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елекроенергія факт 2015" sheetId="1" r:id="rId1"/>
    <sheet name="теплоенергія факт 2015" sheetId="2" r:id="rId2"/>
    <sheet name="ліміт вода факт 2015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<sst xmlns="http://schemas.openxmlformats.org/spreadsheetml/2006/main" count="249" uniqueCount="87">
  <si>
    <t>назва установи</t>
  </si>
  <si>
    <t>І</t>
  </si>
  <si>
    <t>ІІ</t>
  </si>
  <si>
    <t>ІІІ</t>
  </si>
  <si>
    <t>ІV</t>
  </si>
  <si>
    <t>VI</t>
  </si>
  <si>
    <t>VII</t>
  </si>
  <si>
    <t>VIII</t>
  </si>
  <si>
    <t>IX</t>
  </si>
  <si>
    <t>X</t>
  </si>
  <si>
    <t>XII</t>
  </si>
  <si>
    <t>Сума коштів, тис.грн</t>
  </si>
  <si>
    <t>Всього по установах, що фінансуються із міського бюджету в т.ч.</t>
  </si>
  <si>
    <t>Управління освіти</t>
  </si>
  <si>
    <t>Міський центр соціальних служб для сім"ї, дітей та молоді</t>
  </si>
  <si>
    <t>Комунальний заклад Кузнецовський міський центр соціальної реабілітації дітей-інвалідів</t>
  </si>
  <si>
    <t>V</t>
  </si>
  <si>
    <t>XI</t>
  </si>
  <si>
    <r>
      <t>план з наростаючим підсумком,</t>
    </r>
    <r>
      <rPr>
        <sz val="14"/>
        <color indexed="10"/>
        <rFont val="Arial"/>
        <family val="2"/>
      </rPr>
      <t xml:space="preserve"> тис. грн</t>
    </r>
  </si>
  <si>
    <t>споживання теплової енергії бюджетними установами,</t>
  </si>
  <si>
    <t>споживання обсягів водопостачання та водовідведення бюджетними установами,</t>
  </si>
  <si>
    <r>
      <t xml:space="preserve">план  з наростаючим підсумком, </t>
    </r>
    <r>
      <rPr>
        <sz val="14"/>
        <color indexed="10"/>
        <rFont val="Arial"/>
        <family val="2"/>
      </rPr>
      <t>тис.м.3</t>
    </r>
  </si>
  <si>
    <t>Служба у справах дітей</t>
  </si>
  <si>
    <t>що фінансуються із міського бюджету на 2014рік</t>
  </si>
  <si>
    <t>Виконавчий комітет Кузнецовської міської ради</t>
  </si>
  <si>
    <t xml:space="preserve">Відділ культури </t>
  </si>
  <si>
    <t>Управління праці та соціального захисту населення</t>
  </si>
  <si>
    <t>Фінансове управління</t>
  </si>
  <si>
    <t>Територіальний центр соціального обслуговування (надання послуг) міста Кузнецовськ</t>
  </si>
  <si>
    <t>ліміти споживання теплоенергіїГкал.</t>
  </si>
  <si>
    <t>ліміти споживання води, тис.м.куб.</t>
  </si>
  <si>
    <r>
      <t>план  з наростаючим підсумком,</t>
    </r>
    <r>
      <rPr>
        <sz val="14"/>
        <color indexed="10"/>
        <rFont val="Arial"/>
        <family val="2"/>
      </rPr>
      <t xml:space="preserve"> Гкал.</t>
    </r>
  </si>
  <si>
    <t>в т.ч. по місяцях, тис.грн</t>
  </si>
  <si>
    <t>в т.ч. по місяцях, Гкал.</t>
  </si>
  <si>
    <t>в т.ч. по місяцях, тис. м.куб.</t>
  </si>
  <si>
    <t>в т.ч. по місяцях, тис. грн</t>
  </si>
  <si>
    <t>в т.ч. по місяцях, т.кВт/год</t>
  </si>
  <si>
    <t>в т.ч. по місяцях, тис. м. куб</t>
  </si>
  <si>
    <t>Територіальний центр соціального обслуговування (надання послуг)</t>
  </si>
  <si>
    <t xml:space="preserve">Територіальний центр соціального обслуговування (надання послуг) </t>
  </si>
  <si>
    <t xml:space="preserve">  </t>
  </si>
  <si>
    <t>ліміти споживан-ня тепло-енергії Гкал.</t>
  </si>
  <si>
    <t>Сума коштів, тис.грн.</t>
  </si>
  <si>
    <t xml:space="preserve">Всього </t>
  </si>
  <si>
    <t>№ з/п</t>
  </si>
  <si>
    <t>Назва установи</t>
  </si>
  <si>
    <t>Додаток 1</t>
  </si>
  <si>
    <t>Додаток 2</t>
  </si>
  <si>
    <t>Додаток 4</t>
  </si>
  <si>
    <t>Форма інформації про дотримання лімітів споживання енергоносіїв</t>
  </si>
  <si>
    <t>(назва установи)</t>
  </si>
  <si>
    <t>Назва енергоносіїв</t>
  </si>
  <si>
    <t>Місячний ліміт з наростаючим підсумком</t>
  </si>
  <si>
    <t>Фактичне використання з наростаючим підсумком</t>
  </si>
  <si>
    <t>Відхилення від ліміту</t>
  </si>
  <si>
    <t>в натуральних показниках</t>
  </si>
  <si>
    <t>тис.грн.</t>
  </si>
  <si>
    <t>спожито</t>
  </si>
  <si>
    <t>оплачено</t>
  </si>
  <si>
    <t xml:space="preserve">в натуральних показниках </t>
  </si>
  <si>
    <t>Електрична енергія (тис.кВт.год.)</t>
  </si>
  <si>
    <t>Теплова енергія (Гкал.)</t>
  </si>
  <si>
    <t xml:space="preserve"> Водопостачання та водовідведення (тис.м³)</t>
  </si>
  <si>
    <t>Разом по енергоносіях</t>
  </si>
  <si>
    <t xml:space="preserve">Керівник </t>
  </si>
  <si>
    <t>підпис</t>
  </si>
  <si>
    <t>м.п.</t>
  </si>
  <si>
    <t>Ліміти споживан-ня електро- енергіїт.         Тис. кВт/год</t>
  </si>
  <si>
    <t>Додаток 3</t>
  </si>
  <si>
    <t xml:space="preserve">ДЗ "Спеціалізована медико-санітарна частина №3 МОЗ України" </t>
  </si>
  <si>
    <t xml:space="preserve">до рішення виконавчого комітету </t>
  </si>
  <si>
    <t>Ліміти  споживання обсягів водопостачання та водовідведення  установами,</t>
  </si>
  <si>
    <t>Ліміти споживання теплової енергії установами,</t>
  </si>
  <si>
    <t xml:space="preserve"> Ліміти споживання електричної енергії  установами,</t>
  </si>
  <si>
    <t>що фінансуються із міського бюджету на 2017 рік</t>
  </si>
  <si>
    <t>Управління містобудування, архітектури та капітального будівництва</t>
  </si>
  <si>
    <t>Комунальний заклад  "Кузнецовський міський центр соціальної реабілітації дітей-інвалідів" імені З.А.Матвієнко</t>
  </si>
  <si>
    <t xml:space="preserve">Виконавчий комітет Кузнецовської міської ради </t>
  </si>
  <si>
    <t xml:space="preserve">Виконавчий комітет Вараської міської ради </t>
  </si>
  <si>
    <t xml:space="preserve">Служба у справах дітей </t>
  </si>
  <si>
    <t>Відділ культури та туризму</t>
  </si>
  <si>
    <t xml:space="preserve">Відділ культури та туризму </t>
  </si>
  <si>
    <t>Вараський міський центр соціальних служб для сім"ї, дітей та молоді</t>
  </si>
  <si>
    <t>Керуючий справами                                                              Б.Бірук</t>
  </si>
  <si>
    <t>Керуючий справами                                                                Б.Бірук</t>
  </si>
  <si>
    <t>19 грудня   2017 року № 225</t>
  </si>
  <si>
    <r>
      <rPr>
        <b/>
        <sz val="10"/>
        <rFont val="Arial"/>
        <family val="2"/>
      </rPr>
      <t>19  грудня  2017 року №</t>
    </r>
    <r>
      <rPr>
        <b/>
        <u val="single"/>
        <sz val="10"/>
        <rFont val="Arial"/>
        <family val="2"/>
      </rPr>
      <t xml:space="preserve"> 225</t>
    </r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</si>
</sst>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</numFmts>
  <fonts count="64">
    <font>
      <sz val="10"/>
      <name val="Arial"/>
      <family val="0"/>
    </font>
    <font>
      <sz val="14"/>
      <name val="Arial"/>
      <family val="0"/>
    </font>
    <font>
      <sz val="14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12"/>
      <color indexed="57"/>
      <name val="Arial"/>
      <family val="2"/>
    </font>
    <font>
      <sz val="12"/>
      <color indexed="17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6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0" fontId="60" fillId="29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96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0" fillId="33" borderId="10" xfId="0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96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 wrapText="1"/>
    </xf>
    <xf numFmtId="196" fontId="3" fillId="0" borderId="0" xfId="0" applyNumberFormat="1" applyFont="1" applyFill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/>
    </xf>
    <xf numFmtId="196" fontId="0" fillId="0" borderId="0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97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96" fontId="8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2" fontId="0" fillId="33" borderId="10" xfId="0" applyNumberFormat="1" applyFont="1" applyFill="1" applyBorder="1" applyAlignment="1">
      <alignment/>
    </xf>
    <xf numFmtId="197" fontId="0" fillId="33" borderId="1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96" fontId="11" fillId="0" borderId="0" xfId="0" applyNumberFormat="1" applyFont="1" applyBorder="1" applyAlignment="1">
      <alignment/>
    </xf>
    <xf numFmtId="196" fontId="9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96" fontId="3" fillId="33" borderId="11" xfId="0" applyNumberFormat="1" applyFont="1" applyFill="1" applyBorder="1" applyAlignment="1">
      <alignment/>
    </xf>
    <xf numFmtId="196" fontId="3" fillId="0" borderId="11" xfId="0" applyNumberFormat="1" applyFont="1" applyBorder="1" applyAlignment="1">
      <alignment/>
    </xf>
    <xf numFmtId="196" fontId="3" fillId="33" borderId="11" xfId="0" applyNumberFormat="1" applyFont="1" applyFill="1" applyBorder="1" applyAlignment="1">
      <alignment/>
    </xf>
    <xf numFmtId="196" fontId="10" fillId="33" borderId="0" xfId="0" applyNumberFormat="1" applyFont="1" applyFill="1" applyBorder="1" applyAlignment="1">
      <alignment/>
    </xf>
    <xf numFmtId="196" fontId="11" fillId="0" borderId="0" xfId="0" applyNumberFormat="1" applyFont="1" applyFill="1" applyBorder="1" applyAlignment="1">
      <alignment/>
    </xf>
    <xf numFmtId="196" fontId="1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96" fontId="13" fillId="0" borderId="0" xfId="0" applyNumberFormat="1" applyFont="1" applyAlignment="1">
      <alignment/>
    </xf>
    <xf numFmtId="0" fontId="13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96" fontId="10" fillId="0" borderId="0" xfId="0" applyNumberFormat="1" applyFont="1" applyFill="1" applyAlignment="1">
      <alignment/>
    </xf>
    <xf numFmtId="0" fontId="19" fillId="0" borderId="0" xfId="0" applyFont="1" applyBorder="1" applyAlignment="1">
      <alignment/>
    </xf>
    <xf numFmtId="196" fontId="10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196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196" fontId="12" fillId="0" borderId="0" xfId="0" applyNumberFormat="1" applyFont="1" applyFill="1" applyBorder="1" applyAlignment="1">
      <alignment/>
    </xf>
    <xf numFmtId="196" fontId="3" fillId="0" borderId="0" xfId="0" applyNumberFormat="1" applyFont="1" applyFill="1" applyBorder="1" applyAlignment="1">
      <alignment horizontal="right" vertical="center" wrapText="1"/>
    </xf>
    <xf numFmtId="196" fontId="0" fillId="33" borderId="0" xfId="0" applyNumberFormat="1" applyFont="1" applyFill="1" applyBorder="1" applyAlignment="1">
      <alignment/>
    </xf>
    <xf numFmtId="196" fontId="3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2" fontId="21" fillId="33" borderId="0" xfId="0" applyNumberFormat="1" applyFont="1" applyFill="1" applyBorder="1" applyAlignment="1">
      <alignment horizontal="right" vertical="center" wrapText="1"/>
    </xf>
    <xf numFmtId="2" fontId="9" fillId="33" borderId="0" xfId="0" applyNumberFormat="1" applyFont="1" applyFill="1" applyBorder="1" applyAlignment="1">
      <alignment horizontal="right" vertical="center" wrapText="1"/>
    </xf>
    <xf numFmtId="196" fontId="14" fillId="33" borderId="0" xfId="0" applyNumberFormat="1" applyFont="1" applyFill="1" applyBorder="1" applyAlignment="1">
      <alignment horizontal="center" vertical="center" wrapText="1"/>
    </xf>
    <xf numFmtId="196" fontId="8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wrapText="1"/>
    </xf>
    <xf numFmtId="2" fontId="24" fillId="0" borderId="0" xfId="0" applyNumberFormat="1" applyFont="1" applyFill="1" applyBorder="1" applyAlignment="1">
      <alignment/>
    </xf>
    <xf numFmtId="2" fontId="24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196" fontId="8" fillId="33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6" fontId="23" fillId="0" borderId="10" xfId="0" applyNumberFormat="1" applyFont="1" applyBorder="1" applyAlignment="1">
      <alignment horizontal="center" vertical="center"/>
    </xf>
    <xf numFmtId="196" fontId="23" fillId="33" borderId="10" xfId="0" applyNumberFormat="1" applyFont="1" applyFill="1" applyBorder="1" applyAlignment="1">
      <alignment horizontal="center" vertical="center"/>
    </xf>
    <xf numFmtId="196" fontId="23" fillId="0" borderId="10" xfId="0" applyNumberFormat="1" applyFont="1" applyFill="1" applyBorder="1" applyAlignment="1">
      <alignment horizontal="center" vertical="center"/>
    </xf>
    <xf numFmtId="196" fontId="26" fillId="0" borderId="10" xfId="0" applyNumberFormat="1" applyFont="1" applyFill="1" applyBorder="1" applyAlignment="1">
      <alignment horizontal="center" vertical="center"/>
    </xf>
    <xf numFmtId="196" fontId="26" fillId="33" borderId="10" xfId="0" applyNumberFormat="1" applyFont="1" applyFill="1" applyBorder="1" applyAlignment="1">
      <alignment horizontal="center" vertical="center"/>
    </xf>
    <xf numFmtId="196" fontId="27" fillId="33" borderId="10" xfId="0" applyNumberFormat="1" applyFont="1" applyFill="1" applyBorder="1" applyAlignment="1">
      <alignment horizontal="center" vertical="center"/>
    </xf>
    <xf numFmtId="196" fontId="27" fillId="0" borderId="13" xfId="0" applyNumberFormat="1" applyFont="1" applyFill="1" applyBorder="1" applyAlignment="1">
      <alignment horizontal="center" vertical="center"/>
    </xf>
    <xf numFmtId="196" fontId="27" fillId="33" borderId="14" xfId="0" applyNumberFormat="1" applyFont="1" applyFill="1" applyBorder="1" applyAlignment="1">
      <alignment horizontal="center" vertical="center"/>
    </xf>
    <xf numFmtId="196" fontId="27" fillId="33" borderId="15" xfId="0" applyNumberFormat="1" applyFont="1" applyFill="1" applyBorder="1" applyAlignment="1">
      <alignment horizontal="center" vertical="center"/>
    </xf>
    <xf numFmtId="196" fontId="27" fillId="0" borderId="10" xfId="0" applyNumberFormat="1" applyFont="1" applyFill="1" applyBorder="1" applyAlignment="1">
      <alignment horizontal="center" vertical="center" wrapText="1"/>
    </xf>
    <xf numFmtId="196" fontId="23" fillId="0" borderId="10" xfId="0" applyNumberFormat="1" applyFont="1" applyFill="1" applyBorder="1" applyAlignment="1">
      <alignment horizontal="center" vertical="center" wrapText="1"/>
    </xf>
    <xf numFmtId="196" fontId="27" fillId="0" borderId="13" xfId="0" applyNumberFormat="1" applyFont="1" applyFill="1" applyBorder="1" applyAlignment="1">
      <alignment horizontal="center" vertical="center" wrapText="1"/>
    </xf>
    <xf numFmtId="196" fontId="28" fillId="0" borderId="10" xfId="0" applyNumberFormat="1" applyFont="1" applyFill="1" applyBorder="1" applyAlignment="1">
      <alignment horizontal="center" vertical="center" wrapText="1"/>
    </xf>
    <xf numFmtId="196" fontId="29" fillId="0" borderId="13" xfId="0" applyNumberFormat="1" applyFont="1" applyFill="1" applyBorder="1" applyAlignment="1">
      <alignment horizontal="center" vertical="center" wrapText="1"/>
    </xf>
    <xf numFmtId="196" fontId="27" fillId="33" borderId="14" xfId="0" applyNumberFormat="1" applyFont="1" applyFill="1" applyBorder="1" applyAlignment="1">
      <alignment horizontal="center" vertical="center" wrapText="1"/>
    </xf>
    <xf numFmtId="196" fontId="27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196" fontId="24" fillId="0" borderId="0" xfId="0" applyNumberFormat="1" applyFont="1" applyFill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center" vertical="center" wrapText="1"/>
    </xf>
    <xf numFmtId="196" fontId="26" fillId="0" borderId="10" xfId="0" applyNumberFormat="1" applyFont="1" applyBorder="1" applyAlignment="1">
      <alignment horizontal="center" vertical="center"/>
    </xf>
    <xf numFmtId="196" fontId="26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0" fillId="33" borderId="0" xfId="0" applyFont="1" applyFill="1" applyAlignment="1">
      <alignment/>
    </xf>
    <xf numFmtId="196" fontId="26" fillId="0" borderId="11" xfId="0" applyNumberFormat="1" applyFont="1" applyBorder="1" applyAlignment="1">
      <alignment horizontal="center" vertical="center"/>
    </xf>
    <xf numFmtId="196" fontId="3" fillId="0" borderId="11" xfId="0" applyNumberFormat="1" applyFont="1" applyFill="1" applyBorder="1" applyAlignment="1">
      <alignment/>
    </xf>
    <xf numFmtId="196" fontId="0" fillId="33" borderId="11" xfId="0" applyNumberFormat="1" applyFill="1" applyBorder="1" applyAlignment="1">
      <alignment/>
    </xf>
    <xf numFmtId="196" fontId="0" fillId="0" borderId="11" xfId="0" applyNumberFormat="1" applyBorder="1" applyAlignment="1">
      <alignment/>
    </xf>
    <xf numFmtId="196" fontId="3" fillId="34" borderId="11" xfId="0" applyNumberFormat="1" applyFont="1" applyFill="1" applyBorder="1" applyAlignment="1">
      <alignment/>
    </xf>
    <xf numFmtId="196" fontId="0" fillId="34" borderId="11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2" fontId="3" fillId="33" borderId="11" xfId="0" applyNumberFormat="1" applyFont="1" applyFill="1" applyBorder="1" applyAlignment="1">
      <alignment horizontal="center" vertical="center"/>
    </xf>
    <xf numFmtId="196" fontId="23" fillId="0" borderId="11" xfId="0" applyNumberFormat="1" applyFont="1" applyFill="1" applyBorder="1" applyAlignment="1">
      <alignment horizontal="center" vertical="center"/>
    </xf>
    <xf numFmtId="196" fontId="23" fillId="33" borderId="11" xfId="0" applyNumberFormat="1" applyFont="1" applyFill="1" applyBorder="1" applyAlignment="1">
      <alignment horizontal="center" vertical="center"/>
    </xf>
    <xf numFmtId="196" fontId="23" fillId="0" borderId="11" xfId="0" applyNumberFormat="1" applyFont="1" applyBorder="1" applyAlignment="1">
      <alignment horizontal="center" vertical="center"/>
    </xf>
    <xf numFmtId="196" fontId="26" fillId="0" borderId="17" xfId="0" applyNumberFormat="1" applyFont="1" applyFill="1" applyBorder="1" applyAlignment="1">
      <alignment horizontal="center" vertical="center"/>
    </xf>
    <xf numFmtId="196" fontId="26" fillId="33" borderId="17" xfId="0" applyNumberFormat="1" applyFont="1" applyFill="1" applyBorder="1" applyAlignment="1">
      <alignment horizontal="center" vertical="center"/>
    </xf>
    <xf numFmtId="196" fontId="26" fillId="0" borderId="17" xfId="0" applyNumberFormat="1" applyFont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/>
    </xf>
    <xf numFmtId="0" fontId="3" fillId="0" borderId="0" xfId="0" applyFont="1" applyAlignment="1">
      <alignment/>
    </xf>
    <xf numFmtId="196" fontId="29" fillId="0" borderId="10" xfId="0" applyNumberFormat="1" applyFont="1" applyFill="1" applyBorder="1" applyAlignment="1">
      <alignment horizontal="center" vertical="center" wrapText="1"/>
    </xf>
    <xf numFmtId="196" fontId="26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96" fontId="26" fillId="33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196" fontId="26" fillId="33" borderId="19" xfId="0" applyNumberFormat="1" applyFont="1" applyFill="1" applyBorder="1" applyAlignment="1">
      <alignment horizontal="center" vertical="center"/>
    </xf>
    <xf numFmtId="196" fontId="26" fillId="33" borderId="20" xfId="0" applyNumberFormat="1" applyFont="1" applyFill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23" fillId="0" borderId="10" xfId="0" applyNumberFormat="1" applyFont="1" applyFill="1" applyBorder="1" applyAlignment="1">
      <alignment horizontal="center" vertical="center" wrapText="1"/>
    </xf>
    <xf numFmtId="198" fontId="23" fillId="33" borderId="10" xfId="0" applyNumberFormat="1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196" fontId="14" fillId="33" borderId="22" xfId="0" applyNumberFormat="1" applyFont="1" applyFill="1" applyBorder="1" applyAlignment="1">
      <alignment horizontal="center" vertical="center" wrapText="1"/>
    </xf>
    <xf numFmtId="196" fontId="14" fillId="33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26" fillId="33" borderId="2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2" fontId="7" fillId="33" borderId="23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2" fontId="3" fillId="33" borderId="2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2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19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96" fontId="3" fillId="33" borderId="22" xfId="0" applyNumberFormat="1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" fontId="3" fillId="33" borderId="23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0" fillId="33" borderId="2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0" fillId="33" borderId="10" xfId="0" applyNumberFormat="1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/>
    </xf>
    <xf numFmtId="196" fontId="0" fillId="0" borderId="11" xfId="0" applyNumberForma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196" fontId="0" fillId="0" borderId="27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96" fontId="3" fillId="33" borderId="28" xfId="0" applyNumberFormat="1" applyFont="1" applyFill="1" applyBorder="1" applyAlignment="1">
      <alignment horizontal="center" vertical="center" wrapText="1"/>
    </xf>
    <xf numFmtId="196" fontId="3" fillId="33" borderId="1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2" fontId="3" fillId="33" borderId="23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23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C4">
      <selection activeCell="M11" sqref="M11"/>
    </sheetView>
  </sheetViews>
  <sheetFormatPr defaultColWidth="9.140625" defaultRowHeight="12.75"/>
  <cols>
    <col min="1" max="1" width="3.00390625" style="16" customWidth="1"/>
    <col min="2" max="2" width="26.28125" style="16" customWidth="1"/>
    <col min="3" max="3" width="10.8515625" style="17" customWidth="1"/>
    <col min="4" max="4" width="7.421875" style="17" customWidth="1"/>
    <col min="5" max="6" width="7.7109375" style="17" customWidth="1"/>
    <col min="7" max="7" width="7.421875" style="17" customWidth="1"/>
    <col min="8" max="8" width="7.57421875" style="17" customWidth="1"/>
    <col min="9" max="9" width="7.7109375" style="172" customWidth="1"/>
    <col min="10" max="10" width="7.28125" style="17" customWidth="1"/>
    <col min="11" max="11" width="8.00390625" style="17" customWidth="1"/>
    <col min="12" max="12" width="8.140625" style="17" customWidth="1"/>
    <col min="13" max="13" width="8.28125" style="17" customWidth="1"/>
    <col min="14" max="14" width="8.140625" style="17" customWidth="1"/>
    <col min="15" max="15" width="8.7109375" style="17" customWidth="1"/>
    <col min="16" max="16" width="9.8515625" style="19" customWidth="1"/>
    <col min="17" max="18" width="9.57421875" style="16" bestFit="1" customWidth="1"/>
    <col min="19" max="16384" width="9.140625" style="16" customWidth="1"/>
  </cols>
  <sheetData>
    <row r="1" spans="2:15" ht="1.5" customHeight="1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2:16" ht="12.75">
      <c r="B2" s="62"/>
      <c r="C2" s="62"/>
      <c r="D2" s="62"/>
      <c r="E2" s="62"/>
      <c r="F2" s="62"/>
      <c r="G2" s="62"/>
      <c r="H2" s="62"/>
      <c r="I2" s="171"/>
      <c r="J2" s="62"/>
      <c r="K2" s="62"/>
      <c r="L2" s="67"/>
      <c r="M2" s="68"/>
      <c r="N2" s="89" t="s">
        <v>46</v>
      </c>
      <c r="O2" s="68"/>
      <c r="P2" s="22"/>
    </row>
    <row r="3" spans="2:16" ht="12.75">
      <c r="B3" s="62"/>
      <c r="C3" s="62"/>
      <c r="D3" s="62"/>
      <c r="E3" s="62"/>
      <c r="F3" s="62"/>
      <c r="G3" s="62"/>
      <c r="H3" s="62"/>
      <c r="I3" s="171"/>
      <c r="J3" s="62"/>
      <c r="K3" s="62"/>
      <c r="L3" s="67"/>
      <c r="M3" s="68"/>
      <c r="N3" s="68" t="s">
        <v>70</v>
      </c>
      <c r="O3" s="68"/>
      <c r="P3" s="22"/>
    </row>
    <row r="4" spans="2:16" ht="15">
      <c r="B4" s="90"/>
      <c r="C4" s="62"/>
      <c r="D4" s="62"/>
      <c r="E4" s="62"/>
      <c r="F4" s="62"/>
      <c r="G4" s="62"/>
      <c r="H4" s="62"/>
      <c r="I4" s="171"/>
      <c r="J4" s="62"/>
      <c r="K4" s="62"/>
      <c r="L4" s="67"/>
      <c r="M4" s="68"/>
      <c r="N4" s="114" t="s">
        <v>86</v>
      </c>
      <c r="O4" s="68"/>
      <c r="P4" s="22"/>
    </row>
    <row r="5" spans="2:15" ht="5.25" customHeight="1">
      <c r="B5" s="62"/>
      <c r="C5" s="62"/>
      <c r="D5" s="62"/>
      <c r="E5" s="62"/>
      <c r="F5" s="62"/>
      <c r="G5" s="62"/>
      <c r="H5" s="62"/>
      <c r="I5" s="171"/>
      <c r="J5" s="62"/>
      <c r="K5" s="62"/>
      <c r="L5" s="62"/>
      <c r="M5" s="62"/>
      <c r="N5" s="62"/>
      <c r="O5" s="62"/>
    </row>
    <row r="6" spans="2:16" s="36" customFormat="1" ht="12.75" customHeight="1">
      <c r="B6" s="190" t="s">
        <v>73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42"/>
    </row>
    <row r="7" spans="2:17" s="36" customFormat="1" ht="15">
      <c r="B7" s="95"/>
      <c r="C7" s="95"/>
      <c r="D7" s="197" t="s">
        <v>74</v>
      </c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2:16" s="36" customFormat="1" ht="3.75" customHeight="1" thickBot="1"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90"/>
    </row>
    <row r="9" spans="1:19" s="35" customFormat="1" ht="12.75" customHeight="1">
      <c r="A9" s="185" t="s">
        <v>44</v>
      </c>
      <c r="B9" s="191" t="s">
        <v>45</v>
      </c>
      <c r="C9" s="193" t="s">
        <v>67</v>
      </c>
      <c r="D9" s="195" t="s">
        <v>36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87" t="s">
        <v>11</v>
      </c>
      <c r="Q9" s="202"/>
      <c r="R9" s="61"/>
      <c r="S9" s="50"/>
    </row>
    <row r="10" spans="1:19" s="35" customFormat="1" ht="49.5" customHeight="1">
      <c r="A10" s="186"/>
      <c r="B10" s="192"/>
      <c r="C10" s="194"/>
      <c r="D10" s="65" t="s">
        <v>1</v>
      </c>
      <c r="E10" s="65" t="s">
        <v>2</v>
      </c>
      <c r="F10" s="65" t="s">
        <v>3</v>
      </c>
      <c r="G10" s="65" t="s">
        <v>4</v>
      </c>
      <c r="H10" s="65" t="s">
        <v>16</v>
      </c>
      <c r="I10" s="65" t="s">
        <v>5</v>
      </c>
      <c r="J10" s="65" t="s">
        <v>6</v>
      </c>
      <c r="K10" s="65" t="s">
        <v>7</v>
      </c>
      <c r="L10" s="65" t="s">
        <v>8</v>
      </c>
      <c r="M10" s="65" t="s">
        <v>9</v>
      </c>
      <c r="N10" s="65" t="s">
        <v>17</v>
      </c>
      <c r="O10" s="65" t="s">
        <v>10</v>
      </c>
      <c r="P10" s="188"/>
      <c r="Q10" s="202"/>
      <c r="R10" s="61"/>
      <c r="S10" s="50"/>
    </row>
    <row r="11" spans="1:20" s="35" customFormat="1" ht="26.25" customHeight="1">
      <c r="A11" s="138">
        <v>1</v>
      </c>
      <c r="B11" s="139" t="s">
        <v>78</v>
      </c>
      <c r="C11" s="127">
        <f>SUM(D11:O11)</f>
        <v>77.645</v>
      </c>
      <c r="D11" s="121">
        <v>16.989</v>
      </c>
      <c r="E11" s="121">
        <v>5.944</v>
      </c>
      <c r="F11" s="121">
        <v>4.254</v>
      </c>
      <c r="G11" s="121">
        <v>6.313</v>
      </c>
      <c r="H11" s="121">
        <v>3.661</v>
      </c>
      <c r="I11" s="121">
        <v>4.479</v>
      </c>
      <c r="J11" s="120">
        <v>3.207</v>
      </c>
      <c r="K11" s="128">
        <v>6.016</v>
      </c>
      <c r="L11" s="128">
        <v>7.001</v>
      </c>
      <c r="M11" s="128">
        <v>4.61</v>
      </c>
      <c r="N11" s="128">
        <v>7.552</v>
      </c>
      <c r="O11" s="128">
        <v>7.619</v>
      </c>
      <c r="P11" s="129">
        <v>184.95</v>
      </c>
      <c r="Q11" s="99"/>
      <c r="R11" s="97"/>
      <c r="S11" s="98"/>
      <c r="T11" s="22"/>
    </row>
    <row r="12" spans="1:20" s="35" customFormat="1" ht="11.25" customHeight="1">
      <c r="A12" s="138">
        <v>2</v>
      </c>
      <c r="B12" s="139" t="s">
        <v>79</v>
      </c>
      <c r="C12" s="127">
        <f>SUM(D12:O12)</f>
        <v>2.058</v>
      </c>
      <c r="D12" s="121">
        <v>0.168</v>
      </c>
      <c r="E12" s="121">
        <v>0.168</v>
      </c>
      <c r="F12" s="121">
        <v>0.168</v>
      </c>
      <c r="G12" s="121">
        <v>0.168</v>
      </c>
      <c r="H12" s="121">
        <v>0.168</v>
      </c>
      <c r="I12" s="121">
        <v>0.168</v>
      </c>
      <c r="J12" s="120">
        <v>0.168</v>
      </c>
      <c r="K12" s="128">
        <v>0.168</v>
      </c>
      <c r="L12" s="128">
        <v>0.169</v>
      </c>
      <c r="M12" s="128">
        <v>0.176</v>
      </c>
      <c r="N12" s="183">
        <v>0.1845</v>
      </c>
      <c r="O12" s="183">
        <v>0.1845</v>
      </c>
      <c r="P12" s="129">
        <v>4.875</v>
      </c>
      <c r="Q12" s="99"/>
      <c r="R12" s="97"/>
      <c r="S12" s="98"/>
      <c r="T12" s="22"/>
    </row>
    <row r="13" spans="1:20" s="35" customFormat="1" ht="40.5" customHeight="1">
      <c r="A13" s="138">
        <v>3</v>
      </c>
      <c r="B13" s="139" t="s">
        <v>75</v>
      </c>
      <c r="C13" s="127">
        <f>SUM(D13:O13)</f>
        <v>1.256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8">
        <v>0</v>
      </c>
      <c r="L13" s="128">
        <v>0.314</v>
      </c>
      <c r="M13" s="128">
        <v>0.314</v>
      </c>
      <c r="N13" s="128">
        <v>0.314</v>
      </c>
      <c r="O13" s="128">
        <v>0.314</v>
      </c>
      <c r="P13" s="129">
        <v>3</v>
      </c>
      <c r="Q13" s="96"/>
      <c r="R13" s="97"/>
      <c r="S13" s="98"/>
      <c r="T13" s="22"/>
    </row>
    <row r="14" spans="1:19" s="35" customFormat="1" ht="37.5" customHeight="1">
      <c r="A14" s="138">
        <v>4</v>
      </c>
      <c r="B14" s="140" t="s">
        <v>38</v>
      </c>
      <c r="C14" s="127">
        <f aca="true" t="shared" si="0" ref="C14:C21">SUM(D14:O14)</f>
        <v>9.336</v>
      </c>
      <c r="D14" s="144">
        <v>1.056</v>
      </c>
      <c r="E14" s="144">
        <v>0</v>
      </c>
      <c r="F14" s="144">
        <v>0.988</v>
      </c>
      <c r="G14" s="144">
        <v>0</v>
      </c>
      <c r="H14" s="144">
        <v>0</v>
      </c>
      <c r="I14" s="144">
        <v>0</v>
      </c>
      <c r="J14" s="128">
        <v>0</v>
      </c>
      <c r="K14" s="128">
        <v>0</v>
      </c>
      <c r="L14" s="128">
        <v>4.592</v>
      </c>
      <c r="M14" s="128">
        <v>0.9</v>
      </c>
      <c r="N14" s="128">
        <v>0.9</v>
      </c>
      <c r="O14" s="128">
        <v>0.9</v>
      </c>
      <c r="P14" s="129">
        <v>22.967</v>
      </c>
      <c r="Q14" s="96"/>
      <c r="R14" s="97"/>
      <c r="S14" s="50"/>
    </row>
    <row r="15" spans="1:19" s="35" customFormat="1" ht="13.5">
      <c r="A15" s="138">
        <v>5</v>
      </c>
      <c r="B15" s="140" t="s">
        <v>80</v>
      </c>
      <c r="C15" s="127">
        <f t="shared" si="0"/>
        <v>33.132</v>
      </c>
      <c r="D15" s="144">
        <v>3.019</v>
      </c>
      <c r="E15" s="144">
        <v>3.429</v>
      </c>
      <c r="F15" s="144">
        <v>2.616</v>
      </c>
      <c r="G15" s="144">
        <v>2.573</v>
      </c>
      <c r="H15" s="144">
        <v>2.016</v>
      </c>
      <c r="I15" s="144">
        <v>2.225</v>
      </c>
      <c r="J15" s="128">
        <v>1.516</v>
      </c>
      <c r="K15" s="128">
        <v>1.852</v>
      </c>
      <c r="L15" s="128">
        <v>1.721</v>
      </c>
      <c r="M15" s="128">
        <v>2.845</v>
      </c>
      <c r="N15" s="128">
        <v>5.87</v>
      </c>
      <c r="O15" s="128">
        <v>3.45</v>
      </c>
      <c r="P15" s="129">
        <v>79.87</v>
      </c>
      <c r="Q15" s="99"/>
      <c r="R15" s="97"/>
      <c r="S15" s="50"/>
    </row>
    <row r="16" spans="1:19" s="35" customFormat="1" ht="13.5">
      <c r="A16" s="138">
        <v>6</v>
      </c>
      <c r="B16" s="140" t="s">
        <v>13</v>
      </c>
      <c r="C16" s="127">
        <f>SUM(D16:O16)</f>
        <v>939.1990000000001</v>
      </c>
      <c r="D16" s="128">
        <v>65.039</v>
      </c>
      <c r="E16" s="128">
        <v>96.936</v>
      </c>
      <c r="F16" s="128">
        <v>74.351</v>
      </c>
      <c r="G16" s="128">
        <v>79.323</v>
      </c>
      <c r="H16" s="128">
        <v>64.042</v>
      </c>
      <c r="I16" s="128">
        <v>60.467</v>
      </c>
      <c r="J16" s="128">
        <v>37.627</v>
      </c>
      <c r="K16" s="128">
        <v>28.96</v>
      </c>
      <c r="L16" s="128">
        <v>50.133</v>
      </c>
      <c r="M16" s="128">
        <v>83.422</v>
      </c>
      <c r="N16" s="128">
        <v>103.321</v>
      </c>
      <c r="O16" s="128">
        <v>195.578</v>
      </c>
      <c r="P16" s="129">
        <v>1957.079</v>
      </c>
      <c r="Q16" s="99"/>
      <c r="R16" s="97"/>
      <c r="S16" s="50"/>
    </row>
    <row r="17" spans="1:19" s="35" customFormat="1" ht="38.25" customHeight="1">
      <c r="A17" s="138">
        <v>7</v>
      </c>
      <c r="B17" s="140" t="s">
        <v>26</v>
      </c>
      <c r="C17" s="127">
        <f t="shared" si="0"/>
        <v>18.173000000000002</v>
      </c>
      <c r="D17" s="144">
        <v>1.595</v>
      </c>
      <c r="E17" s="144">
        <v>1.662</v>
      </c>
      <c r="F17" s="144">
        <v>1.282</v>
      </c>
      <c r="G17" s="144">
        <v>1.305</v>
      </c>
      <c r="H17" s="144">
        <v>1.201</v>
      </c>
      <c r="I17" s="144">
        <v>1.239</v>
      </c>
      <c r="J17" s="128">
        <v>1.101</v>
      </c>
      <c r="K17" s="128">
        <v>1.08</v>
      </c>
      <c r="L17" s="128">
        <v>1.7</v>
      </c>
      <c r="M17" s="128">
        <v>2</v>
      </c>
      <c r="N17" s="128">
        <v>2.008</v>
      </c>
      <c r="O17" s="128">
        <v>2</v>
      </c>
      <c r="P17" s="129">
        <v>43.69</v>
      </c>
      <c r="Q17" s="99"/>
      <c r="R17" s="97"/>
      <c r="S17" s="50"/>
    </row>
    <row r="18" spans="1:19" s="35" customFormat="1" ht="38.25" customHeight="1">
      <c r="A18" s="138">
        <v>8</v>
      </c>
      <c r="B18" s="140" t="s">
        <v>82</v>
      </c>
      <c r="C18" s="127">
        <f t="shared" si="0"/>
        <v>6.8629999999999995</v>
      </c>
      <c r="D18" s="144">
        <v>0.684</v>
      </c>
      <c r="E18" s="144">
        <v>0</v>
      </c>
      <c r="F18" s="144">
        <v>0.731</v>
      </c>
      <c r="G18" s="144">
        <v>0.443</v>
      </c>
      <c r="H18" s="144">
        <v>0.303</v>
      </c>
      <c r="I18" s="144">
        <v>0.268</v>
      </c>
      <c r="J18" s="128">
        <v>0.276</v>
      </c>
      <c r="K18" s="128">
        <v>0.252</v>
      </c>
      <c r="L18" s="128">
        <v>0.453</v>
      </c>
      <c r="M18" s="128">
        <v>0.936</v>
      </c>
      <c r="N18" s="128">
        <v>1.097</v>
      </c>
      <c r="O18" s="128">
        <v>1.42</v>
      </c>
      <c r="P18" s="129">
        <v>16.72</v>
      </c>
      <c r="Q18" s="99"/>
      <c r="R18" s="97"/>
      <c r="S18" s="50"/>
    </row>
    <row r="19" spans="1:19" s="35" customFormat="1" ht="65.25" customHeight="1">
      <c r="A19" s="138">
        <v>9</v>
      </c>
      <c r="B19" s="141" t="s">
        <v>76</v>
      </c>
      <c r="C19" s="127">
        <f t="shared" si="0"/>
        <v>64.6</v>
      </c>
      <c r="D19" s="165">
        <v>3.612</v>
      </c>
      <c r="E19" s="165">
        <v>4.477</v>
      </c>
      <c r="F19" s="165">
        <v>3.555</v>
      </c>
      <c r="G19" s="165">
        <v>3.903</v>
      </c>
      <c r="H19" s="165">
        <v>3.256</v>
      </c>
      <c r="I19" s="165">
        <v>5.113</v>
      </c>
      <c r="J19" s="130">
        <v>4.47</v>
      </c>
      <c r="K19" s="130">
        <v>5.591</v>
      </c>
      <c r="L19" s="130">
        <v>8.1</v>
      </c>
      <c r="M19" s="130">
        <v>7.5</v>
      </c>
      <c r="N19" s="130">
        <v>7.5</v>
      </c>
      <c r="O19" s="130">
        <v>7.523</v>
      </c>
      <c r="P19" s="131">
        <v>156.07</v>
      </c>
      <c r="Q19" s="96"/>
      <c r="R19" s="97"/>
      <c r="S19" s="50"/>
    </row>
    <row r="20" spans="1:19" s="35" customFormat="1" ht="14.25" customHeight="1">
      <c r="A20" s="138">
        <v>10</v>
      </c>
      <c r="B20" s="140" t="s">
        <v>27</v>
      </c>
      <c r="C20" s="127">
        <f t="shared" si="0"/>
        <v>0.6800000000000002</v>
      </c>
      <c r="D20" s="144">
        <v>0.06</v>
      </c>
      <c r="E20" s="144">
        <v>0.06</v>
      </c>
      <c r="F20" s="144">
        <v>0.05</v>
      </c>
      <c r="G20" s="144">
        <v>0.06</v>
      </c>
      <c r="H20" s="144">
        <v>0.05</v>
      </c>
      <c r="I20" s="144">
        <v>0.06</v>
      </c>
      <c r="J20" s="144">
        <v>0.05</v>
      </c>
      <c r="K20" s="144">
        <v>0.06</v>
      </c>
      <c r="L20" s="144">
        <v>0.06</v>
      </c>
      <c r="M20" s="144">
        <v>0.06</v>
      </c>
      <c r="N20" s="144">
        <v>0.06</v>
      </c>
      <c r="O20" s="144">
        <v>0.05</v>
      </c>
      <c r="P20" s="129">
        <v>1.744</v>
      </c>
      <c r="Q20" s="96"/>
      <c r="R20" s="97"/>
      <c r="S20" s="50"/>
    </row>
    <row r="21" spans="1:19" s="35" customFormat="1" ht="39" customHeight="1">
      <c r="A21" s="138">
        <v>11</v>
      </c>
      <c r="B21" s="140" t="s">
        <v>69</v>
      </c>
      <c r="C21" s="127">
        <f t="shared" si="0"/>
        <v>914.31</v>
      </c>
      <c r="D21" s="144">
        <v>76.46</v>
      </c>
      <c r="E21" s="144">
        <v>80.88</v>
      </c>
      <c r="F21" s="144">
        <v>69.57</v>
      </c>
      <c r="G21" s="144">
        <v>62.82</v>
      </c>
      <c r="H21" s="144">
        <v>61.29</v>
      </c>
      <c r="I21" s="144">
        <v>65.36</v>
      </c>
      <c r="J21" s="128">
        <v>51.24</v>
      </c>
      <c r="K21" s="128">
        <v>59.3</v>
      </c>
      <c r="L21" s="128">
        <v>100.5</v>
      </c>
      <c r="M21" s="128">
        <v>111.98</v>
      </c>
      <c r="N21" s="128">
        <v>112.47</v>
      </c>
      <c r="O21" s="128">
        <v>62.44</v>
      </c>
      <c r="P21" s="129">
        <v>1442.9</v>
      </c>
      <c r="Q21" s="99"/>
      <c r="R21" s="97"/>
      <c r="S21" s="50"/>
    </row>
    <row r="22" spans="1:19" s="168" customFormat="1" ht="18" customHeight="1" thickBot="1">
      <c r="A22" s="163"/>
      <c r="B22" s="142" t="s">
        <v>43</v>
      </c>
      <c r="C22" s="132">
        <f>SUM(D22:O22)</f>
        <v>2067.252</v>
      </c>
      <c r="D22" s="166">
        <f aca="true" t="shared" si="1" ref="D22:P22">SUM(D11:D21)</f>
        <v>168.682</v>
      </c>
      <c r="E22" s="166">
        <f t="shared" si="1"/>
        <v>193.556</v>
      </c>
      <c r="F22" s="166">
        <f t="shared" si="1"/>
        <v>157.565</v>
      </c>
      <c r="G22" s="166">
        <f t="shared" si="1"/>
        <v>156.90800000000002</v>
      </c>
      <c r="H22" s="166">
        <f t="shared" si="1"/>
        <v>135.987</v>
      </c>
      <c r="I22" s="166">
        <f t="shared" si="1"/>
        <v>139.37900000000002</v>
      </c>
      <c r="J22" s="166">
        <f t="shared" si="1"/>
        <v>99.655</v>
      </c>
      <c r="K22" s="166">
        <f t="shared" si="1"/>
        <v>103.279</v>
      </c>
      <c r="L22" s="166">
        <f t="shared" si="1"/>
        <v>174.743</v>
      </c>
      <c r="M22" s="166">
        <f t="shared" si="1"/>
        <v>214.743</v>
      </c>
      <c r="N22" s="166">
        <f t="shared" si="1"/>
        <v>241.27649999999997</v>
      </c>
      <c r="O22" s="166">
        <f t="shared" si="1"/>
        <v>281.4785</v>
      </c>
      <c r="P22" s="133">
        <f t="shared" si="1"/>
        <v>3913.8650000000002</v>
      </c>
      <c r="Q22" s="96"/>
      <c r="R22" s="99"/>
      <c r="S22" s="167"/>
    </row>
    <row r="23" spans="1:19" s="35" customFormat="1" ht="4.5" customHeight="1">
      <c r="A23" s="61"/>
      <c r="B23" s="100"/>
      <c r="C23" s="101"/>
      <c r="D23" s="102"/>
      <c r="E23" s="102"/>
      <c r="F23" s="103"/>
      <c r="G23" s="103"/>
      <c r="H23" s="103"/>
      <c r="I23" s="104"/>
      <c r="J23" s="104"/>
      <c r="K23" s="104"/>
      <c r="L23" s="104"/>
      <c r="M23" s="104"/>
      <c r="N23" s="104"/>
      <c r="O23" s="104"/>
      <c r="P23" s="105"/>
      <c r="Q23" s="96"/>
      <c r="R23" s="99"/>
      <c r="S23" s="50"/>
    </row>
    <row r="24" spans="2:16" s="136" customFormat="1" ht="20.25" customHeight="1">
      <c r="B24" s="109"/>
      <c r="C24" s="112" t="s">
        <v>83</v>
      </c>
      <c r="D24" s="110"/>
      <c r="F24" s="110"/>
      <c r="G24" s="110"/>
      <c r="H24" s="110"/>
      <c r="I24" s="110"/>
      <c r="J24" s="111"/>
      <c r="K24" s="111"/>
      <c r="L24" s="113"/>
      <c r="M24" s="111"/>
      <c r="N24" s="111"/>
      <c r="O24" s="111"/>
      <c r="P24" s="137"/>
    </row>
    <row r="26" spans="2:17" s="93" customFormat="1" ht="15">
      <c r="B26" s="200"/>
      <c r="C26" s="201"/>
      <c r="D26" s="198"/>
      <c r="E26" s="198"/>
      <c r="F26" s="198"/>
      <c r="G26" s="198"/>
      <c r="H26" s="199"/>
      <c r="I26" s="199"/>
      <c r="J26" s="198"/>
      <c r="K26" s="199"/>
      <c r="L26" s="199"/>
      <c r="M26" s="198"/>
      <c r="N26" s="199"/>
      <c r="O26" s="199"/>
      <c r="P26" s="94"/>
      <c r="Q26" s="91"/>
    </row>
  </sheetData>
  <sheetProtection/>
  <mergeCells count="15">
    <mergeCell ref="M26:O26"/>
    <mergeCell ref="B26:C26"/>
    <mergeCell ref="D26:F26"/>
    <mergeCell ref="G26:I26"/>
    <mergeCell ref="J26:L26"/>
    <mergeCell ref="Q9:Q10"/>
    <mergeCell ref="A9:A10"/>
    <mergeCell ref="P9:P10"/>
    <mergeCell ref="B1:O1"/>
    <mergeCell ref="B6:O6"/>
    <mergeCell ref="B9:B10"/>
    <mergeCell ref="C9:C10"/>
    <mergeCell ref="D9:O9"/>
    <mergeCell ref="B8:O8"/>
    <mergeCell ref="D7:Q7"/>
  </mergeCells>
  <printOptions/>
  <pageMargins left="0.16" right="0.16" top="0.511811023622047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C1">
      <selection activeCell="F20" sqref="F20"/>
    </sheetView>
  </sheetViews>
  <sheetFormatPr defaultColWidth="9.140625" defaultRowHeight="12.75"/>
  <cols>
    <col min="1" max="1" width="3.8515625" style="0" customWidth="1"/>
    <col min="2" max="2" width="22.7109375" style="0" customWidth="1"/>
    <col min="3" max="3" width="10.421875" style="46" customWidth="1"/>
    <col min="4" max="7" width="8.28125" style="0" customWidth="1"/>
    <col min="8" max="8" width="8.7109375" style="0" customWidth="1"/>
    <col min="9" max="9" width="9.00390625" style="135" customWidth="1"/>
    <col min="10" max="10" width="7.57421875" style="0" customWidth="1"/>
    <col min="11" max="11" width="8.00390625" style="0" customWidth="1"/>
    <col min="12" max="12" width="8.421875" style="0" customWidth="1"/>
    <col min="13" max="14" width="8.421875" style="16" customWidth="1"/>
    <col min="15" max="15" width="8.57421875" style="0" customWidth="1"/>
    <col min="16" max="16" width="9.7109375" style="13" customWidth="1"/>
    <col min="17" max="17" width="10.8515625" style="0" bestFit="1" customWidth="1"/>
    <col min="18" max="18" width="10.57421875" style="0" customWidth="1"/>
  </cols>
  <sheetData>
    <row r="1" spans="2:16" ht="0.75" customHeight="1"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14"/>
    </row>
    <row r="2" spans="2:16" ht="3.75" customHeight="1" hidden="1">
      <c r="B2" s="66"/>
      <c r="C2" s="66"/>
      <c r="D2" s="66"/>
      <c r="E2" s="66"/>
      <c r="F2" s="66"/>
      <c r="G2" s="66"/>
      <c r="H2" s="66"/>
      <c r="I2" s="173"/>
      <c r="J2" s="66"/>
      <c r="K2" s="66"/>
      <c r="L2" s="66"/>
      <c r="M2" s="66"/>
      <c r="N2" s="66"/>
      <c r="O2" s="66"/>
      <c r="P2" s="14"/>
    </row>
    <row r="3" spans="2:16" ht="4.5" customHeight="1" hidden="1">
      <c r="B3" s="66"/>
      <c r="C3" s="66"/>
      <c r="D3" s="66"/>
      <c r="E3" s="66"/>
      <c r="F3" s="66"/>
      <c r="G3" s="66"/>
      <c r="H3" s="66"/>
      <c r="I3" s="173"/>
      <c r="J3" s="66"/>
      <c r="K3" s="66"/>
      <c r="L3" s="66"/>
      <c r="M3" s="66"/>
      <c r="N3" s="66"/>
      <c r="O3" s="66"/>
      <c r="P3" s="14"/>
    </row>
    <row r="4" spans="2:16" ht="4.5" customHeight="1" hidden="1">
      <c r="B4" s="66"/>
      <c r="C4" s="66"/>
      <c r="D4" s="66"/>
      <c r="E4" s="66"/>
      <c r="F4" s="66"/>
      <c r="G4" s="66"/>
      <c r="H4" s="66"/>
      <c r="I4" s="173"/>
      <c r="J4" s="66"/>
      <c r="K4" s="66"/>
      <c r="L4" s="66"/>
      <c r="M4" s="66"/>
      <c r="N4" s="66"/>
      <c r="O4" s="66"/>
      <c r="P4" s="14"/>
    </row>
    <row r="5" spans="2:16" ht="12.75" customHeight="1">
      <c r="B5" s="66"/>
      <c r="C5" s="66"/>
      <c r="D5" s="66"/>
      <c r="E5" s="66"/>
      <c r="F5" s="66"/>
      <c r="G5" s="66"/>
      <c r="H5" s="66"/>
      <c r="I5" s="173"/>
      <c r="J5" s="66"/>
      <c r="K5" s="66"/>
      <c r="L5" s="67"/>
      <c r="M5" s="68"/>
      <c r="N5" s="89" t="s">
        <v>47</v>
      </c>
      <c r="O5" s="68"/>
      <c r="P5" s="22"/>
    </row>
    <row r="6" spans="2:16" ht="16.5" customHeight="1">
      <c r="B6" s="66"/>
      <c r="C6" s="66"/>
      <c r="D6" s="66"/>
      <c r="E6" s="66"/>
      <c r="F6" s="66"/>
      <c r="G6" s="66"/>
      <c r="H6" s="66"/>
      <c r="I6" s="173"/>
      <c r="J6" s="66"/>
      <c r="K6" s="66"/>
      <c r="L6" s="67"/>
      <c r="M6" s="68"/>
      <c r="N6" s="68" t="s">
        <v>70</v>
      </c>
      <c r="O6" s="68"/>
      <c r="P6" s="22"/>
    </row>
    <row r="7" spans="2:16" ht="12" customHeight="1">
      <c r="B7" s="66"/>
      <c r="C7" s="66"/>
      <c r="D7" s="66"/>
      <c r="E7" s="66"/>
      <c r="F7" s="66"/>
      <c r="G7" s="66"/>
      <c r="H7" s="66"/>
      <c r="I7" s="173"/>
      <c r="J7" s="66"/>
      <c r="K7" s="66"/>
      <c r="L7" s="67"/>
      <c r="M7" s="68"/>
      <c r="N7" s="68" t="s">
        <v>85</v>
      </c>
      <c r="O7" s="68"/>
      <c r="P7" s="22"/>
    </row>
    <row r="8" spans="2:16" ht="6" customHeight="1">
      <c r="B8" s="66"/>
      <c r="C8" s="66"/>
      <c r="D8" s="66"/>
      <c r="E8" s="66"/>
      <c r="F8" s="66"/>
      <c r="G8" s="66"/>
      <c r="H8" s="66"/>
      <c r="I8" s="173"/>
      <c r="J8" s="66"/>
      <c r="K8" s="66"/>
      <c r="L8" s="66"/>
      <c r="M8" s="66"/>
      <c r="N8" s="66"/>
      <c r="O8" s="66"/>
      <c r="P8" s="14"/>
    </row>
    <row r="9" spans="2:16" s="38" customFormat="1" ht="15">
      <c r="B9" s="215" t="s">
        <v>72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40"/>
    </row>
    <row r="10" spans="1:16" s="38" customFormat="1" ht="16.5" customHeight="1">
      <c r="A10" s="54"/>
      <c r="B10" s="216" t="s">
        <v>74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60"/>
    </row>
    <row r="11" spans="1:16" s="38" customFormat="1" ht="8.25" customHeight="1" thickBot="1">
      <c r="A11" s="54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106"/>
    </row>
    <row r="12" spans="1:16" ht="13.5" customHeight="1">
      <c r="A12" s="185" t="s">
        <v>44</v>
      </c>
      <c r="B12" s="191" t="s">
        <v>45</v>
      </c>
      <c r="C12" s="217" t="s">
        <v>41</v>
      </c>
      <c r="D12" s="219" t="s">
        <v>33</v>
      </c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1" t="s">
        <v>42</v>
      </c>
    </row>
    <row r="13" spans="1:22" s="64" customFormat="1" ht="49.5" customHeight="1">
      <c r="A13" s="186"/>
      <c r="B13" s="192"/>
      <c r="C13" s="218"/>
      <c r="D13" s="65" t="s">
        <v>1</v>
      </c>
      <c r="E13" s="65" t="s">
        <v>2</v>
      </c>
      <c r="F13" s="65" t="s">
        <v>3</v>
      </c>
      <c r="G13" s="65" t="s">
        <v>4</v>
      </c>
      <c r="H13" s="65" t="s">
        <v>16</v>
      </c>
      <c r="I13" s="65" t="s">
        <v>5</v>
      </c>
      <c r="J13" s="65" t="s">
        <v>6</v>
      </c>
      <c r="K13" s="65" t="s">
        <v>7</v>
      </c>
      <c r="L13" s="65" t="s">
        <v>8</v>
      </c>
      <c r="M13" s="65" t="s">
        <v>9</v>
      </c>
      <c r="N13" s="65" t="s">
        <v>17</v>
      </c>
      <c r="O13" s="65" t="s">
        <v>10</v>
      </c>
      <c r="P13" s="212"/>
      <c r="Q13" s="63"/>
      <c r="R13" s="63"/>
      <c r="S13" s="63"/>
      <c r="T13" s="63"/>
      <c r="U13" s="63"/>
      <c r="V13" s="63"/>
    </row>
    <row r="14" spans="1:22" s="147" customFormat="1" ht="38.25" customHeight="1">
      <c r="A14" s="138">
        <v>1</v>
      </c>
      <c r="B14" s="139" t="s">
        <v>77</v>
      </c>
      <c r="C14" s="123">
        <f aca="true" t="shared" si="0" ref="C14:C22">SUM(D14:O14)</f>
        <v>537.787</v>
      </c>
      <c r="D14" s="143">
        <v>54.993</v>
      </c>
      <c r="E14" s="143">
        <v>41.157</v>
      </c>
      <c r="F14" s="143">
        <v>109.35</v>
      </c>
      <c r="G14" s="143">
        <v>35.2</v>
      </c>
      <c r="H14" s="143">
        <v>25.296</v>
      </c>
      <c r="I14" s="143">
        <v>0.19</v>
      </c>
      <c r="J14" s="119">
        <v>0.207</v>
      </c>
      <c r="K14" s="119">
        <v>0.19</v>
      </c>
      <c r="L14" s="119">
        <v>1.937</v>
      </c>
      <c r="M14" s="119">
        <v>122</v>
      </c>
      <c r="N14" s="119">
        <v>83.283</v>
      </c>
      <c r="O14" s="119">
        <v>63.984</v>
      </c>
      <c r="P14" s="124">
        <v>54.807</v>
      </c>
      <c r="Q14" s="115"/>
      <c r="R14" s="116"/>
      <c r="S14" s="154"/>
      <c r="T14" s="154"/>
      <c r="U14" s="154"/>
      <c r="V14" s="154"/>
    </row>
    <row r="15" spans="1:22" s="147" customFormat="1" ht="15" customHeight="1">
      <c r="A15" s="138">
        <v>2</v>
      </c>
      <c r="B15" s="139" t="s">
        <v>22</v>
      </c>
      <c r="C15" s="123">
        <f>SUM(D15:O15)</f>
        <v>4.0326</v>
      </c>
      <c r="D15" s="143">
        <v>0.832</v>
      </c>
      <c r="E15" s="143">
        <v>0</v>
      </c>
      <c r="F15" s="143">
        <v>1.349</v>
      </c>
      <c r="G15" s="143">
        <v>0.16</v>
      </c>
      <c r="H15" s="143">
        <v>0.12</v>
      </c>
      <c r="I15" s="143">
        <v>0</v>
      </c>
      <c r="J15" s="119">
        <v>0</v>
      </c>
      <c r="K15" s="119">
        <v>0</v>
      </c>
      <c r="L15" s="119">
        <v>0</v>
      </c>
      <c r="M15" s="184">
        <v>0.6464</v>
      </c>
      <c r="N15" s="184">
        <v>0.4626</v>
      </c>
      <c r="O15" s="184">
        <v>0.4626</v>
      </c>
      <c r="P15" s="124">
        <v>0.523</v>
      </c>
      <c r="Q15" s="115"/>
      <c r="R15" s="116"/>
      <c r="S15" s="154"/>
      <c r="T15" s="154"/>
      <c r="U15" s="154"/>
      <c r="V15" s="154"/>
    </row>
    <row r="16" spans="1:22" s="147" customFormat="1" ht="39" customHeight="1">
      <c r="A16" s="138">
        <v>3</v>
      </c>
      <c r="B16" s="139" t="s">
        <v>75</v>
      </c>
      <c r="C16" s="123">
        <f>SUM(D16:O16)</f>
        <v>4.359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43">
        <v>0</v>
      </c>
      <c r="J16" s="119">
        <v>0</v>
      </c>
      <c r="K16" s="119">
        <v>0</v>
      </c>
      <c r="L16" s="119">
        <v>0</v>
      </c>
      <c r="M16" s="119">
        <v>1.453</v>
      </c>
      <c r="N16" s="119">
        <v>1.453</v>
      </c>
      <c r="O16" s="119">
        <v>1.453</v>
      </c>
      <c r="P16" s="124">
        <v>0.45</v>
      </c>
      <c r="Q16" s="115"/>
      <c r="R16" s="116"/>
      <c r="S16" s="154"/>
      <c r="T16" s="154"/>
      <c r="U16" s="154"/>
      <c r="V16" s="154"/>
    </row>
    <row r="17" spans="1:22" s="135" customFormat="1" ht="39" customHeight="1">
      <c r="A17" s="138">
        <v>4</v>
      </c>
      <c r="B17" s="140" t="s">
        <v>39</v>
      </c>
      <c r="C17" s="123">
        <f t="shared" si="0"/>
        <v>165.25900000000001</v>
      </c>
      <c r="D17" s="143">
        <v>0</v>
      </c>
      <c r="E17" s="143">
        <v>0</v>
      </c>
      <c r="F17" s="143">
        <v>4.354</v>
      </c>
      <c r="G17" s="143">
        <v>12.944</v>
      </c>
      <c r="H17" s="143">
        <v>10.427</v>
      </c>
      <c r="I17" s="122">
        <v>0.59</v>
      </c>
      <c r="J17" s="119">
        <v>0.531</v>
      </c>
      <c r="K17" s="119">
        <v>0.413</v>
      </c>
      <c r="L17" s="119">
        <v>26</v>
      </c>
      <c r="M17" s="119">
        <v>30</v>
      </c>
      <c r="N17" s="119">
        <v>40</v>
      </c>
      <c r="O17" s="119">
        <v>40</v>
      </c>
      <c r="P17" s="124">
        <v>17.063</v>
      </c>
      <c r="Q17" s="115"/>
      <c r="R17" s="116"/>
      <c r="S17" s="134"/>
      <c r="T17" s="134"/>
      <c r="U17" s="134"/>
      <c r="V17" s="134"/>
    </row>
    <row r="18" spans="1:22" s="11" customFormat="1" ht="24" customHeight="1">
      <c r="A18" s="138">
        <v>5</v>
      </c>
      <c r="B18" s="140" t="s">
        <v>81</v>
      </c>
      <c r="C18" s="123">
        <f>SUM(D18:O18)</f>
        <v>848.912</v>
      </c>
      <c r="D18" s="143">
        <v>59.597</v>
      </c>
      <c r="E18" s="143">
        <v>73.872</v>
      </c>
      <c r="F18" s="143">
        <v>193.031</v>
      </c>
      <c r="G18" s="143">
        <v>113.811</v>
      </c>
      <c r="H18" s="143">
        <v>44.444</v>
      </c>
      <c r="I18" s="122">
        <v>0.876</v>
      </c>
      <c r="J18" s="119">
        <v>0.327</v>
      </c>
      <c r="K18" s="119">
        <v>0.955</v>
      </c>
      <c r="L18" s="119">
        <v>93.47</v>
      </c>
      <c r="M18" s="119">
        <v>36.529</v>
      </c>
      <c r="N18" s="119">
        <v>81</v>
      </c>
      <c r="O18" s="119">
        <v>151</v>
      </c>
      <c r="P18" s="124">
        <v>88.91</v>
      </c>
      <c r="Q18" s="115"/>
      <c r="R18" s="116"/>
      <c r="S18" s="117"/>
      <c r="T18" s="117"/>
      <c r="U18" s="117"/>
      <c r="V18" s="117"/>
    </row>
    <row r="19" spans="1:22" s="135" customFormat="1" ht="13.5" customHeight="1">
      <c r="A19" s="138">
        <v>6</v>
      </c>
      <c r="B19" s="140" t="s">
        <v>13</v>
      </c>
      <c r="C19" s="123">
        <f>SUM(D19:O19)</f>
        <v>13138.27</v>
      </c>
      <c r="D19" s="143">
        <v>960.75</v>
      </c>
      <c r="E19" s="143">
        <v>1707.17</v>
      </c>
      <c r="F19" s="143">
        <v>1644.37</v>
      </c>
      <c r="G19" s="143">
        <v>1394.83</v>
      </c>
      <c r="H19" s="143">
        <v>734.71</v>
      </c>
      <c r="I19" s="122">
        <v>77.5</v>
      </c>
      <c r="J19" s="119">
        <v>41.02</v>
      </c>
      <c r="K19" s="119">
        <v>42.28</v>
      </c>
      <c r="L19" s="162">
        <v>59.9</v>
      </c>
      <c r="M19" s="119">
        <v>359.31</v>
      </c>
      <c r="N19" s="119">
        <v>963.7</v>
      </c>
      <c r="O19" s="119">
        <v>5152.73</v>
      </c>
      <c r="P19" s="124">
        <v>1524.04</v>
      </c>
      <c r="Q19" s="115"/>
      <c r="R19" s="116"/>
      <c r="S19" s="134"/>
      <c r="T19" s="134"/>
      <c r="U19" s="134"/>
      <c r="V19" s="134"/>
    </row>
    <row r="20" spans="1:22" s="135" customFormat="1" ht="38.25" customHeight="1">
      <c r="A20" s="138">
        <v>7</v>
      </c>
      <c r="B20" s="140" t="s">
        <v>26</v>
      </c>
      <c r="C20" s="123">
        <f t="shared" si="0"/>
        <v>116.599</v>
      </c>
      <c r="D20" s="143">
        <v>7.176</v>
      </c>
      <c r="E20" s="143">
        <v>10.561</v>
      </c>
      <c r="F20" s="143">
        <v>18.274</v>
      </c>
      <c r="G20" s="143">
        <v>7.39</v>
      </c>
      <c r="H20" s="143">
        <v>5.652</v>
      </c>
      <c r="I20" s="122">
        <v>0.075</v>
      </c>
      <c r="J20" s="119">
        <v>0.056</v>
      </c>
      <c r="K20" s="119">
        <v>0.045</v>
      </c>
      <c r="L20" s="119">
        <v>5.37</v>
      </c>
      <c r="M20" s="119">
        <v>20</v>
      </c>
      <c r="N20" s="119">
        <v>21</v>
      </c>
      <c r="O20" s="119">
        <v>21</v>
      </c>
      <c r="P20" s="124">
        <v>12</v>
      </c>
      <c r="Q20" s="115"/>
      <c r="R20" s="116"/>
      <c r="S20" s="134"/>
      <c r="T20" s="134"/>
      <c r="U20" s="134"/>
      <c r="V20" s="134"/>
    </row>
    <row r="21" spans="1:22" s="135" customFormat="1" ht="38.25" customHeight="1">
      <c r="A21" s="138">
        <v>8</v>
      </c>
      <c r="B21" s="140" t="s">
        <v>82</v>
      </c>
      <c r="C21" s="123">
        <f t="shared" si="0"/>
        <v>247.92700000000002</v>
      </c>
      <c r="D21" s="143">
        <v>0</v>
      </c>
      <c r="E21" s="143">
        <v>24.49</v>
      </c>
      <c r="F21" s="143">
        <v>17.14</v>
      </c>
      <c r="G21" s="143">
        <v>14.04</v>
      </c>
      <c r="H21" s="143">
        <v>11.81</v>
      </c>
      <c r="I21" s="122">
        <v>0.93</v>
      </c>
      <c r="J21" s="119">
        <v>1.048</v>
      </c>
      <c r="K21" s="119">
        <v>0.955</v>
      </c>
      <c r="L21" s="119">
        <v>18.069</v>
      </c>
      <c r="M21" s="119">
        <v>51.7</v>
      </c>
      <c r="N21" s="119">
        <v>53.053</v>
      </c>
      <c r="O21" s="119">
        <v>54.692</v>
      </c>
      <c r="P21" s="124">
        <v>25.601</v>
      </c>
      <c r="Q21" s="115"/>
      <c r="R21" s="116"/>
      <c r="S21" s="134"/>
      <c r="T21" s="134"/>
      <c r="U21" s="134"/>
      <c r="V21" s="134"/>
    </row>
    <row r="22" spans="1:22" ht="77.25" customHeight="1">
      <c r="A22" s="138">
        <v>9</v>
      </c>
      <c r="B22" s="141" t="s">
        <v>76</v>
      </c>
      <c r="C22" s="123">
        <f t="shared" si="0"/>
        <v>672</v>
      </c>
      <c r="D22" s="143">
        <v>58.393</v>
      </c>
      <c r="E22" s="143">
        <v>73.9</v>
      </c>
      <c r="F22" s="143">
        <v>52.556</v>
      </c>
      <c r="G22" s="143">
        <v>58</v>
      </c>
      <c r="H22" s="143">
        <v>11.214</v>
      </c>
      <c r="I22" s="122">
        <v>6.136</v>
      </c>
      <c r="J22" s="119">
        <v>8.024</v>
      </c>
      <c r="K22" s="119">
        <v>7.847</v>
      </c>
      <c r="L22" s="119">
        <v>33.153</v>
      </c>
      <c r="M22" s="119">
        <v>112</v>
      </c>
      <c r="N22" s="119">
        <v>112</v>
      </c>
      <c r="O22" s="119">
        <v>138.777</v>
      </c>
      <c r="P22" s="124">
        <v>69.45</v>
      </c>
      <c r="Q22" s="58"/>
      <c r="R22" s="59"/>
      <c r="S22" s="53"/>
      <c r="T22" s="53"/>
      <c r="U22" s="53"/>
      <c r="V22" s="53"/>
    </row>
    <row r="23" spans="1:22" ht="14.25" customHeight="1">
      <c r="A23" s="138">
        <v>10</v>
      </c>
      <c r="B23" s="140" t="s">
        <v>27</v>
      </c>
      <c r="C23" s="123">
        <f>SUM(D23:O23)</f>
        <v>20.99</v>
      </c>
      <c r="D23" s="143">
        <v>2.97</v>
      </c>
      <c r="E23" s="143">
        <v>0</v>
      </c>
      <c r="F23" s="143">
        <v>4.81</v>
      </c>
      <c r="G23" s="143">
        <v>0.57</v>
      </c>
      <c r="H23" s="143">
        <v>0.43</v>
      </c>
      <c r="I23" s="122">
        <v>0</v>
      </c>
      <c r="J23" s="122">
        <v>0</v>
      </c>
      <c r="K23" s="122">
        <v>0</v>
      </c>
      <c r="L23" s="122">
        <v>0</v>
      </c>
      <c r="M23" s="122">
        <v>4.07</v>
      </c>
      <c r="N23" s="122">
        <v>4.08</v>
      </c>
      <c r="O23" s="122">
        <v>4.06</v>
      </c>
      <c r="P23" s="124">
        <v>2.167</v>
      </c>
      <c r="Q23" s="58"/>
      <c r="R23" s="59"/>
      <c r="S23" s="53"/>
      <c r="T23" s="53"/>
      <c r="U23" s="53"/>
      <c r="V23" s="53"/>
    </row>
    <row r="24" spans="1:22" s="135" customFormat="1" ht="38.25" customHeight="1">
      <c r="A24" s="138">
        <v>11</v>
      </c>
      <c r="B24" s="140" t="s">
        <v>69</v>
      </c>
      <c r="C24" s="123">
        <f>SUM(D24:O24)</f>
        <v>4489.93</v>
      </c>
      <c r="D24" s="143">
        <v>0</v>
      </c>
      <c r="E24" s="143">
        <v>0</v>
      </c>
      <c r="F24" s="143">
        <v>612.85</v>
      </c>
      <c r="G24" s="143">
        <v>871.4</v>
      </c>
      <c r="H24" s="143">
        <v>291.27</v>
      </c>
      <c r="I24" s="122">
        <v>23.72</v>
      </c>
      <c r="J24" s="119">
        <v>30.21</v>
      </c>
      <c r="K24" s="119">
        <v>27.24</v>
      </c>
      <c r="L24" s="119">
        <v>53.14</v>
      </c>
      <c r="M24" s="119">
        <v>856.52</v>
      </c>
      <c r="N24" s="119">
        <v>952.82</v>
      </c>
      <c r="O24" s="119">
        <v>770.76</v>
      </c>
      <c r="P24" s="124">
        <v>500.8</v>
      </c>
      <c r="Q24" s="115"/>
      <c r="R24" s="116"/>
      <c r="S24" s="134"/>
      <c r="T24" s="134"/>
      <c r="U24" s="134"/>
      <c r="V24" s="134"/>
    </row>
    <row r="25" spans="1:22" s="164" customFormat="1" ht="13.5" customHeight="1" thickBot="1">
      <c r="A25" s="163"/>
      <c r="B25" s="142" t="s">
        <v>43</v>
      </c>
      <c r="C25" s="125">
        <f aca="true" t="shared" si="1" ref="C25:P25">SUM(C14:C24)</f>
        <v>20246.0656</v>
      </c>
      <c r="D25" s="169">
        <f t="shared" si="1"/>
        <v>1144.711</v>
      </c>
      <c r="E25" s="169">
        <f t="shared" si="1"/>
        <v>1931.15</v>
      </c>
      <c r="F25" s="169">
        <f t="shared" si="1"/>
        <v>2658.0840000000003</v>
      </c>
      <c r="G25" s="169">
        <f t="shared" si="1"/>
        <v>2508.345</v>
      </c>
      <c r="H25" s="169">
        <f t="shared" si="1"/>
        <v>1135.373</v>
      </c>
      <c r="I25" s="169">
        <f>SUM(I14:I24)</f>
        <v>110.01700000000001</v>
      </c>
      <c r="J25" s="169">
        <f t="shared" si="1"/>
        <v>81.423</v>
      </c>
      <c r="K25" s="169">
        <f t="shared" si="1"/>
        <v>79.925</v>
      </c>
      <c r="L25" s="169">
        <f t="shared" si="1"/>
        <v>291.039</v>
      </c>
      <c r="M25" s="169">
        <f t="shared" si="1"/>
        <v>1594.2284</v>
      </c>
      <c r="N25" s="169">
        <f t="shared" si="1"/>
        <v>2312.8516</v>
      </c>
      <c r="O25" s="169">
        <f t="shared" si="1"/>
        <v>6398.9186</v>
      </c>
      <c r="P25" s="126">
        <f t="shared" si="1"/>
        <v>2295.8109999999997</v>
      </c>
      <c r="Q25" s="60"/>
      <c r="R25" s="51"/>
      <c r="S25" s="170"/>
      <c r="T25" s="170"/>
      <c r="U25" s="170"/>
      <c r="V25" s="170"/>
    </row>
    <row r="26" spans="2:22" ht="17.25" hidden="1">
      <c r="B26" s="210" t="s">
        <v>31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53"/>
      <c r="R26" s="53"/>
      <c r="S26" s="53"/>
      <c r="T26" s="53"/>
      <c r="U26" s="53"/>
      <c r="V26" s="53"/>
    </row>
    <row r="27" spans="2:22" ht="12.75" hidden="1">
      <c r="B27" s="203" t="s">
        <v>19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53"/>
      <c r="R27" s="53"/>
      <c r="S27" s="53"/>
      <c r="T27" s="53"/>
      <c r="U27" s="53"/>
      <c r="V27" s="53"/>
    </row>
    <row r="28" spans="2:22" ht="12.75" hidden="1">
      <c r="B28" s="213" t="s">
        <v>23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53"/>
      <c r="R28" s="53"/>
      <c r="S28" s="53"/>
      <c r="T28" s="53"/>
      <c r="U28" s="53"/>
      <c r="V28" s="53"/>
    </row>
    <row r="29" spans="2:22" ht="12.75" customHeight="1" hidden="1">
      <c r="B29" s="206" t="s">
        <v>0</v>
      </c>
      <c r="C29" s="207" t="s">
        <v>29</v>
      </c>
      <c r="D29" s="208" t="s">
        <v>33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 t="s">
        <v>11</v>
      </c>
      <c r="Q29" s="53"/>
      <c r="R29" s="53"/>
      <c r="S29" s="53"/>
      <c r="T29" s="53"/>
      <c r="U29" s="53"/>
      <c r="V29" s="53"/>
    </row>
    <row r="30" spans="2:22" ht="51.75" customHeight="1" hidden="1">
      <c r="B30" s="206"/>
      <c r="C30" s="207"/>
      <c r="D30" s="3" t="s">
        <v>1</v>
      </c>
      <c r="E30" s="3" t="s">
        <v>2</v>
      </c>
      <c r="F30" s="3" t="s">
        <v>3</v>
      </c>
      <c r="G30" s="3" t="s">
        <v>4</v>
      </c>
      <c r="H30" s="3" t="s">
        <v>16</v>
      </c>
      <c r="I30" s="174" t="s">
        <v>5</v>
      </c>
      <c r="J30" s="3" t="s">
        <v>6</v>
      </c>
      <c r="K30" s="3" t="s">
        <v>6</v>
      </c>
      <c r="L30" s="3" t="s">
        <v>8</v>
      </c>
      <c r="M30" s="20" t="s">
        <v>9</v>
      </c>
      <c r="N30" s="20" t="s">
        <v>17</v>
      </c>
      <c r="O30" s="3" t="s">
        <v>10</v>
      </c>
      <c r="P30" s="209"/>
      <c r="Q30" s="53"/>
      <c r="R30" s="53"/>
      <c r="S30" s="53"/>
      <c r="T30" s="53"/>
      <c r="U30" s="53"/>
      <c r="V30" s="53"/>
    </row>
    <row r="31" spans="2:22" s="10" customFormat="1" ht="23.25" hidden="1">
      <c r="B31" s="32" t="s">
        <v>24</v>
      </c>
      <c r="C31" s="43">
        <v>217</v>
      </c>
      <c r="D31" s="5">
        <f>D14</f>
        <v>54.993</v>
      </c>
      <c r="E31" s="5">
        <f>D14+E14</f>
        <v>96.15</v>
      </c>
      <c r="F31" s="5">
        <f aca="true" t="shared" si="2" ref="F31:O31">E31+F14</f>
        <v>205.5</v>
      </c>
      <c r="G31" s="5">
        <f t="shared" si="2"/>
        <v>240.7</v>
      </c>
      <c r="H31" s="5">
        <f t="shared" si="2"/>
        <v>265.996</v>
      </c>
      <c r="I31" s="174">
        <f t="shared" si="2"/>
        <v>266.186</v>
      </c>
      <c r="J31" s="5">
        <f t="shared" si="2"/>
        <v>266.393</v>
      </c>
      <c r="K31" s="5">
        <f t="shared" si="2"/>
        <v>266.58299999999997</v>
      </c>
      <c r="L31" s="5">
        <f t="shared" si="2"/>
        <v>268.52</v>
      </c>
      <c r="M31" s="5">
        <f t="shared" si="2"/>
        <v>390.52</v>
      </c>
      <c r="N31" s="5">
        <f t="shared" si="2"/>
        <v>473.803</v>
      </c>
      <c r="O31" s="5">
        <f t="shared" si="2"/>
        <v>537.787</v>
      </c>
      <c r="P31" s="55">
        <v>12.34</v>
      </c>
      <c r="Q31" s="48"/>
      <c r="R31" s="48"/>
      <c r="S31" s="48"/>
      <c r="T31" s="48"/>
      <c r="U31" s="48"/>
      <c r="V31" s="48"/>
    </row>
    <row r="32" spans="2:22" s="10" customFormat="1" ht="12.75" hidden="1">
      <c r="B32" s="32" t="s">
        <v>22</v>
      </c>
      <c r="C32" s="43">
        <v>0</v>
      </c>
      <c r="D32" s="5" t="e">
        <f>#REF!</f>
        <v>#REF!</v>
      </c>
      <c r="E32" s="5" t="e">
        <f>#REF!+#REF!</f>
        <v>#REF!</v>
      </c>
      <c r="F32" s="5" t="e">
        <f>E32+#REF!</f>
        <v>#REF!</v>
      </c>
      <c r="G32" s="5" t="e">
        <f>F32+#REF!</f>
        <v>#REF!</v>
      </c>
      <c r="H32" s="5" t="e">
        <f>G32+#REF!</f>
        <v>#REF!</v>
      </c>
      <c r="I32" s="174" t="e">
        <f>H32+#REF!</f>
        <v>#REF!</v>
      </c>
      <c r="J32" s="5" t="e">
        <f>I32+#REF!</f>
        <v>#REF!</v>
      </c>
      <c r="K32" s="5" t="e">
        <f>J32+#REF!</f>
        <v>#REF!</v>
      </c>
      <c r="L32" s="5" t="e">
        <f>K32+#REF!</f>
        <v>#REF!</v>
      </c>
      <c r="M32" s="5" t="e">
        <f>L32+#REF!</f>
        <v>#REF!</v>
      </c>
      <c r="N32" s="5" t="e">
        <f>M32+#REF!</f>
        <v>#REF!</v>
      </c>
      <c r="O32" s="5" t="e">
        <f>N32+#REF!</f>
        <v>#REF!</v>
      </c>
      <c r="P32" s="55"/>
      <c r="Q32" s="48"/>
      <c r="R32" s="48"/>
      <c r="S32" s="48"/>
      <c r="T32" s="48"/>
      <c r="U32" s="48"/>
      <c r="V32" s="48"/>
    </row>
    <row r="33" spans="2:22" ht="45.75" hidden="1">
      <c r="B33" s="33" t="s">
        <v>28</v>
      </c>
      <c r="C33" s="43">
        <v>154</v>
      </c>
      <c r="D33" s="5">
        <f aca="true" t="shared" si="3" ref="D33:D39">D17</f>
        <v>0</v>
      </c>
      <c r="E33" s="5">
        <f aca="true" t="shared" si="4" ref="E33:E39">D17+E17</f>
        <v>0</v>
      </c>
      <c r="F33" s="5">
        <f aca="true" t="shared" si="5" ref="F33:O33">E33+F17</f>
        <v>4.354</v>
      </c>
      <c r="G33" s="5">
        <f t="shared" si="5"/>
        <v>17.298000000000002</v>
      </c>
      <c r="H33" s="5">
        <f t="shared" si="5"/>
        <v>27.725</v>
      </c>
      <c r="I33" s="174">
        <f t="shared" si="5"/>
        <v>28.315</v>
      </c>
      <c r="J33" s="5">
        <f t="shared" si="5"/>
        <v>28.846</v>
      </c>
      <c r="K33" s="5">
        <f t="shared" si="5"/>
        <v>29.259</v>
      </c>
      <c r="L33" s="5">
        <f t="shared" si="5"/>
        <v>55.259</v>
      </c>
      <c r="M33" s="5">
        <f t="shared" si="5"/>
        <v>85.259</v>
      </c>
      <c r="N33" s="5">
        <f t="shared" si="5"/>
        <v>125.259</v>
      </c>
      <c r="O33" s="5">
        <f t="shared" si="5"/>
        <v>165.25900000000001</v>
      </c>
      <c r="P33" s="56">
        <v>8.76</v>
      </c>
      <c r="Q33" s="53"/>
      <c r="R33" s="53"/>
      <c r="S33" s="53"/>
      <c r="T33" s="53"/>
      <c r="U33" s="53"/>
      <c r="V33" s="53"/>
    </row>
    <row r="34" spans="2:22" ht="12.75" hidden="1">
      <c r="B34" s="33" t="s">
        <v>25</v>
      </c>
      <c r="C34" s="43">
        <v>816</v>
      </c>
      <c r="D34" s="5">
        <f t="shared" si="3"/>
        <v>59.597</v>
      </c>
      <c r="E34" s="5">
        <f t="shared" si="4"/>
        <v>133.469</v>
      </c>
      <c r="F34" s="5">
        <f aca="true" t="shared" si="6" ref="F34:O34">E34+F18</f>
        <v>326.5</v>
      </c>
      <c r="G34" s="5">
        <f t="shared" si="6"/>
        <v>440.31100000000004</v>
      </c>
      <c r="H34" s="5">
        <f t="shared" si="6"/>
        <v>484.75500000000005</v>
      </c>
      <c r="I34" s="174">
        <f t="shared" si="6"/>
        <v>485.63100000000003</v>
      </c>
      <c r="J34" s="5">
        <f t="shared" si="6"/>
        <v>485.958</v>
      </c>
      <c r="K34" s="5">
        <f t="shared" si="6"/>
        <v>486.913</v>
      </c>
      <c r="L34" s="5">
        <f t="shared" si="6"/>
        <v>580.383</v>
      </c>
      <c r="M34" s="5">
        <f t="shared" si="6"/>
        <v>616.912</v>
      </c>
      <c r="N34" s="5">
        <f t="shared" si="6"/>
        <v>697.912</v>
      </c>
      <c r="O34" s="5">
        <f t="shared" si="6"/>
        <v>848.912</v>
      </c>
      <c r="P34" s="56">
        <v>46.414</v>
      </c>
      <c r="Q34" s="53"/>
      <c r="R34" s="53"/>
      <c r="S34" s="53"/>
      <c r="T34" s="53"/>
      <c r="U34" s="53"/>
      <c r="V34" s="53"/>
    </row>
    <row r="35" spans="2:22" ht="12.75" hidden="1">
      <c r="B35" s="33" t="s">
        <v>13</v>
      </c>
      <c r="C35" s="43">
        <v>12917</v>
      </c>
      <c r="D35" s="5">
        <f t="shared" si="3"/>
        <v>960.75</v>
      </c>
      <c r="E35" s="5">
        <f t="shared" si="4"/>
        <v>2667.92</v>
      </c>
      <c r="F35" s="5">
        <f aca="true" t="shared" si="7" ref="F35:O35">E35+F19</f>
        <v>4312.29</v>
      </c>
      <c r="G35" s="5">
        <f t="shared" si="7"/>
        <v>5707.12</v>
      </c>
      <c r="H35" s="5">
        <f t="shared" si="7"/>
        <v>6441.83</v>
      </c>
      <c r="I35" s="174">
        <f t="shared" si="7"/>
        <v>6519.33</v>
      </c>
      <c r="J35" s="5">
        <f t="shared" si="7"/>
        <v>6560.35</v>
      </c>
      <c r="K35" s="5">
        <f t="shared" si="7"/>
        <v>6602.63</v>
      </c>
      <c r="L35" s="5">
        <f t="shared" si="7"/>
        <v>6662.53</v>
      </c>
      <c r="M35" s="5">
        <f t="shared" si="7"/>
        <v>7021.84</v>
      </c>
      <c r="N35" s="5">
        <f t="shared" si="7"/>
        <v>7985.54</v>
      </c>
      <c r="O35" s="5">
        <f t="shared" si="7"/>
        <v>13138.27</v>
      </c>
      <c r="P35" s="56">
        <v>734.7</v>
      </c>
      <c r="Q35" s="53"/>
      <c r="R35" s="53"/>
      <c r="S35" s="53"/>
      <c r="T35" s="53"/>
      <c r="U35" s="53"/>
      <c r="V35" s="53"/>
    </row>
    <row r="36" spans="2:22" ht="42" customHeight="1" hidden="1">
      <c r="B36" s="33" t="s">
        <v>26</v>
      </c>
      <c r="C36" s="43">
        <v>158</v>
      </c>
      <c r="D36" s="5">
        <f t="shared" si="3"/>
        <v>7.176</v>
      </c>
      <c r="E36" s="5">
        <f t="shared" si="4"/>
        <v>17.737000000000002</v>
      </c>
      <c r="F36" s="5">
        <f aca="true" t="shared" si="8" ref="F36:O36">E36+F20</f>
        <v>36.011</v>
      </c>
      <c r="G36" s="5">
        <f t="shared" si="8"/>
        <v>43.401</v>
      </c>
      <c r="H36" s="5">
        <f t="shared" si="8"/>
        <v>49.053000000000004</v>
      </c>
      <c r="I36" s="174">
        <f t="shared" si="8"/>
        <v>49.12800000000001</v>
      </c>
      <c r="J36" s="5">
        <f t="shared" si="8"/>
        <v>49.184000000000005</v>
      </c>
      <c r="K36" s="5">
        <f t="shared" si="8"/>
        <v>49.229000000000006</v>
      </c>
      <c r="L36" s="5">
        <f t="shared" si="8"/>
        <v>54.599000000000004</v>
      </c>
      <c r="M36" s="5">
        <f t="shared" si="8"/>
        <v>74.599</v>
      </c>
      <c r="N36" s="5">
        <f t="shared" si="8"/>
        <v>95.599</v>
      </c>
      <c r="O36" s="5">
        <f t="shared" si="8"/>
        <v>116.599</v>
      </c>
      <c r="P36" s="56">
        <v>9</v>
      </c>
      <c r="Q36" s="53"/>
      <c r="R36" s="53"/>
      <c r="S36" s="53"/>
      <c r="T36" s="53"/>
      <c r="U36" s="53"/>
      <c r="V36" s="53"/>
    </row>
    <row r="37" spans="2:22" ht="52.5" customHeight="1" hidden="1">
      <c r="B37" s="33" t="s">
        <v>14</v>
      </c>
      <c r="C37" s="43">
        <v>185</v>
      </c>
      <c r="D37" s="5">
        <f t="shared" si="3"/>
        <v>0</v>
      </c>
      <c r="E37" s="5">
        <f t="shared" si="4"/>
        <v>24.49</v>
      </c>
      <c r="F37" s="5">
        <f aca="true" t="shared" si="9" ref="F37:O37">E37+F21</f>
        <v>41.629999999999995</v>
      </c>
      <c r="G37" s="5">
        <f t="shared" si="9"/>
        <v>55.669999999999995</v>
      </c>
      <c r="H37" s="5">
        <f t="shared" si="9"/>
        <v>67.47999999999999</v>
      </c>
      <c r="I37" s="174">
        <f t="shared" si="9"/>
        <v>68.41</v>
      </c>
      <c r="J37" s="5">
        <f t="shared" si="9"/>
        <v>69.458</v>
      </c>
      <c r="K37" s="5">
        <f t="shared" si="9"/>
        <v>70.413</v>
      </c>
      <c r="L37" s="5">
        <f t="shared" si="9"/>
        <v>88.482</v>
      </c>
      <c r="M37" s="5">
        <f t="shared" si="9"/>
        <v>140.18200000000002</v>
      </c>
      <c r="N37" s="5">
        <f t="shared" si="9"/>
        <v>193.235</v>
      </c>
      <c r="O37" s="5">
        <f t="shared" si="9"/>
        <v>247.92700000000002</v>
      </c>
      <c r="P37" s="56">
        <v>10.5</v>
      </c>
      <c r="Q37" s="53"/>
      <c r="R37" s="53"/>
      <c r="S37" s="53"/>
      <c r="T37" s="53"/>
      <c r="U37" s="53"/>
      <c r="V37" s="53"/>
    </row>
    <row r="38" spans="2:22" ht="55.5" customHeight="1" hidden="1">
      <c r="B38" s="33" t="s">
        <v>15</v>
      </c>
      <c r="C38" s="43">
        <v>680</v>
      </c>
      <c r="D38" s="5">
        <f t="shared" si="3"/>
        <v>58.393</v>
      </c>
      <c r="E38" s="5">
        <f t="shared" si="4"/>
        <v>132.293</v>
      </c>
      <c r="F38" s="5">
        <f aca="true" t="shared" si="10" ref="F38:O38">E38+F22</f>
        <v>184.849</v>
      </c>
      <c r="G38" s="5">
        <f t="shared" si="10"/>
        <v>242.849</v>
      </c>
      <c r="H38" s="5">
        <f t="shared" si="10"/>
        <v>254.063</v>
      </c>
      <c r="I38" s="174">
        <f t="shared" si="10"/>
        <v>260.199</v>
      </c>
      <c r="J38" s="5">
        <f t="shared" si="10"/>
        <v>268.223</v>
      </c>
      <c r="K38" s="5">
        <f t="shared" si="10"/>
        <v>276.07</v>
      </c>
      <c r="L38" s="5">
        <f t="shared" si="10"/>
        <v>309.223</v>
      </c>
      <c r="M38" s="5">
        <f t="shared" si="10"/>
        <v>421.223</v>
      </c>
      <c r="N38" s="5">
        <f t="shared" si="10"/>
        <v>533.223</v>
      </c>
      <c r="O38" s="5">
        <f t="shared" si="10"/>
        <v>672</v>
      </c>
      <c r="P38" s="56">
        <v>38.678</v>
      </c>
      <c r="Q38" s="53"/>
      <c r="R38" s="53"/>
      <c r="S38" s="53"/>
      <c r="T38" s="53"/>
      <c r="U38" s="53"/>
      <c r="V38" s="53"/>
    </row>
    <row r="39" spans="2:22" ht="38.25" customHeight="1" hidden="1">
      <c r="B39" s="33" t="s">
        <v>27</v>
      </c>
      <c r="C39" s="43">
        <v>13</v>
      </c>
      <c r="D39" s="5">
        <f t="shared" si="3"/>
        <v>2.97</v>
      </c>
      <c r="E39" s="5">
        <f t="shared" si="4"/>
        <v>2.97</v>
      </c>
      <c r="F39" s="5">
        <f aca="true" t="shared" si="11" ref="F39:O39">E39+F23</f>
        <v>7.779999999999999</v>
      </c>
      <c r="G39" s="5">
        <f t="shared" si="11"/>
        <v>8.35</v>
      </c>
      <c r="H39" s="5">
        <f t="shared" si="11"/>
        <v>8.78</v>
      </c>
      <c r="I39" s="174">
        <f t="shared" si="11"/>
        <v>8.78</v>
      </c>
      <c r="J39" s="5">
        <f t="shared" si="11"/>
        <v>8.78</v>
      </c>
      <c r="K39" s="5">
        <f t="shared" si="11"/>
        <v>8.78</v>
      </c>
      <c r="L39" s="5">
        <f t="shared" si="11"/>
        <v>8.78</v>
      </c>
      <c r="M39" s="5">
        <f t="shared" si="11"/>
        <v>12.85</v>
      </c>
      <c r="N39" s="5">
        <f t="shared" si="11"/>
        <v>16.93</v>
      </c>
      <c r="O39" s="5">
        <f t="shared" si="11"/>
        <v>20.99</v>
      </c>
      <c r="P39" s="56">
        <v>0.762</v>
      </c>
      <c r="Q39" s="53"/>
      <c r="R39" s="53"/>
      <c r="S39" s="53"/>
      <c r="T39" s="53"/>
      <c r="U39" s="53"/>
      <c r="V39" s="53"/>
    </row>
    <row r="40" spans="2:22" ht="40.5" customHeight="1" hidden="1">
      <c r="B40" s="34" t="s">
        <v>12</v>
      </c>
      <c r="C40" s="44">
        <f>SUM(C31:C39)</f>
        <v>15140</v>
      </c>
      <c r="D40" s="15" t="e">
        <f aca="true" t="shared" si="12" ref="D40:O40">SUM(D31:D39)</f>
        <v>#REF!</v>
      </c>
      <c r="E40" s="15" t="e">
        <f t="shared" si="12"/>
        <v>#REF!</v>
      </c>
      <c r="F40" s="15" t="e">
        <f t="shared" si="12"/>
        <v>#REF!</v>
      </c>
      <c r="G40" s="15" t="e">
        <f t="shared" si="12"/>
        <v>#REF!</v>
      </c>
      <c r="H40" s="31" t="e">
        <f t="shared" si="12"/>
        <v>#REF!</v>
      </c>
      <c r="I40" s="15" t="e">
        <f t="shared" si="12"/>
        <v>#REF!</v>
      </c>
      <c r="J40" s="15" t="e">
        <f t="shared" si="12"/>
        <v>#REF!</v>
      </c>
      <c r="K40" s="15" t="e">
        <f t="shared" si="12"/>
        <v>#REF!</v>
      </c>
      <c r="L40" s="15" t="e">
        <f t="shared" si="12"/>
        <v>#REF!</v>
      </c>
      <c r="M40" s="15" t="e">
        <f t="shared" si="12"/>
        <v>#REF!</v>
      </c>
      <c r="N40" s="15" t="e">
        <f t="shared" si="12"/>
        <v>#REF!</v>
      </c>
      <c r="O40" s="15" t="e">
        <f t="shared" si="12"/>
        <v>#REF!</v>
      </c>
      <c r="P40" s="57">
        <f>SUM(P31:P39)</f>
        <v>861.154</v>
      </c>
      <c r="Q40" s="53"/>
      <c r="R40" s="53"/>
      <c r="S40" s="53"/>
      <c r="T40" s="53"/>
      <c r="U40" s="53"/>
      <c r="V40" s="53"/>
    </row>
    <row r="41" spans="3:22" s="16" customFormat="1" ht="12.75" hidden="1">
      <c r="C41" s="45"/>
      <c r="D41" s="17"/>
      <c r="E41" s="17"/>
      <c r="F41" s="17"/>
      <c r="G41" s="17"/>
      <c r="H41" s="17"/>
      <c r="I41" s="172"/>
      <c r="J41" s="17"/>
      <c r="K41" s="17"/>
      <c r="L41" s="17"/>
      <c r="M41" s="17"/>
      <c r="N41" s="17"/>
      <c r="O41" s="17"/>
      <c r="P41" s="22"/>
      <c r="Q41" s="49"/>
      <c r="R41" s="49"/>
      <c r="S41" s="49"/>
      <c r="T41" s="49"/>
      <c r="U41" s="49"/>
      <c r="V41" s="49"/>
    </row>
    <row r="42" spans="3:22" s="16" customFormat="1" ht="12.75" hidden="1">
      <c r="C42" s="45"/>
      <c r="D42" s="17"/>
      <c r="E42" s="17"/>
      <c r="F42" s="17"/>
      <c r="G42" s="17"/>
      <c r="H42" s="17"/>
      <c r="I42" s="172"/>
      <c r="J42" s="17"/>
      <c r="K42" s="17"/>
      <c r="L42" s="17"/>
      <c r="M42" s="17"/>
      <c r="N42" s="17"/>
      <c r="O42" s="17"/>
      <c r="P42" s="22"/>
      <c r="Q42" s="49"/>
      <c r="R42" s="49"/>
      <c r="S42" s="49"/>
      <c r="T42" s="49"/>
      <c r="U42" s="49"/>
      <c r="V42" s="49"/>
    </row>
    <row r="43" spans="3:22" s="16" customFormat="1" ht="12.75" hidden="1">
      <c r="C43" s="45"/>
      <c r="D43" s="17"/>
      <c r="E43" s="17"/>
      <c r="F43" s="17"/>
      <c r="G43" s="17"/>
      <c r="H43" s="17"/>
      <c r="I43" s="172"/>
      <c r="J43" s="17"/>
      <c r="K43" s="17"/>
      <c r="L43" s="17"/>
      <c r="M43" s="17"/>
      <c r="N43" s="17"/>
      <c r="O43" s="17"/>
      <c r="P43" s="22"/>
      <c r="Q43" s="49"/>
      <c r="R43" s="49"/>
      <c r="S43" s="49"/>
      <c r="T43" s="49"/>
      <c r="U43" s="49"/>
      <c r="V43" s="49"/>
    </row>
    <row r="44" spans="3:22" s="16" customFormat="1" ht="12.75" hidden="1">
      <c r="C44" s="45"/>
      <c r="D44" s="17"/>
      <c r="E44" s="17"/>
      <c r="F44" s="17"/>
      <c r="G44" s="17"/>
      <c r="H44" s="17"/>
      <c r="I44" s="172"/>
      <c r="J44" s="17"/>
      <c r="K44" s="17"/>
      <c r="L44" s="17"/>
      <c r="M44" s="17"/>
      <c r="N44" s="17"/>
      <c r="O44" s="17"/>
      <c r="P44" s="22"/>
      <c r="Q44" s="49"/>
      <c r="R44" s="49"/>
      <c r="S44" s="49"/>
      <c r="T44" s="49"/>
      <c r="U44" s="49"/>
      <c r="V44" s="49"/>
    </row>
    <row r="45" spans="3:22" s="16" customFormat="1" ht="12.75" hidden="1">
      <c r="C45" s="45"/>
      <c r="D45" s="17"/>
      <c r="E45" s="17"/>
      <c r="F45" s="17"/>
      <c r="G45" s="17"/>
      <c r="H45" s="17"/>
      <c r="I45" s="172"/>
      <c r="J45" s="17"/>
      <c r="K45" s="17"/>
      <c r="L45" s="17"/>
      <c r="M45" s="17"/>
      <c r="N45" s="17"/>
      <c r="O45" s="17"/>
      <c r="P45" s="22"/>
      <c r="Q45" s="49"/>
      <c r="R45" s="49"/>
      <c r="S45" s="49"/>
      <c r="T45" s="49"/>
      <c r="U45" s="49"/>
      <c r="V45" s="49"/>
    </row>
    <row r="46" spans="2:22" ht="17.25" hidden="1">
      <c r="B46" s="210" t="s">
        <v>18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53"/>
      <c r="R46" s="53"/>
      <c r="S46" s="53"/>
      <c r="T46" s="53"/>
      <c r="U46" s="53"/>
      <c r="V46" s="53"/>
    </row>
    <row r="47" spans="2:22" ht="12.75" hidden="1">
      <c r="B47" s="203" t="s">
        <v>19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53"/>
      <c r="R47" s="53"/>
      <c r="S47" s="53"/>
      <c r="T47" s="53"/>
      <c r="U47" s="53"/>
      <c r="V47" s="53"/>
    </row>
    <row r="48" spans="2:22" ht="15" customHeight="1" hidden="1">
      <c r="B48" s="204" t="s">
        <v>23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53"/>
      <c r="R48" s="53"/>
      <c r="S48" s="53"/>
      <c r="T48" s="53"/>
      <c r="U48" s="53"/>
      <c r="V48" s="53"/>
    </row>
    <row r="49" spans="2:22" ht="12.75" customHeight="1" hidden="1">
      <c r="B49" s="206" t="s">
        <v>0</v>
      </c>
      <c r="C49" s="207" t="s">
        <v>29</v>
      </c>
      <c r="D49" s="208" t="s">
        <v>32</v>
      </c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9" t="s">
        <v>11</v>
      </c>
      <c r="Q49" s="53"/>
      <c r="R49" s="53"/>
      <c r="S49" s="53"/>
      <c r="T49" s="53"/>
      <c r="U49" s="53"/>
      <c r="V49" s="53"/>
    </row>
    <row r="50" spans="2:22" ht="45" customHeight="1" hidden="1">
      <c r="B50" s="206"/>
      <c r="C50" s="207"/>
      <c r="D50" s="3" t="s">
        <v>1</v>
      </c>
      <c r="E50" s="3" t="s">
        <v>2</v>
      </c>
      <c r="F50" s="3" t="s">
        <v>3</v>
      </c>
      <c r="G50" s="3" t="s">
        <v>4</v>
      </c>
      <c r="H50" s="3" t="s">
        <v>16</v>
      </c>
      <c r="I50" s="174" t="s">
        <v>5</v>
      </c>
      <c r="J50" s="3" t="s">
        <v>6</v>
      </c>
      <c r="K50" s="3" t="s">
        <v>6</v>
      </c>
      <c r="L50" s="3" t="s">
        <v>8</v>
      </c>
      <c r="M50" s="20" t="s">
        <v>9</v>
      </c>
      <c r="N50" s="20" t="s">
        <v>17</v>
      </c>
      <c r="O50" s="3" t="s">
        <v>10</v>
      </c>
      <c r="P50" s="209"/>
      <c r="Q50" s="53"/>
      <c r="R50" s="53"/>
      <c r="S50" s="53"/>
      <c r="T50" s="53"/>
      <c r="U50" s="53"/>
      <c r="V50" s="53"/>
    </row>
    <row r="51" spans="2:22" ht="23.25" hidden="1">
      <c r="B51" s="32" t="s">
        <v>24</v>
      </c>
      <c r="C51" s="43">
        <v>217</v>
      </c>
      <c r="D51" s="5">
        <f>D31*P51/C51</f>
        <v>3.127251705069124</v>
      </c>
      <c r="E51" s="5">
        <f aca="true" t="shared" si="13" ref="E51:E59">E31*P51/C51</f>
        <v>5.4677004608294935</v>
      </c>
      <c r="F51" s="5">
        <f aca="true" t="shared" si="14" ref="F51:F59">F31*P51/C51</f>
        <v>11.686036866359446</v>
      </c>
      <c r="G51" s="5">
        <f aca="true" t="shared" si="15" ref="G51:G59">G31*P51/C51</f>
        <v>13.687732718894008</v>
      </c>
      <c r="H51" s="5">
        <f aca="true" t="shared" si="16" ref="H51:H59">H31*P51/C51</f>
        <v>15.126224147465436</v>
      </c>
      <c r="I51" s="174">
        <f aca="true" t="shared" si="17" ref="I51:I59">I31*P51/C51</f>
        <v>15.137028755760367</v>
      </c>
      <c r="J51" s="5">
        <f aca="true" t="shared" si="18" ref="J51:J59">J31*P51/C51</f>
        <v>15.148800092165896</v>
      </c>
      <c r="K51" s="5">
        <f aca="true" t="shared" si="19" ref="K51:K59">K31*P51/C51</f>
        <v>15.159604700460827</v>
      </c>
      <c r="L51" s="5">
        <f aca="true" t="shared" si="20" ref="L51:L59">L31*P51/C51</f>
        <v>15.269754838709677</v>
      </c>
      <c r="M51" s="20">
        <f aca="true" t="shared" si="21" ref="M51:M59">M31*P51/C51</f>
        <v>22.207450691244237</v>
      </c>
      <c r="N51" s="20">
        <f aca="true" t="shared" si="22" ref="N51:N59">N31*P51/C51</f>
        <v>26.943451705069123</v>
      </c>
      <c r="O51" s="5">
        <f aca="true" t="shared" si="23" ref="O51:O59">O31*P51/C51</f>
        <v>30.58198884792627</v>
      </c>
      <c r="P51" s="55">
        <v>12.34</v>
      </c>
      <c r="Q51" s="53"/>
      <c r="R51" s="53"/>
      <c r="S51" s="53"/>
      <c r="T51" s="53"/>
      <c r="U51" s="53"/>
      <c r="V51" s="53"/>
    </row>
    <row r="52" spans="2:22" ht="12.75" hidden="1">
      <c r="B52" s="32" t="s">
        <v>22</v>
      </c>
      <c r="C52" s="43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174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5"/>
      <c r="Q52" s="53"/>
      <c r="R52" s="53"/>
      <c r="S52" s="53"/>
      <c r="T52" s="53"/>
      <c r="U52" s="53"/>
      <c r="V52" s="53"/>
    </row>
    <row r="53" spans="2:22" ht="45.75" hidden="1">
      <c r="B53" s="33" t="s">
        <v>28</v>
      </c>
      <c r="C53" s="43">
        <v>154</v>
      </c>
      <c r="D53" s="5">
        <f aca="true" t="shared" si="24" ref="D53:D59">D33*P53/C53</f>
        <v>0</v>
      </c>
      <c r="E53" s="5">
        <f t="shared" si="13"/>
        <v>0</v>
      </c>
      <c r="F53" s="5">
        <f t="shared" si="14"/>
        <v>0.2476690909090909</v>
      </c>
      <c r="G53" s="5">
        <f t="shared" si="15"/>
        <v>0.9839641558441559</v>
      </c>
      <c r="H53" s="5">
        <f t="shared" si="16"/>
        <v>1.5770844155844157</v>
      </c>
      <c r="I53" s="174">
        <f t="shared" si="17"/>
        <v>1.6106454545454545</v>
      </c>
      <c r="J53" s="5">
        <f t="shared" si="18"/>
        <v>1.6408503896103896</v>
      </c>
      <c r="K53" s="5">
        <f t="shared" si="19"/>
        <v>1.6643431168831166</v>
      </c>
      <c r="L53" s="5">
        <f t="shared" si="20"/>
        <v>3.1433041558441555</v>
      </c>
      <c r="M53" s="20">
        <f t="shared" si="21"/>
        <v>4.849797662337663</v>
      </c>
      <c r="N53" s="20">
        <f t="shared" si="22"/>
        <v>7.125122337662337</v>
      </c>
      <c r="O53" s="5">
        <f t="shared" si="23"/>
        <v>9.400447012987014</v>
      </c>
      <c r="P53" s="56">
        <v>8.76</v>
      </c>
      <c r="Q53" s="53"/>
      <c r="R53" s="53"/>
      <c r="S53" s="53"/>
      <c r="T53" s="53"/>
      <c r="U53" s="53"/>
      <c r="V53" s="53"/>
    </row>
    <row r="54" spans="2:22" ht="12.75" hidden="1">
      <c r="B54" s="33" t="s">
        <v>25</v>
      </c>
      <c r="C54" s="43">
        <v>816</v>
      </c>
      <c r="D54" s="5">
        <f t="shared" si="24"/>
        <v>3.389871517156863</v>
      </c>
      <c r="E54" s="3">
        <f t="shared" si="13"/>
        <v>7.591703634803921</v>
      </c>
      <c r="F54" s="3">
        <f t="shared" si="14"/>
        <v>18.57128799019608</v>
      </c>
      <c r="G54" s="3">
        <f t="shared" si="15"/>
        <v>25.044846512254903</v>
      </c>
      <c r="H54" s="3">
        <f t="shared" si="16"/>
        <v>27.572816875</v>
      </c>
      <c r="I54" s="174">
        <f t="shared" si="17"/>
        <v>27.622643669117647</v>
      </c>
      <c r="J54" s="3">
        <f t="shared" si="18"/>
        <v>27.641243397058826</v>
      </c>
      <c r="K54" s="3">
        <f t="shared" si="19"/>
        <v>27.695563703431375</v>
      </c>
      <c r="L54" s="3">
        <f t="shared" si="20"/>
        <v>33.01212813970589</v>
      </c>
      <c r="M54" s="20">
        <f t="shared" si="21"/>
        <v>35.08989407843138</v>
      </c>
      <c r="N54" s="20">
        <f t="shared" si="22"/>
        <v>39.697166137254904</v>
      </c>
      <c r="O54" s="3">
        <f t="shared" si="23"/>
        <v>48.286031333333334</v>
      </c>
      <c r="P54" s="56">
        <v>46.414</v>
      </c>
      <c r="Q54" s="53"/>
      <c r="R54" s="53"/>
      <c r="S54" s="53"/>
      <c r="T54" s="53"/>
      <c r="U54" s="53"/>
      <c r="V54" s="53"/>
    </row>
    <row r="55" spans="2:22" ht="12.75" hidden="1">
      <c r="B55" s="33" t="s">
        <v>13</v>
      </c>
      <c r="C55" s="43">
        <v>12917</v>
      </c>
      <c r="D55" s="5">
        <f t="shared" si="24"/>
        <v>54.64604977936053</v>
      </c>
      <c r="E55" s="3">
        <f t="shared" si="13"/>
        <v>151.7473735387474</v>
      </c>
      <c r="F55" s="3">
        <f t="shared" si="14"/>
        <v>245.27672547805219</v>
      </c>
      <c r="G55" s="3">
        <f t="shared" si="15"/>
        <v>324.61260850042584</v>
      </c>
      <c r="H55" s="3">
        <f t="shared" si="16"/>
        <v>366.4018348687776</v>
      </c>
      <c r="I55" s="174">
        <f t="shared" si="17"/>
        <v>370.80992111171327</v>
      </c>
      <c r="J55" s="3">
        <f t="shared" si="18"/>
        <v>373.1430785012</v>
      </c>
      <c r="K55" s="3">
        <f t="shared" si="19"/>
        <v>375.547902841217</v>
      </c>
      <c r="L55" s="3">
        <f t="shared" si="20"/>
        <v>378.954926918015</v>
      </c>
      <c r="M55" s="20">
        <f t="shared" si="21"/>
        <v>399.3919523109081</v>
      </c>
      <c r="N55" s="20">
        <f t="shared" si="22"/>
        <v>454.20579376016104</v>
      </c>
      <c r="O55" s="3">
        <f t="shared" si="23"/>
        <v>747.2855128125726</v>
      </c>
      <c r="P55" s="56">
        <v>734.7</v>
      </c>
      <c r="Q55" s="53"/>
      <c r="R55" s="53"/>
      <c r="S55" s="53"/>
      <c r="T55" s="53"/>
      <c r="U55" s="53"/>
      <c r="V55" s="53"/>
    </row>
    <row r="56" spans="2:22" ht="34.5" hidden="1">
      <c r="B56" s="33" t="s">
        <v>26</v>
      </c>
      <c r="C56" s="43">
        <v>158</v>
      </c>
      <c r="D56" s="5">
        <f t="shared" si="24"/>
        <v>0.4087594936708861</v>
      </c>
      <c r="E56" s="3">
        <f t="shared" si="13"/>
        <v>1.0103354430379747</v>
      </c>
      <c r="F56" s="3">
        <f t="shared" si="14"/>
        <v>2.0512594936708863</v>
      </c>
      <c r="G56" s="3">
        <f t="shared" si="15"/>
        <v>2.472208860759494</v>
      </c>
      <c r="H56" s="3">
        <f t="shared" si="16"/>
        <v>2.7941582278481016</v>
      </c>
      <c r="I56" s="174">
        <f t="shared" si="17"/>
        <v>2.7984303797468355</v>
      </c>
      <c r="J56" s="3">
        <f t="shared" si="18"/>
        <v>2.8016202531645575</v>
      </c>
      <c r="K56" s="3">
        <f t="shared" si="19"/>
        <v>2.8041835443037977</v>
      </c>
      <c r="L56" s="3">
        <f t="shared" si="20"/>
        <v>3.1100696202531646</v>
      </c>
      <c r="M56" s="20">
        <f t="shared" si="21"/>
        <v>4.249310126582279</v>
      </c>
      <c r="N56" s="20">
        <f t="shared" si="22"/>
        <v>5.445512658227849</v>
      </c>
      <c r="O56" s="3">
        <f t="shared" si="23"/>
        <v>6.641715189873418</v>
      </c>
      <c r="P56" s="56">
        <v>9</v>
      </c>
      <c r="Q56" s="53"/>
      <c r="R56" s="53"/>
      <c r="S56" s="53"/>
      <c r="T56" s="53"/>
      <c r="U56" s="53"/>
      <c r="V56" s="53"/>
    </row>
    <row r="57" spans="2:22" ht="34.5" hidden="1">
      <c r="B57" s="33" t="s">
        <v>14</v>
      </c>
      <c r="C57" s="43">
        <v>185</v>
      </c>
      <c r="D57" s="5">
        <f t="shared" si="24"/>
        <v>0</v>
      </c>
      <c r="E57" s="3">
        <f t="shared" si="13"/>
        <v>1.3899729729729728</v>
      </c>
      <c r="F57" s="3">
        <f t="shared" si="14"/>
        <v>2.3627837837837835</v>
      </c>
      <c r="G57" s="3">
        <f t="shared" si="15"/>
        <v>3.1596486486486484</v>
      </c>
      <c r="H57" s="3">
        <f t="shared" si="16"/>
        <v>3.829945945945945</v>
      </c>
      <c r="I57" s="174">
        <f t="shared" si="17"/>
        <v>3.8827297297297294</v>
      </c>
      <c r="J57" s="3">
        <f t="shared" si="18"/>
        <v>3.9422108108108107</v>
      </c>
      <c r="K57" s="3">
        <f t="shared" si="19"/>
        <v>3.9964135135135135</v>
      </c>
      <c r="L57" s="3">
        <f t="shared" si="20"/>
        <v>5.021951351351351</v>
      </c>
      <c r="M57" s="20">
        <f t="shared" si="21"/>
        <v>7.956275675675676</v>
      </c>
      <c r="N57" s="20">
        <f t="shared" si="22"/>
        <v>10.967391891891893</v>
      </c>
      <c r="O57" s="3">
        <f t="shared" si="23"/>
        <v>14.071532432432434</v>
      </c>
      <c r="P57" s="56">
        <v>10.5</v>
      </c>
      <c r="Q57" s="53"/>
      <c r="R57" s="53"/>
      <c r="S57" s="53"/>
      <c r="T57" s="53"/>
      <c r="U57" s="53"/>
      <c r="V57" s="53"/>
    </row>
    <row r="58" spans="2:22" ht="45.75" hidden="1">
      <c r="B58" s="33" t="s">
        <v>15</v>
      </c>
      <c r="C58" s="43">
        <v>680</v>
      </c>
      <c r="D58" s="5">
        <f t="shared" si="24"/>
        <v>3.3213594911764703</v>
      </c>
      <c r="E58" s="3">
        <f t="shared" si="13"/>
        <v>7.524748020588235</v>
      </c>
      <c r="F58" s="3">
        <f t="shared" si="14"/>
        <v>10.514102385294118</v>
      </c>
      <c r="G58" s="3">
        <f t="shared" si="15"/>
        <v>13.813108267647056</v>
      </c>
      <c r="H58" s="3">
        <f t="shared" si="16"/>
        <v>14.450953991176469</v>
      </c>
      <c r="I58" s="174">
        <f t="shared" si="17"/>
        <v>14.799966061764705</v>
      </c>
      <c r="J58" s="3">
        <f t="shared" si="18"/>
        <v>15.256366461764706</v>
      </c>
      <c r="K58" s="3">
        <f t="shared" si="19"/>
        <v>15.70269920588235</v>
      </c>
      <c r="L58" s="3">
        <f t="shared" si="20"/>
        <v>17.588422344117646</v>
      </c>
      <c r="M58" s="20">
        <f t="shared" si="21"/>
        <v>23.958916461764705</v>
      </c>
      <c r="N58" s="20">
        <f t="shared" si="22"/>
        <v>30.32941057941176</v>
      </c>
      <c r="O58" s="3">
        <f>O38*P58/C58</f>
        <v>38.22296470588235</v>
      </c>
      <c r="P58" s="56">
        <v>38.678</v>
      </c>
      <c r="Q58" s="53"/>
      <c r="R58" s="53"/>
      <c r="S58" s="53"/>
      <c r="T58" s="53"/>
      <c r="U58" s="53"/>
      <c r="V58" s="53"/>
    </row>
    <row r="59" spans="2:22" ht="12.75" hidden="1">
      <c r="B59" s="33" t="s">
        <v>27</v>
      </c>
      <c r="C59" s="43">
        <v>13</v>
      </c>
      <c r="D59" s="5">
        <f t="shared" si="24"/>
        <v>0.17408769230769233</v>
      </c>
      <c r="E59" s="3">
        <f t="shared" si="13"/>
        <v>0.17408769230769233</v>
      </c>
      <c r="F59" s="3">
        <f t="shared" si="14"/>
        <v>0.4560276923076923</v>
      </c>
      <c r="G59" s="3">
        <f t="shared" si="15"/>
        <v>0.48943846153846154</v>
      </c>
      <c r="H59" s="3">
        <f t="shared" si="16"/>
        <v>0.5146430769230769</v>
      </c>
      <c r="I59" s="174">
        <f t="shared" si="17"/>
        <v>0.5146430769230769</v>
      </c>
      <c r="J59" s="3">
        <f t="shared" si="18"/>
        <v>0.5146430769230769</v>
      </c>
      <c r="K59" s="3">
        <f t="shared" si="19"/>
        <v>0.5146430769230769</v>
      </c>
      <c r="L59" s="3">
        <f t="shared" si="20"/>
        <v>0.5146430769230769</v>
      </c>
      <c r="M59" s="20">
        <f t="shared" si="21"/>
        <v>0.7532076923076924</v>
      </c>
      <c r="N59" s="20">
        <f t="shared" si="22"/>
        <v>0.9923584615384615</v>
      </c>
      <c r="O59" s="3">
        <f t="shared" si="23"/>
        <v>1.230336923076923</v>
      </c>
      <c r="P59" s="56">
        <v>0.762</v>
      </c>
      <c r="Q59" s="53"/>
      <c r="R59" s="53"/>
      <c r="S59" s="53"/>
      <c r="T59" s="53"/>
      <c r="U59" s="53"/>
      <c r="V59" s="53"/>
    </row>
    <row r="60" spans="2:22" ht="36" hidden="1">
      <c r="B60" s="34" t="s">
        <v>12</v>
      </c>
      <c r="C60" s="43">
        <f>SUM(C51:C59)</f>
        <v>15140</v>
      </c>
      <c r="D60" s="8">
        <f>SUM(D51:D59)</f>
        <v>65.06737967874156</v>
      </c>
      <c r="E60" s="8">
        <f aca="true" t="shared" si="25" ref="E60:O60">SUM(E51:E59)</f>
        <v>174.90592176328772</v>
      </c>
      <c r="F60" s="8">
        <f>SUM(F51:F59)</f>
        <v>291.16589278057336</v>
      </c>
      <c r="G60" s="8">
        <f t="shared" si="25"/>
        <v>384.2635561260126</v>
      </c>
      <c r="H60" s="8">
        <f t="shared" si="25"/>
        <v>432.26766154872104</v>
      </c>
      <c r="I60" s="8">
        <f t="shared" si="25"/>
        <v>437.176008239301</v>
      </c>
      <c r="J60" s="8">
        <f t="shared" si="25"/>
        <v>440.08881298269824</v>
      </c>
      <c r="K60" s="8">
        <f t="shared" si="25"/>
        <v>443.08535370261507</v>
      </c>
      <c r="L60" s="8">
        <f t="shared" si="25"/>
        <v>456.61520044491994</v>
      </c>
      <c r="M60" s="8">
        <f t="shared" si="25"/>
        <v>498.4568046992517</v>
      </c>
      <c r="N60" s="8">
        <f t="shared" si="25"/>
        <v>575.7062075312174</v>
      </c>
      <c r="O60" s="8">
        <f t="shared" si="25"/>
        <v>895.7205292580843</v>
      </c>
      <c r="P60" s="55">
        <f>SUM(P51:P59)</f>
        <v>861.154</v>
      </c>
      <c r="Q60" s="53"/>
      <c r="R60" s="53"/>
      <c r="S60" s="53"/>
      <c r="T60" s="53"/>
      <c r="U60" s="53"/>
      <c r="V60" s="53"/>
    </row>
    <row r="61" spans="17:22" ht="12.75" hidden="1">
      <c r="Q61" s="53"/>
      <c r="R61" s="53"/>
      <c r="S61" s="53"/>
      <c r="T61" s="53"/>
      <c r="U61" s="53"/>
      <c r="V61" s="53"/>
    </row>
    <row r="62" spans="17:22" ht="12.75" hidden="1">
      <c r="Q62" s="53"/>
      <c r="R62" s="53"/>
      <c r="S62" s="53"/>
      <c r="T62" s="53"/>
      <c r="U62" s="53"/>
      <c r="V62" s="53"/>
    </row>
    <row r="63" spans="17:22" ht="12.75" hidden="1">
      <c r="Q63" s="53"/>
      <c r="R63" s="53"/>
      <c r="S63" s="53"/>
      <c r="T63" s="53"/>
      <c r="U63" s="53"/>
      <c r="V63" s="53"/>
    </row>
    <row r="64" spans="17:22" ht="12.75" hidden="1">
      <c r="Q64" s="53"/>
      <c r="R64" s="53"/>
      <c r="S64" s="53"/>
      <c r="T64" s="53"/>
      <c r="U64" s="53"/>
      <c r="V64" s="53"/>
    </row>
    <row r="65" spans="17:22" ht="12.75" hidden="1">
      <c r="Q65" s="53"/>
      <c r="R65" s="53"/>
      <c r="S65" s="53"/>
      <c r="T65" s="53"/>
      <c r="U65" s="53"/>
      <c r="V65" s="53"/>
    </row>
    <row r="66" spans="17:22" ht="12.75" hidden="1">
      <c r="Q66" s="53"/>
      <c r="R66" s="53"/>
      <c r="S66" s="53"/>
      <c r="T66" s="53"/>
      <c r="U66" s="53"/>
      <c r="V66" s="53"/>
    </row>
    <row r="67" spans="17:22" ht="12.75" hidden="1">
      <c r="Q67" s="53"/>
      <c r="R67" s="53"/>
      <c r="S67" s="53"/>
      <c r="T67" s="53"/>
      <c r="U67" s="53"/>
      <c r="V67" s="53"/>
    </row>
    <row r="68" spans="17:22" ht="12.75" hidden="1">
      <c r="Q68" s="53"/>
      <c r="R68" s="53"/>
      <c r="S68" s="53"/>
      <c r="T68" s="53"/>
      <c r="U68" s="53"/>
      <c r="V68" s="53"/>
    </row>
    <row r="69" spans="17:22" ht="12.75" hidden="1">
      <c r="Q69" s="53"/>
      <c r="R69" s="53"/>
      <c r="S69" s="53"/>
      <c r="T69" s="53"/>
      <c r="U69" s="53"/>
      <c r="V69" s="53"/>
    </row>
    <row r="70" spans="17:22" ht="12.75" hidden="1">
      <c r="Q70" s="53"/>
      <c r="R70" s="53"/>
      <c r="S70" s="53"/>
      <c r="T70" s="53"/>
      <c r="U70" s="53"/>
      <c r="V70" s="53"/>
    </row>
    <row r="71" spans="17:22" ht="12.75" hidden="1">
      <c r="Q71" s="53"/>
      <c r="R71" s="53"/>
      <c r="S71" s="53"/>
      <c r="T71" s="53"/>
      <c r="U71" s="53"/>
      <c r="V71" s="53"/>
    </row>
    <row r="72" spans="17:22" ht="12.75" hidden="1">
      <c r="Q72" s="53"/>
      <c r="R72" s="53"/>
      <c r="S72" s="53"/>
      <c r="T72" s="53"/>
      <c r="U72" s="53"/>
      <c r="V72" s="53"/>
    </row>
    <row r="73" spans="17:22" ht="12.75" hidden="1">
      <c r="Q73" s="53"/>
      <c r="R73" s="53"/>
      <c r="S73" s="53"/>
      <c r="T73" s="53"/>
      <c r="U73" s="53"/>
      <c r="V73" s="53"/>
    </row>
    <row r="74" spans="17:22" ht="12.75" hidden="1">
      <c r="Q74" s="53"/>
      <c r="R74" s="53"/>
      <c r="S74" s="53"/>
      <c r="T74" s="53"/>
      <c r="U74" s="53"/>
      <c r="V74" s="53"/>
    </row>
    <row r="75" spans="17:22" ht="12.75" hidden="1">
      <c r="Q75" s="53"/>
      <c r="R75" s="53"/>
      <c r="S75" s="53"/>
      <c r="T75" s="53"/>
      <c r="U75" s="53"/>
      <c r="V75" s="53"/>
    </row>
    <row r="76" spans="17:22" ht="12.75" hidden="1">
      <c r="Q76" s="53"/>
      <c r="R76" s="53"/>
      <c r="S76" s="53"/>
      <c r="T76" s="53"/>
      <c r="U76" s="53"/>
      <c r="V76" s="53"/>
    </row>
    <row r="77" spans="17:22" ht="12.75" hidden="1">
      <c r="Q77" s="53"/>
      <c r="R77" s="53"/>
      <c r="S77" s="53"/>
      <c r="T77" s="53"/>
      <c r="U77" s="53"/>
      <c r="V77" s="53"/>
    </row>
    <row r="78" spans="2:22" ht="12.75">
      <c r="B78" s="53"/>
      <c r="C78" s="61"/>
      <c r="Q78" s="53"/>
      <c r="R78" s="53"/>
      <c r="S78" s="53"/>
      <c r="T78" s="53"/>
      <c r="U78" s="53"/>
      <c r="V78" s="53"/>
    </row>
    <row r="79" spans="1:22" s="38" customFormat="1" ht="0.75" customHeight="1">
      <c r="A79" s="36"/>
      <c r="B79" s="52"/>
      <c r="C79" s="47"/>
      <c r="D79" s="37"/>
      <c r="E79" s="37"/>
      <c r="F79" s="37"/>
      <c r="G79" s="37"/>
      <c r="H79" s="37"/>
      <c r="I79" s="37"/>
      <c r="M79" s="36"/>
      <c r="N79" s="36"/>
      <c r="P79" s="39"/>
      <c r="Q79" s="54"/>
      <c r="R79" s="54"/>
      <c r="S79" s="54"/>
      <c r="T79" s="54"/>
      <c r="U79" s="54"/>
      <c r="V79" s="54"/>
    </row>
    <row r="80" spans="2:18" ht="12.75" hidden="1">
      <c r="B80" s="53"/>
      <c r="C80" s="61"/>
      <c r="J80" t="s">
        <v>40</v>
      </c>
      <c r="Q80" s="53"/>
      <c r="R80" s="53"/>
    </row>
    <row r="81" spans="1:18" s="108" customFormat="1" ht="15">
      <c r="A81" s="136"/>
      <c r="B81" s="109"/>
      <c r="C81" s="112" t="s">
        <v>84</v>
      </c>
      <c r="D81" s="110"/>
      <c r="E81" s="136"/>
      <c r="F81" s="110"/>
      <c r="G81" s="110"/>
      <c r="H81" s="110"/>
      <c r="I81" s="110"/>
      <c r="J81" s="111"/>
      <c r="K81" s="111"/>
      <c r="L81" s="113"/>
      <c r="M81" s="111"/>
      <c r="N81" s="111"/>
      <c r="O81" s="111"/>
      <c r="P81" s="137"/>
      <c r="Q81" s="145"/>
      <c r="R81" s="145"/>
    </row>
    <row r="82" spans="17:18" ht="12.75">
      <c r="Q82" s="53"/>
      <c r="R82" s="53"/>
    </row>
    <row r="83" spans="17:18" ht="12.75">
      <c r="Q83" s="53"/>
      <c r="R83" s="53"/>
    </row>
    <row r="84" spans="5:18" ht="12.75">
      <c r="E84" s="2"/>
      <c r="Q84" s="53"/>
      <c r="R84" s="53"/>
    </row>
  </sheetData>
  <sheetProtection/>
  <mergeCells count="23">
    <mergeCell ref="A12:A13"/>
    <mergeCell ref="B1:O1"/>
    <mergeCell ref="B9:O9"/>
    <mergeCell ref="B11:O11"/>
    <mergeCell ref="B12:B13"/>
    <mergeCell ref="C12:C13"/>
    <mergeCell ref="D12:O12"/>
    <mergeCell ref="B10:O10"/>
    <mergeCell ref="B46:P46"/>
    <mergeCell ref="P12:P13"/>
    <mergeCell ref="B26:P26"/>
    <mergeCell ref="B29:B30"/>
    <mergeCell ref="C29:C30"/>
    <mergeCell ref="D29:O29"/>
    <mergeCell ref="P29:P30"/>
    <mergeCell ref="B27:P27"/>
    <mergeCell ref="B28:P28"/>
    <mergeCell ref="B47:P47"/>
    <mergeCell ref="B48:P48"/>
    <mergeCell ref="B49:B50"/>
    <mergeCell ref="C49:C50"/>
    <mergeCell ref="D49:O49"/>
    <mergeCell ref="P49:P50"/>
  </mergeCells>
  <printOptions/>
  <pageMargins left="0.19" right="0.16" top="0.54" bottom="0.24" header="0.53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B4">
      <selection activeCell="I11" sqref="I11"/>
    </sheetView>
  </sheetViews>
  <sheetFormatPr defaultColWidth="9.140625" defaultRowHeight="12.75"/>
  <cols>
    <col min="1" max="1" width="3.7109375" style="0" customWidth="1"/>
    <col min="2" max="2" width="33.8515625" style="0" customWidth="1"/>
    <col min="3" max="3" width="13.00390625" style="10" customWidth="1"/>
    <col min="4" max="4" width="6.421875" style="0" customWidth="1"/>
    <col min="5" max="5" width="5.28125" style="0" customWidth="1"/>
    <col min="6" max="6" width="6.28125" style="0" customWidth="1"/>
    <col min="7" max="7" width="5.7109375" style="0" customWidth="1"/>
    <col min="8" max="8" width="6.28125" style="0" customWidth="1"/>
    <col min="9" max="9" width="6.28125" style="135" customWidth="1"/>
    <col min="10" max="10" width="6.7109375" style="0" customWidth="1"/>
    <col min="11" max="11" width="6.28125" style="0" customWidth="1"/>
    <col min="12" max="12" width="7.140625" style="0" customWidth="1"/>
    <col min="13" max="13" width="6.28125" style="16" customWidth="1"/>
    <col min="14" max="15" width="7.140625" style="0" customWidth="1"/>
    <col min="16" max="16" width="10.8515625" style="0" customWidth="1"/>
  </cols>
  <sheetData>
    <row r="1" spans="2:16" ht="12.75" customHeight="1"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4"/>
    </row>
    <row r="2" spans="2:16" ht="14.25" customHeight="1">
      <c r="B2" s="66"/>
      <c r="C2" s="66"/>
      <c r="D2" s="66"/>
      <c r="E2" s="66"/>
      <c r="F2" s="66"/>
      <c r="G2" s="66"/>
      <c r="H2" s="66"/>
      <c r="I2" s="173"/>
      <c r="J2" s="66"/>
      <c r="K2" s="66"/>
      <c r="L2" s="67"/>
      <c r="M2" s="67"/>
      <c r="N2" s="68"/>
      <c r="O2" s="89" t="s">
        <v>68</v>
      </c>
      <c r="P2" s="68"/>
    </row>
    <row r="3" spans="2:16" ht="13.5" customHeight="1">
      <c r="B3" s="66"/>
      <c r="C3" s="66"/>
      <c r="D3" s="66"/>
      <c r="E3" s="66"/>
      <c r="F3" s="66"/>
      <c r="G3" s="66"/>
      <c r="H3" s="66"/>
      <c r="I3" s="173"/>
      <c r="J3" s="66"/>
      <c r="K3" s="66"/>
      <c r="L3" s="67"/>
      <c r="M3" s="67"/>
      <c r="N3" s="68"/>
      <c r="O3" s="68" t="s">
        <v>70</v>
      </c>
      <c r="P3" s="68"/>
    </row>
    <row r="4" spans="2:16" ht="13.5" customHeight="1">
      <c r="B4" s="66"/>
      <c r="C4" s="66"/>
      <c r="D4" s="66"/>
      <c r="E4" s="66"/>
      <c r="F4" s="66"/>
      <c r="G4" s="66"/>
      <c r="H4" s="66"/>
      <c r="I4" s="173"/>
      <c r="J4" s="66"/>
      <c r="K4" s="66"/>
      <c r="L4" s="67"/>
      <c r="M4" s="67"/>
      <c r="N4" s="68"/>
      <c r="O4" s="68" t="s">
        <v>85</v>
      </c>
      <c r="P4" s="68"/>
    </row>
    <row r="5" spans="2:16" ht="5.25" customHeight="1">
      <c r="B5" s="66"/>
      <c r="C5" s="66"/>
      <c r="D5" s="66"/>
      <c r="E5" s="66"/>
      <c r="F5" s="66"/>
      <c r="G5" s="66"/>
      <c r="H5" s="66"/>
      <c r="I5" s="173"/>
      <c r="J5" s="66"/>
      <c r="K5" s="66"/>
      <c r="L5" s="66"/>
      <c r="M5" s="66"/>
      <c r="N5" s="66"/>
      <c r="O5" s="66"/>
      <c r="P5" s="4"/>
    </row>
    <row r="6" spans="2:16" ht="15">
      <c r="B6" s="215" t="s">
        <v>71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92"/>
    </row>
    <row r="7" spans="2:16" ht="14.25" customHeight="1">
      <c r="B7" s="216" t="s">
        <v>74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4"/>
    </row>
    <row r="8" spans="2:16" ht="13.5" thickBot="1"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4"/>
    </row>
    <row r="9" spans="1:16" ht="12.75">
      <c r="A9" s="185" t="s">
        <v>44</v>
      </c>
      <c r="B9" s="191" t="s">
        <v>45</v>
      </c>
      <c r="C9" s="232" t="s">
        <v>30</v>
      </c>
      <c r="D9" s="234" t="s">
        <v>37</v>
      </c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5"/>
      <c r="P9" s="229" t="s">
        <v>11</v>
      </c>
    </row>
    <row r="10" spans="1:16" ht="36.75" customHeight="1">
      <c r="A10" s="186"/>
      <c r="B10" s="192"/>
      <c r="C10" s="233"/>
      <c r="D10" s="65" t="s">
        <v>1</v>
      </c>
      <c r="E10" s="65" t="s">
        <v>2</v>
      </c>
      <c r="F10" s="65" t="s">
        <v>3</v>
      </c>
      <c r="G10" s="65" t="s">
        <v>4</v>
      </c>
      <c r="H10" s="65" t="s">
        <v>16</v>
      </c>
      <c r="I10" s="65" t="s">
        <v>5</v>
      </c>
      <c r="J10" s="65" t="s">
        <v>6</v>
      </c>
      <c r="K10" s="65" t="s">
        <v>7</v>
      </c>
      <c r="L10" s="65" t="s">
        <v>8</v>
      </c>
      <c r="M10" s="65" t="s">
        <v>9</v>
      </c>
      <c r="N10" s="65" t="s">
        <v>17</v>
      </c>
      <c r="O10" s="155" t="s">
        <v>10</v>
      </c>
      <c r="P10" s="230"/>
    </row>
    <row r="11" spans="1:16" ht="27.75" customHeight="1">
      <c r="A11" s="138">
        <v>1</v>
      </c>
      <c r="B11" s="139" t="s">
        <v>77</v>
      </c>
      <c r="C11" s="121">
        <f>SUM(D11:O11)</f>
        <v>1.077</v>
      </c>
      <c r="D11" s="121">
        <v>0.043</v>
      </c>
      <c r="E11" s="121">
        <v>0</v>
      </c>
      <c r="F11" s="121">
        <v>0.126</v>
      </c>
      <c r="G11" s="121">
        <v>0.149</v>
      </c>
      <c r="H11" s="121">
        <v>0.043</v>
      </c>
      <c r="I11" s="121">
        <v>0.045</v>
      </c>
      <c r="J11" s="120">
        <v>0.045</v>
      </c>
      <c r="K11" s="120">
        <v>0.073</v>
      </c>
      <c r="L11" s="120">
        <v>0.14</v>
      </c>
      <c r="M11" s="120">
        <v>0.14</v>
      </c>
      <c r="N11" s="120">
        <v>0.144</v>
      </c>
      <c r="O11" s="156">
        <v>0.129</v>
      </c>
      <c r="P11" s="159">
        <v>11.835</v>
      </c>
    </row>
    <row r="12" spans="1:16" ht="15" customHeight="1">
      <c r="A12" s="138">
        <v>2</v>
      </c>
      <c r="B12" s="139" t="s">
        <v>22</v>
      </c>
      <c r="C12" s="121">
        <f>SUM(D12:O12)</f>
        <v>0.027000000000000003</v>
      </c>
      <c r="D12" s="121">
        <v>0.002</v>
      </c>
      <c r="E12" s="121">
        <v>0</v>
      </c>
      <c r="F12" s="121">
        <v>0.006</v>
      </c>
      <c r="G12" s="121">
        <v>0.002</v>
      </c>
      <c r="H12" s="121">
        <v>0.002</v>
      </c>
      <c r="I12" s="121">
        <v>0.002</v>
      </c>
      <c r="J12" s="120">
        <v>0.002</v>
      </c>
      <c r="K12" s="120">
        <v>0.003</v>
      </c>
      <c r="L12" s="120">
        <v>0.002</v>
      </c>
      <c r="M12" s="120">
        <v>0.002</v>
      </c>
      <c r="N12" s="120">
        <v>0.002</v>
      </c>
      <c r="O12" s="156">
        <v>0.002</v>
      </c>
      <c r="P12" s="159">
        <v>0.342</v>
      </c>
    </row>
    <row r="13" spans="1:16" s="135" customFormat="1" ht="39.75" customHeight="1">
      <c r="A13" s="138">
        <v>3</v>
      </c>
      <c r="B13" s="139" t="s">
        <v>75</v>
      </c>
      <c r="C13" s="121">
        <f>SUM(D13:O13)</f>
        <v>0.099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0">
        <v>0.033</v>
      </c>
      <c r="N13" s="120">
        <v>0.033</v>
      </c>
      <c r="O13" s="156">
        <v>0.033</v>
      </c>
      <c r="P13" s="159">
        <v>1.21</v>
      </c>
    </row>
    <row r="14" spans="1:16" s="147" customFormat="1" ht="30.75" customHeight="1">
      <c r="A14" s="138">
        <v>4</v>
      </c>
      <c r="B14" s="140" t="s">
        <v>38</v>
      </c>
      <c r="C14" s="121">
        <f aca="true" t="shared" si="0" ref="C14:C21">SUM(D14:O14)</f>
        <v>0.402</v>
      </c>
      <c r="D14" s="122">
        <v>0</v>
      </c>
      <c r="E14" s="122">
        <v>0</v>
      </c>
      <c r="F14" s="122">
        <v>0.03</v>
      </c>
      <c r="G14" s="122">
        <v>0.021</v>
      </c>
      <c r="H14" s="122">
        <v>0.02</v>
      </c>
      <c r="I14" s="122">
        <v>0.021</v>
      </c>
      <c r="J14" s="119">
        <v>0.024</v>
      </c>
      <c r="K14" s="119">
        <v>0.021</v>
      </c>
      <c r="L14" s="119">
        <v>0.06</v>
      </c>
      <c r="M14" s="119">
        <v>0.065</v>
      </c>
      <c r="N14" s="119">
        <v>0.07</v>
      </c>
      <c r="O14" s="157">
        <v>0.07</v>
      </c>
      <c r="P14" s="160">
        <v>4.605</v>
      </c>
    </row>
    <row r="15" spans="1:16" s="11" customFormat="1" ht="15" customHeight="1">
      <c r="A15" s="138">
        <v>5</v>
      </c>
      <c r="B15" s="140" t="s">
        <v>80</v>
      </c>
      <c r="C15" s="121">
        <f t="shared" si="0"/>
        <v>0.839</v>
      </c>
      <c r="D15" s="143">
        <v>0.045</v>
      </c>
      <c r="E15" s="143">
        <v>0</v>
      </c>
      <c r="F15" s="143">
        <v>0.116</v>
      </c>
      <c r="G15" s="143">
        <v>0.061</v>
      </c>
      <c r="H15" s="143">
        <v>0.035</v>
      </c>
      <c r="I15" s="122">
        <v>0.052</v>
      </c>
      <c r="J15" s="120">
        <v>0.141</v>
      </c>
      <c r="K15" s="120">
        <v>0.076</v>
      </c>
      <c r="L15" s="118">
        <v>0.05</v>
      </c>
      <c r="M15" s="118">
        <v>0.058</v>
      </c>
      <c r="N15" s="120">
        <v>0.144</v>
      </c>
      <c r="O15" s="156">
        <v>0.061</v>
      </c>
      <c r="P15" s="161">
        <v>10.155</v>
      </c>
    </row>
    <row r="16" spans="1:16" s="135" customFormat="1" ht="13.5" customHeight="1">
      <c r="A16" s="138">
        <v>6</v>
      </c>
      <c r="B16" s="140" t="s">
        <v>13</v>
      </c>
      <c r="C16" s="121">
        <f>SUM(D16:O16)</f>
        <v>61.178999999999995</v>
      </c>
      <c r="D16" s="143">
        <v>2.725</v>
      </c>
      <c r="E16" s="143">
        <v>3.503</v>
      </c>
      <c r="F16" s="143">
        <v>6.584</v>
      </c>
      <c r="G16" s="143">
        <v>6.179</v>
      </c>
      <c r="H16" s="143">
        <v>4.941</v>
      </c>
      <c r="I16" s="122">
        <v>4.426</v>
      </c>
      <c r="J16" s="120">
        <v>2.105</v>
      </c>
      <c r="K16" s="120">
        <v>2.147</v>
      </c>
      <c r="L16" s="120">
        <v>3.896</v>
      </c>
      <c r="M16" s="120">
        <v>5.375</v>
      </c>
      <c r="N16" s="120">
        <v>6.02</v>
      </c>
      <c r="O16" s="156">
        <v>13.278</v>
      </c>
      <c r="P16" s="161">
        <v>804.51</v>
      </c>
    </row>
    <row r="17" spans="1:16" s="135" customFormat="1" ht="29.25" customHeight="1">
      <c r="A17" s="138">
        <v>7</v>
      </c>
      <c r="B17" s="140" t="s">
        <v>26</v>
      </c>
      <c r="C17" s="121">
        <f t="shared" si="0"/>
        <v>0.331</v>
      </c>
      <c r="D17" s="143">
        <v>0.014</v>
      </c>
      <c r="E17" s="143">
        <v>0</v>
      </c>
      <c r="F17" s="143">
        <v>0.04</v>
      </c>
      <c r="G17" s="143">
        <v>0.026</v>
      </c>
      <c r="H17" s="143">
        <v>0.012</v>
      </c>
      <c r="I17" s="122">
        <v>0.016</v>
      </c>
      <c r="J17" s="120">
        <v>0.016</v>
      </c>
      <c r="K17" s="120">
        <v>0.024</v>
      </c>
      <c r="L17" s="120">
        <v>0.041</v>
      </c>
      <c r="M17" s="120">
        <v>0.042</v>
      </c>
      <c r="N17" s="120">
        <v>0.05</v>
      </c>
      <c r="O17" s="156">
        <v>0.05</v>
      </c>
      <c r="P17" s="161">
        <v>4.01</v>
      </c>
    </row>
    <row r="18" spans="1:16" s="135" customFormat="1" ht="27.75" customHeight="1">
      <c r="A18" s="138">
        <v>8</v>
      </c>
      <c r="B18" s="140" t="s">
        <v>82</v>
      </c>
      <c r="C18" s="122">
        <f t="shared" si="0"/>
        <v>0.791</v>
      </c>
      <c r="D18" s="143">
        <v>0.038</v>
      </c>
      <c r="E18" s="143">
        <v>0</v>
      </c>
      <c r="F18" s="143">
        <v>0.076</v>
      </c>
      <c r="G18" s="143">
        <v>0.038</v>
      </c>
      <c r="H18" s="143">
        <v>0.038</v>
      </c>
      <c r="I18" s="143">
        <v>0.038</v>
      </c>
      <c r="J18" s="118">
        <v>0.061</v>
      </c>
      <c r="K18" s="120">
        <v>0.038</v>
      </c>
      <c r="L18" s="120">
        <v>0.116</v>
      </c>
      <c r="M18" s="120">
        <v>0.116</v>
      </c>
      <c r="N18" s="120">
        <v>0.116</v>
      </c>
      <c r="O18" s="156">
        <v>0.116</v>
      </c>
      <c r="P18" s="161">
        <v>9.587</v>
      </c>
    </row>
    <row r="19" spans="1:16" ht="50.25" customHeight="1">
      <c r="A19" s="138">
        <v>9</v>
      </c>
      <c r="B19" s="141" t="s">
        <v>76</v>
      </c>
      <c r="C19" s="122">
        <f t="shared" si="0"/>
        <v>3.597</v>
      </c>
      <c r="D19" s="143">
        <v>0.004</v>
      </c>
      <c r="E19" s="143">
        <v>0.099</v>
      </c>
      <c r="F19" s="143">
        <v>0.132</v>
      </c>
      <c r="G19" s="143">
        <v>0.232</v>
      </c>
      <c r="H19" s="143">
        <v>0.074</v>
      </c>
      <c r="I19" s="143">
        <v>0.241</v>
      </c>
      <c r="J19" s="120">
        <v>0.297</v>
      </c>
      <c r="K19" s="120">
        <v>0.313</v>
      </c>
      <c r="L19" s="120">
        <v>0.55</v>
      </c>
      <c r="M19" s="120">
        <v>0.55</v>
      </c>
      <c r="N19" s="120">
        <v>0.55</v>
      </c>
      <c r="O19" s="156">
        <v>0.555</v>
      </c>
      <c r="P19" s="161">
        <v>43.605</v>
      </c>
    </row>
    <row r="20" spans="1:16" ht="14.25" customHeight="1">
      <c r="A20" s="138">
        <v>10</v>
      </c>
      <c r="B20" s="140" t="s">
        <v>27</v>
      </c>
      <c r="C20" s="122">
        <f t="shared" si="0"/>
        <v>0.09</v>
      </c>
      <c r="D20" s="143">
        <v>0.01</v>
      </c>
      <c r="E20" s="181">
        <v>0</v>
      </c>
      <c r="F20" s="143">
        <v>0.01</v>
      </c>
      <c r="G20" s="143">
        <v>0.01</v>
      </c>
      <c r="H20" s="143">
        <v>0.01</v>
      </c>
      <c r="I20" s="143">
        <v>0</v>
      </c>
      <c r="J20" s="143">
        <v>0.01</v>
      </c>
      <c r="K20" s="143">
        <v>0.01</v>
      </c>
      <c r="L20" s="143">
        <v>0.01</v>
      </c>
      <c r="M20" s="143">
        <v>0.01</v>
      </c>
      <c r="N20" s="143">
        <v>0.01</v>
      </c>
      <c r="O20" s="148">
        <v>0</v>
      </c>
      <c r="P20" s="161">
        <v>1.131</v>
      </c>
    </row>
    <row r="21" spans="1:16" s="135" customFormat="1" ht="28.5" customHeight="1">
      <c r="A21" s="138">
        <v>11</v>
      </c>
      <c r="B21" s="140" t="s">
        <v>69</v>
      </c>
      <c r="C21" s="122">
        <f t="shared" si="0"/>
        <v>34.81</v>
      </c>
      <c r="D21" s="143">
        <v>0</v>
      </c>
      <c r="E21" s="143">
        <v>0</v>
      </c>
      <c r="F21" s="143">
        <v>3.8</v>
      </c>
      <c r="G21" s="143">
        <v>2.58</v>
      </c>
      <c r="H21" s="143">
        <v>2.5</v>
      </c>
      <c r="I21" s="143">
        <v>2.4</v>
      </c>
      <c r="J21" s="118">
        <v>2.74</v>
      </c>
      <c r="K21" s="118">
        <v>2.51</v>
      </c>
      <c r="L21" s="118">
        <v>4.57</v>
      </c>
      <c r="M21" s="118">
        <v>4.57</v>
      </c>
      <c r="N21" s="118">
        <v>4.57</v>
      </c>
      <c r="O21" s="158">
        <v>4.57</v>
      </c>
      <c r="P21" s="161">
        <v>440.4</v>
      </c>
    </row>
    <row r="22" spans="1:16" s="164" customFormat="1" ht="14.25" thickBot="1">
      <c r="A22" s="163"/>
      <c r="B22" s="142" t="s">
        <v>43</v>
      </c>
      <c r="C22" s="169">
        <f aca="true" t="shared" si="1" ref="C22:P22">SUM(C11:C21)</f>
        <v>103.242</v>
      </c>
      <c r="D22" s="169">
        <f t="shared" si="1"/>
        <v>2.8809999999999993</v>
      </c>
      <c r="E22" s="169">
        <f t="shared" si="1"/>
        <v>3.6020000000000003</v>
      </c>
      <c r="F22" s="169">
        <f t="shared" si="1"/>
        <v>10.919999999999998</v>
      </c>
      <c r="G22" s="169">
        <f t="shared" si="1"/>
        <v>9.298</v>
      </c>
      <c r="H22" s="169">
        <f t="shared" si="1"/>
        <v>7.674999999999999</v>
      </c>
      <c r="I22" s="169">
        <f t="shared" si="1"/>
        <v>7.241</v>
      </c>
      <c r="J22" s="169">
        <f t="shared" si="1"/>
        <v>5.441000000000001</v>
      </c>
      <c r="K22" s="169">
        <f t="shared" si="1"/>
        <v>5.215</v>
      </c>
      <c r="L22" s="169">
        <f t="shared" si="1"/>
        <v>9.434999999999999</v>
      </c>
      <c r="M22" s="169">
        <f t="shared" si="1"/>
        <v>10.960999999999999</v>
      </c>
      <c r="N22" s="169">
        <f t="shared" si="1"/>
        <v>11.709</v>
      </c>
      <c r="O22" s="179">
        <f t="shared" si="1"/>
        <v>18.864</v>
      </c>
      <c r="P22" s="180">
        <f t="shared" si="1"/>
        <v>1331.3899999999999</v>
      </c>
    </row>
    <row r="23" spans="2:16" s="16" customFormat="1" ht="6.75" customHeight="1">
      <c r="B23" s="23"/>
      <c r="C23" s="24"/>
      <c r="D23" s="24"/>
      <c r="E23" s="24"/>
      <c r="F23" s="24"/>
      <c r="G23" s="24"/>
      <c r="H23" s="24"/>
      <c r="I23" s="175"/>
      <c r="J23" s="24"/>
      <c r="K23" s="24"/>
      <c r="L23" s="24"/>
      <c r="M23" s="24"/>
      <c r="N23" s="24"/>
      <c r="O23" s="24"/>
      <c r="P23" s="25"/>
    </row>
    <row r="24" spans="1:16" s="146" customFormat="1" ht="15">
      <c r="A24" s="136"/>
      <c r="B24" s="109"/>
      <c r="C24" s="112" t="s">
        <v>84</v>
      </c>
      <c r="D24" s="110"/>
      <c r="E24" s="136"/>
      <c r="F24" s="110"/>
      <c r="G24" s="110"/>
      <c r="H24" s="110"/>
      <c r="I24" s="110"/>
      <c r="J24" s="111"/>
      <c r="K24" s="111"/>
      <c r="L24" s="113"/>
      <c r="M24" s="111"/>
      <c r="N24" s="111"/>
      <c r="O24" s="111"/>
      <c r="P24" s="137"/>
    </row>
    <row r="25" spans="2:16" s="16" customFormat="1" ht="12.75">
      <c r="B25" s="23"/>
      <c r="C25" s="24"/>
      <c r="D25" s="25"/>
      <c r="E25" s="25"/>
      <c r="F25" s="25"/>
      <c r="G25" s="25"/>
      <c r="H25" s="25"/>
      <c r="I25" s="176"/>
      <c r="J25" s="25"/>
      <c r="K25" s="24"/>
      <c r="L25" s="24"/>
      <c r="M25" s="24"/>
      <c r="N25" s="24"/>
      <c r="O25" s="24"/>
      <c r="P25" s="25"/>
    </row>
    <row r="26" spans="2:16" s="16" customFormat="1" ht="18" customHeight="1">
      <c r="B26" s="21"/>
      <c r="C26" s="17"/>
      <c r="D26" s="17"/>
      <c r="E26" s="17"/>
      <c r="F26" s="17"/>
      <c r="G26" s="17"/>
      <c r="H26" s="17"/>
      <c r="I26" s="172"/>
      <c r="J26" s="17"/>
      <c r="K26" s="17"/>
      <c r="L26" s="17"/>
      <c r="M26" s="17"/>
      <c r="N26" s="17"/>
      <c r="O26" s="17"/>
      <c r="P26" s="19"/>
    </row>
    <row r="27" spans="2:16" ht="17.25" hidden="1">
      <c r="B27" s="210" t="s">
        <v>21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</row>
    <row r="28" spans="2:16" s="11" customFormat="1" ht="12.75" hidden="1">
      <c r="B28" s="227" t="s">
        <v>20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</row>
    <row r="29" spans="2:16" s="11" customFormat="1" ht="13.5" hidden="1" thickBot="1">
      <c r="B29" s="228" t="s">
        <v>23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</row>
    <row r="30" spans="2:16" ht="12.75" customHeight="1" hidden="1">
      <c r="B30" s="225" t="s">
        <v>0</v>
      </c>
      <c r="C30" s="221" t="s">
        <v>30</v>
      </c>
      <c r="D30" s="222" t="s">
        <v>34</v>
      </c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6" t="s">
        <v>11</v>
      </c>
    </row>
    <row r="31" spans="2:16" ht="41.25" customHeight="1" hidden="1">
      <c r="B31" s="220"/>
      <c r="C31" s="221"/>
      <c r="D31" s="29" t="s">
        <v>1</v>
      </c>
      <c r="E31" s="29" t="s">
        <v>2</v>
      </c>
      <c r="F31" s="29" t="s">
        <v>3</v>
      </c>
      <c r="G31" s="29" t="s">
        <v>4</v>
      </c>
      <c r="H31" s="29" t="s">
        <v>16</v>
      </c>
      <c r="I31" s="177" t="s">
        <v>5</v>
      </c>
      <c r="J31" s="29" t="s">
        <v>6</v>
      </c>
      <c r="K31" s="29" t="s">
        <v>7</v>
      </c>
      <c r="L31" s="29" t="s">
        <v>8</v>
      </c>
      <c r="M31" s="29" t="s">
        <v>9</v>
      </c>
      <c r="N31" s="29" t="s">
        <v>17</v>
      </c>
      <c r="O31" s="29" t="s">
        <v>10</v>
      </c>
      <c r="P31" s="223"/>
    </row>
    <row r="32" spans="2:16" s="16" customFormat="1" ht="26.25" hidden="1">
      <c r="B32" s="27" t="s">
        <v>24</v>
      </c>
      <c r="C32" s="8">
        <v>0.26</v>
      </c>
      <c r="D32" s="30">
        <f>D11</f>
        <v>0.043</v>
      </c>
      <c r="E32" s="30">
        <f aca="true" t="shared" si="2" ref="E32:O32">D32+E11</f>
        <v>0.043</v>
      </c>
      <c r="F32" s="30">
        <f t="shared" si="2"/>
        <v>0.16899999999999998</v>
      </c>
      <c r="G32" s="30">
        <f t="shared" si="2"/>
        <v>0.31799999999999995</v>
      </c>
      <c r="H32" s="30">
        <f t="shared" si="2"/>
        <v>0.36099999999999993</v>
      </c>
      <c r="I32" s="30">
        <f t="shared" si="2"/>
        <v>0.4059999999999999</v>
      </c>
      <c r="J32" s="30">
        <f t="shared" si="2"/>
        <v>0.4509999999999999</v>
      </c>
      <c r="K32" s="30">
        <f t="shared" si="2"/>
        <v>0.5239999999999999</v>
      </c>
      <c r="L32" s="30">
        <f t="shared" si="2"/>
        <v>0.6639999999999999</v>
      </c>
      <c r="M32" s="30">
        <f t="shared" si="2"/>
        <v>0.8039999999999999</v>
      </c>
      <c r="N32" s="30">
        <f t="shared" si="2"/>
        <v>0.948</v>
      </c>
      <c r="O32" s="30">
        <f t="shared" si="2"/>
        <v>1.077</v>
      </c>
      <c r="P32" s="149">
        <v>1.82</v>
      </c>
    </row>
    <row r="33" spans="2:16" s="10" customFormat="1" ht="31.5" customHeight="1" hidden="1">
      <c r="B33" s="7" t="s">
        <v>22</v>
      </c>
      <c r="C33" s="8">
        <v>0</v>
      </c>
      <c r="D33" s="30" t="e">
        <f>#REF!</f>
        <v>#REF!</v>
      </c>
      <c r="E33" s="30" t="e">
        <f>D33+#REF!</f>
        <v>#REF!</v>
      </c>
      <c r="F33" s="30" t="e">
        <f>E33+#REF!</f>
        <v>#REF!</v>
      </c>
      <c r="G33" s="30" t="e">
        <f>F33+#REF!</f>
        <v>#REF!</v>
      </c>
      <c r="H33" s="30" t="e">
        <f>G33+#REF!</f>
        <v>#REF!</v>
      </c>
      <c r="I33" s="30" t="e">
        <f>H33+#REF!</f>
        <v>#REF!</v>
      </c>
      <c r="J33" s="30" t="e">
        <f>I33+#REF!</f>
        <v>#REF!</v>
      </c>
      <c r="K33" s="30" t="e">
        <f>J33+#REF!</f>
        <v>#REF!</v>
      </c>
      <c r="L33" s="30" t="e">
        <f>K33+#REF!</f>
        <v>#REF!</v>
      </c>
      <c r="M33" s="30" t="e">
        <f>L33+#REF!</f>
        <v>#REF!</v>
      </c>
      <c r="N33" s="30" t="e">
        <f>M33+#REF!</f>
        <v>#REF!</v>
      </c>
      <c r="O33" s="30" t="e">
        <f>N33+#REF!</f>
        <v>#REF!</v>
      </c>
      <c r="P33" s="150">
        <v>0</v>
      </c>
    </row>
    <row r="34" spans="2:16" s="10" customFormat="1" ht="53.25" customHeight="1" hidden="1">
      <c r="B34" s="1" t="s">
        <v>28</v>
      </c>
      <c r="C34" s="8">
        <v>0.35</v>
      </c>
      <c r="D34" s="30">
        <f aca="true" t="shared" si="3" ref="D34:D40">D14</f>
        <v>0</v>
      </c>
      <c r="E34" s="30">
        <f aca="true" t="shared" si="4" ref="E34:O34">D34+E14</f>
        <v>0</v>
      </c>
      <c r="F34" s="30">
        <f t="shared" si="4"/>
        <v>0.03</v>
      </c>
      <c r="G34" s="30">
        <f t="shared" si="4"/>
        <v>0.051000000000000004</v>
      </c>
      <c r="H34" s="30">
        <f t="shared" si="4"/>
        <v>0.07100000000000001</v>
      </c>
      <c r="I34" s="30">
        <f t="shared" si="4"/>
        <v>0.09200000000000001</v>
      </c>
      <c r="J34" s="30">
        <f t="shared" si="4"/>
        <v>0.11600000000000002</v>
      </c>
      <c r="K34" s="30">
        <f t="shared" si="4"/>
        <v>0.137</v>
      </c>
      <c r="L34" s="30">
        <f t="shared" si="4"/>
        <v>0.197</v>
      </c>
      <c r="M34" s="30">
        <f t="shared" si="4"/>
        <v>0.262</v>
      </c>
      <c r="N34" s="30">
        <f t="shared" si="4"/>
        <v>0.332</v>
      </c>
      <c r="O34" s="30">
        <f t="shared" si="4"/>
        <v>0.402</v>
      </c>
      <c r="P34" s="150">
        <v>2.42</v>
      </c>
    </row>
    <row r="35" spans="2:16" ht="31.5" customHeight="1" hidden="1">
      <c r="B35" s="1" t="s">
        <v>25</v>
      </c>
      <c r="C35" s="8">
        <v>0.72</v>
      </c>
      <c r="D35" s="30">
        <f t="shared" si="3"/>
        <v>0.045</v>
      </c>
      <c r="E35" s="30">
        <f aca="true" t="shared" si="5" ref="E35:O35">D35+E15</f>
        <v>0.045</v>
      </c>
      <c r="F35" s="30">
        <f t="shared" si="5"/>
        <v>0.161</v>
      </c>
      <c r="G35" s="30">
        <f t="shared" si="5"/>
        <v>0.222</v>
      </c>
      <c r="H35" s="30">
        <f t="shared" si="5"/>
        <v>0.257</v>
      </c>
      <c r="I35" s="30">
        <f t="shared" si="5"/>
        <v>0.309</v>
      </c>
      <c r="J35" s="30">
        <f t="shared" si="5"/>
        <v>0.44999999999999996</v>
      </c>
      <c r="K35" s="30">
        <f t="shared" si="5"/>
        <v>0.5259999999999999</v>
      </c>
      <c r="L35" s="30">
        <f t="shared" si="5"/>
        <v>0.576</v>
      </c>
      <c r="M35" s="30">
        <f t="shared" si="5"/>
        <v>0.634</v>
      </c>
      <c r="N35" s="30">
        <f t="shared" si="5"/>
        <v>0.778</v>
      </c>
      <c r="O35" s="30">
        <f t="shared" si="5"/>
        <v>0.839</v>
      </c>
      <c r="P35" s="151">
        <v>4.962</v>
      </c>
    </row>
    <row r="36" spans="2:16" ht="31.5" customHeight="1" hidden="1">
      <c r="B36" s="1" t="s">
        <v>13</v>
      </c>
      <c r="C36" s="8">
        <v>79.06</v>
      </c>
      <c r="D36" s="30">
        <f t="shared" si="3"/>
        <v>2.725</v>
      </c>
      <c r="E36" s="30">
        <f aca="true" t="shared" si="6" ref="E36:O36">D36+E16</f>
        <v>6.228</v>
      </c>
      <c r="F36" s="30">
        <f t="shared" si="6"/>
        <v>12.812</v>
      </c>
      <c r="G36" s="30">
        <f t="shared" si="6"/>
        <v>18.991</v>
      </c>
      <c r="H36" s="30">
        <f t="shared" si="6"/>
        <v>23.932</v>
      </c>
      <c r="I36" s="30">
        <f t="shared" si="6"/>
        <v>28.357999999999997</v>
      </c>
      <c r="J36" s="30">
        <f t="shared" si="6"/>
        <v>30.462999999999997</v>
      </c>
      <c r="K36" s="30">
        <f t="shared" si="6"/>
        <v>32.61</v>
      </c>
      <c r="L36" s="30">
        <f t="shared" si="6"/>
        <v>36.506</v>
      </c>
      <c r="M36" s="30">
        <f t="shared" si="6"/>
        <v>41.881</v>
      </c>
      <c r="N36" s="30">
        <f t="shared" si="6"/>
        <v>47.900999999999996</v>
      </c>
      <c r="O36" s="30">
        <f t="shared" si="6"/>
        <v>61.178999999999995</v>
      </c>
      <c r="P36" s="151">
        <v>546.3</v>
      </c>
    </row>
    <row r="37" spans="2:16" ht="26.25" hidden="1">
      <c r="B37" s="1" t="s">
        <v>26</v>
      </c>
      <c r="C37" s="8">
        <v>0.29</v>
      </c>
      <c r="D37" s="30">
        <f t="shared" si="3"/>
        <v>0.014</v>
      </c>
      <c r="E37" s="30">
        <f aca="true" t="shared" si="7" ref="E37:O37">D37+E17</f>
        <v>0.014</v>
      </c>
      <c r="F37" s="30">
        <f t="shared" si="7"/>
        <v>0.054</v>
      </c>
      <c r="G37" s="30">
        <f t="shared" si="7"/>
        <v>0.08</v>
      </c>
      <c r="H37" s="30">
        <f t="shared" si="7"/>
        <v>0.092</v>
      </c>
      <c r="I37" s="30">
        <f t="shared" si="7"/>
        <v>0.108</v>
      </c>
      <c r="J37" s="30">
        <f t="shared" si="7"/>
        <v>0.124</v>
      </c>
      <c r="K37" s="30">
        <f t="shared" si="7"/>
        <v>0.148</v>
      </c>
      <c r="L37" s="30">
        <f t="shared" si="7"/>
        <v>0.189</v>
      </c>
      <c r="M37" s="30">
        <f t="shared" si="7"/>
        <v>0.231</v>
      </c>
      <c r="N37" s="30">
        <f t="shared" si="7"/>
        <v>0.281</v>
      </c>
      <c r="O37" s="30">
        <f t="shared" si="7"/>
        <v>0.331</v>
      </c>
      <c r="P37" s="151">
        <v>2</v>
      </c>
    </row>
    <row r="38" spans="2:16" ht="26.25" hidden="1">
      <c r="B38" s="1" t="s">
        <v>14</v>
      </c>
      <c r="C38" s="8">
        <v>0.91</v>
      </c>
      <c r="D38" s="30">
        <f t="shared" si="3"/>
        <v>0.038</v>
      </c>
      <c r="E38" s="30">
        <f aca="true" t="shared" si="8" ref="E38:O38">D38+E18</f>
        <v>0.038</v>
      </c>
      <c r="F38" s="30">
        <f t="shared" si="8"/>
        <v>0.11399999999999999</v>
      </c>
      <c r="G38" s="30">
        <f t="shared" si="8"/>
        <v>0.152</v>
      </c>
      <c r="H38" s="30">
        <f t="shared" si="8"/>
        <v>0.19</v>
      </c>
      <c r="I38" s="30">
        <f t="shared" si="8"/>
        <v>0.228</v>
      </c>
      <c r="J38" s="30">
        <f t="shared" si="8"/>
        <v>0.28900000000000003</v>
      </c>
      <c r="K38" s="30">
        <f t="shared" si="8"/>
        <v>0.327</v>
      </c>
      <c r="L38" s="30">
        <f t="shared" si="8"/>
        <v>0.443</v>
      </c>
      <c r="M38" s="30">
        <f t="shared" si="8"/>
        <v>0.559</v>
      </c>
      <c r="N38" s="30">
        <f t="shared" si="8"/>
        <v>0.675</v>
      </c>
      <c r="O38" s="30">
        <f t="shared" si="8"/>
        <v>0.791</v>
      </c>
      <c r="P38" s="151">
        <v>6.26</v>
      </c>
    </row>
    <row r="39" spans="2:16" ht="39" hidden="1">
      <c r="B39" s="1" t="s">
        <v>15</v>
      </c>
      <c r="C39" s="8">
        <v>5</v>
      </c>
      <c r="D39" s="30">
        <f t="shared" si="3"/>
        <v>0.004</v>
      </c>
      <c r="E39" s="30">
        <f aca="true" t="shared" si="9" ref="E39:O39">D39+E19</f>
        <v>0.10300000000000001</v>
      </c>
      <c r="F39" s="30">
        <f t="shared" si="9"/>
        <v>0.23500000000000001</v>
      </c>
      <c r="G39" s="30">
        <f t="shared" si="9"/>
        <v>0.467</v>
      </c>
      <c r="H39" s="30">
        <f t="shared" si="9"/>
        <v>0.541</v>
      </c>
      <c r="I39" s="30">
        <f t="shared" si="9"/>
        <v>0.782</v>
      </c>
      <c r="J39" s="30">
        <f t="shared" si="9"/>
        <v>1.079</v>
      </c>
      <c r="K39" s="30">
        <f t="shared" si="9"/>
        <v>1.392</v>
      </c>
      <c r="L39" s="30">
        <f t="shared" si="9"/>
        <v>1.942</v>
      </c>
      <c r="M39" s="30">
        <f t="shared" si="9"/>
        <v>2.492</v>
      </c>
      <c r="N39" s="30">
        <f t="shared" si="9"/>
        <v>3.042</v>
      </c>
      <c r="O39" s="30">
        <f t="shared" si="9"/>
        <v>3.597</v>
      </c>
      <c r="P39" s="151">
        <v>34.55</v>
      </c>
    </row>
    <row r="40" spans="2:16" ht="12.75" hidden="1">
      <c r="B40" s="1" t="s">
        <v>27</v>
      </c>
      <c r="C40" s="8">
        <v>0.08</v>
      </c>
      <c r="D40" s="30">
        <f t="shared" si="3"/>
        <v>0.01</v>
      </c>
      <c r="E40" s="30">
        <f aca="true" t="shared" si="10" ref="E40:O40">D40+E20</f>
        <v>0.01</v>
      </c>
      <c r="F40" s="30">
        <f t="shared" si="10"/>
        <v>0.02</v>
      </c>
      <c r="G40" s="30">
        <f t="shared" si="10"/>
        <v>0.03</v>
      </c>
      <c r="H40" s="30">
        <f t="shared" si="10"/>
        <v>0.04</v>
      </c>
      <c r="I40" s="30">
        <f t="shared" si="10"/>
        <v>0.04</v>
      </c>
      <c r="J40" s="30">
        <f t="shared" si="10"/>
        <v>0.05</v>
      </c>
      <c r="K40" s="30">
        <f t="shared" si="10"/>
        <v>0.060000000000000005</v>
      </c>
      <c r="L40" s="30">
        <f t="shared" si="10"/>
        <v>0.07</v>
      </c>
      <c r="M40" s="30">
        <f t="shared" si="10"/>
        <v>0.08</v>
      </c>
      <c r="N40" s="30">
        <f t="shared" si="10"/>
        <v>0.09</v>
      </c>
      <c r="O40" s="30">
        <f t="shared" si="10"/>
        <v>0.09</v>
      </c>
      <c r="P40" s="151">
        <v>0.568</v>
      </c>
    </row>
    <row r="41" spans="2:16" ht="39" hidden="1">
      <c r="B41" s="26" t="s">
        <v>12</v>
      </c>
      <c r="C41" s="9">
        <f>SUM(C32:C40)</f>
        <v>86.67</v>
      </c>
      <c r="D41" s="9" t="e">
        <f>SUM(D32:D40)</f>
        <v>#REF!</v>
      </c>
      <c r="E41" s="9" t="e">
        <f aca="true" t="shared" si="11" ref="E41:O41">SUM(E32:E40)</f>
        <v>#REF!</v>
      </c>
      <c r="F41" s="9" t="e">
        <f t="shared" si="11"/>
        <v>#REF!</v>
      </c>
      <c r="G41" s="9" t="e">
        <f t="shared" si="11"/>
        <v>#REF!</v>
      </c>
      <c r="H41" s="9" t="e">
        <f t="shared" si="11"/>
        <v>#REF!</v>
      </c>
      <c r="I41" s="9" t="e">
        <f t="shared" si="11"/>
        <v>#REF!</v>
      </c>
      <c r="J41" s="9" t="e">
        <f t="shared" si="11"/>
        <v>#REF!</v>
      </c>
      <c r="K41" s="9" t="e">
        <f t="shared" si="11"/>
        <v>#REF!</v>
      </c>
      <c r="L41" s="9" t="e">
        <f t="shared" si="11"/>
        <v>#REF!</v>
      </c>
      <c r="M41" s="9" t="e">
        <f t="shared" si="11"/>
        <v>#REF!</v>
      </c>
      <c r="N41" s="9" t="e">
        <f t="shared" si="11"/>
        <v>#REF!</v>
      </c>
      <c r="O41" s="9" t="e">
        <f t="shared" si="11"/>
        <v>#REF!</v>
      </c>
      <c r="P41" s="152">
        <f>SUM(P32:P40)</f>
        <v>598.8799999999999</v>
      </c>
    </row>
    <row r="42" spans="3:16" ht="12.75" hidden="1">
      <c r="C42" s="6"/>
      <c r="D42" s="2"/>
      <c r="E42" s="2"/>
      <c r="F42" s="2"/>
      <c r="G42" s="2"/>
      <c r="H42" s="2"/>
      <c r="I42" s="178"/>
      <c r="J42" s="2"/>
      <c r="K42" s="2"/>
      <c r="L42" s="2"/>
      <c r="M42" s="17"/>
      <c r="N42" s="2"/>
      <c r="O42" s="2"/>
      <c r="P42" s="4"/>
    </row>
    <row r="43" spans="3:16" ht="12.75" hidden="1">
      <c r="C43" s="6"/>
      <c r="D43" s="2"/>
      <c r="E43" s="2"/>
      <c r="F43" s="2"/>
      <c r="G43" s="2"/>
      <c r="H43" s="2"/>
      <c r="I43" s="178"/>
      <c r="J43" s="2"/>
      <c r="K43" s="2"/>
      <c r="L43" s="2"/>
      <c r="M43" s="17"/>
      <c r="N43" s="2"/>
      <c r="O43" s="2"/>
      <c r="P43" s="4"/>
    </row>
    <row r="44" spans="3:16" ht="12.75" hidden="1">
      <c r="C44" s="6"/>
      <c r="D44" s="2"/>
      <c r="E44" s="2"/>
      <c r="F44" s="2"/>
      <c r="G44" s="2"/>
      <c r="H44" s="2"/>
      <c r="I44" s="178"/>
      <c r="J44" s="2"/>
      <c r="K44" s="2"/>
      <c r="L44" s="2"/>
      <c r="M44" s="17"/>
      <c r="N44" s="2"/>
      <c r="O44" s="2"/>
      <c r="P44" s="4"/>
    </row>
    <row r="45" spans="3:16" ht="50.25" customHeight="1" hidden="1">
      <c r="C45" s="6"/>
      <c r="D45" s="2"/>
      <c r="E45" s="2"/>
      <c r="F45" s="2"/>
      <c r="G45" s="2"/>
      <c r="H45" s="2"/>
      <c r="I45" s="178"/>
      <c r="J45" s="2"/>
      <c r="K45" s="2"/>
      <c r="L45" s="2"/>
      <c r="M45" s="17"/>
      <c r="N45" s="2"/>
      <c r="O45" s="2"/>
      <c r="P45" s="4"/>
    </row>
    <row r="46" spans="2:16" ht="17.25" hidden="1">
      <c r="B46" s="210" t="s">
        <v>18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</row>
    <row r="47" spans="2:16" s="12" customFormat="1" ht="12.75" hidden="1">
      <c r="B47" s="224" t="s">
        <v>20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</row>
    <row r="48" spans="2:16" s="12" customFormat="1" ht="12.75" hidden="1">
      <c r="B48" s="224" t="s">
        <v>23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</row>
    <row r="49" spans="2:16" ht="12.75" customHeight="1" hidden="1">
      <c r="B49" s="220" t="s">
        <v>0</v>
      </c>
      <c r="C49" s="221" t="s">
        <v>30</v>
      </c>
      <c r="D49" s="222" t="s">
        <v>35</v>
      </c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3" t="s">
        <v>11</v>
      </c>
    </row>
    <row r="50" spans="2:16" ht="36" customHeight="1" hidden="1">
      <c r="B50" s="220"/>
      <c r="C50" s="221"/>
      <c r="D50" s="29" t="s">
        <v>1</v>
      </c>
      <c r="E50" s="29" t="s">
        <v>2</v>
      </c>
      <c r="F50" s="29" t="s">
        <v>3</v>
      </c>
      <c r="G50" s="29" t="s">
        <v>4</v>
      </c>
      <c r="H50" s="29" t="s">
        <v>16</v>
      </c>
      <c r="I50" s="177" t="s">
        <v>5</v>
      </c>
      <c r="J50" s="29" t="s">
        <v>6</v>
      </c>
      <c r="K50" s="29" t="s">
        <v>7</v>
      </c>
      <c r="L50" s="29" t="s">
        <v>8</v>
      </c>
      <c r="M50" s="29" t="s">
        <v>9</v>
      </c>
      <c r="N50" s="29" t="s">
        <v>17</v>
      </c>
      <c r="O50" s="29" t="s">
        <v>10</v>
      </c>
      <c r="P50" s="223"/>
    </row>
    <row r="51" spans="2:16" s="16" customFormat="1" ht="26.25" hidden="1">
      <c r="B51" s="27" t="s">
        <v>24</v>
      </c>
      <c r="C51" s="8">
        <v>0.26</v>
      </c>
      <c r="D51" s="18">
        <f>D32*P51/C51</f>
        <v>0.301</v>
      </c>
      <c r="E51" s="18">
        <f>E32*P32/C32</f>
        <v>0.301</v>
      </c>
      <c r="F51" s="18">
        <f>F32*P51/C51</f>
        <v>1.1829999999999998</v>
      </c>
      <c r="G51" s="18">
        <f>G32*P32/C32</f>
        <v>2.2259999999999995</v>
      </c>
      <c r="H51" s="5">
        <f>H32*P51/C51</f>
        <v>2.5269999999999997</v>
      </c>
      <c r="I51" s="174">
        <f>I32*P51/C51</f>
        <v>2.8419999999999996</v>
      </c>
      <c r="J51" s="5">
        <f>J32*P51/C51</f>
        <v>3.1569999999999996</v>
      </c>
      <c r="K51" s="5">
        <f>K32*P51/C51</f>
        <v>3.6679999999999993</v>
      </c>
      <c r="L51" s="18">
        <f>L32*S32/J32</f>
        <v>0</v>
      </c>
      <c r="M51" s="20">
        <f>M32*P51/C51</f>
        <v>5.627999999999999</v>
      </c>
      <c r="N51" s="5">
        <f>N32*P51/C51</f>
        <v>6.636</v>
      </c>
      <c r="O51" s="5">
        <f>O32*P51/C51</f>
        <v>7.539</v>
      </c>
      <c r="P51" s="149">
        <v>1.82</v>
      </c>
    </row>
    <row r="52" spans="2:16" s="10" customFormat="1" ht="12.75" hidden="1">
      <c r="B52" s="7" t="s">
        <v>22</v>
      </c>
      <c r="C52" s="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50">
        <v>0</v>
      </c>
    </row>
    <row r="53" spans="2:16" s="10" customFormat="1" ht="39" hidden="1">
      <c r="B53" s="1" t="s">
        <v>28</v>
      </c>
      <c r="C53" s="8">
        <v>0.35</v>
      </c>
      <c r="D53" s="18">
        <f aca="true" t="shared" si="12" ref="D53:D59">D34*P53/C53</f>
        <v>0</v>
      </c>
      <c r="E53" s="18">
        <f aca="true" t="shared" si="13" ref="E53:E59">E34*P34/C34</f>
        <v>0</v>
      </c>
      <c r="F53" s="18">
        <f aca="true" t="shared" si="14" ref="F53:F59">F34*P53/C53</f>
        <v>0.20742857142857143</v>
      </c>
      <c r="G53" s="18">
        <f aca="true" t="shared" si="15" ref="G53:G59">G34*P34/C34</f>
        <v>0.35262857142857146</v>
      </c>
      <c r="H53" s="5">
        <f aca="true" t="shared" si="16" ref="H53:H59">H34*P53/C53</f>
        <v>0.49091428571428575</v>
      </c>
      <c r="I53" s="174">
        <f aca="true" t="shared" si="17" ref="I53:I59">I34*P53/C53</f>
        <v>0.6361142857142859</v>
      </c>
      <c r="J53" s="5">
        <f aca="true" t="shared" si="18" ref="J53:J59">J34*P53/C53</f>
        <v>0.802057142857143</v>
      </c>
      <c r="K53" s="5">
        <f aca="true" t="shared" si="19" ref="K53:K59">K34*P53/C53</f>
        <v>0.9472571428571429</v>
      </c>
      <c r="L53" s="5">
        <f aca="true" t="shared" si="20" ref="L53:L59">L34*P53/C53</f>
        <v>1.3621142857142858</v>
      </c>
      <c r="M53" s="20">
        <f aca="true" t="shared" si="21" ref="M53:M59">M34*P53/C53</f>
        <v>1.8115428571428573</v>
      </c>
      <c r="N53" s="5">
        <f aca="true" t="shared" si="22" ref="N53:N59">N34*P53/C53</f>
        <v>2.2955428571428573</v>
      </c>
      <c r="O53" s="5">
        <f aca="true" t="shared" si="23" ref="O53:O59">O34*P53/C53</f>
        <v>2.7795428571428573</v>
      </c>
      <c r="P53" s="150">
        <v>2.42</v>
      </c>
    </row>
    <row r="54" spans="2:16" ht="12.75" hidden="1">
      <c r="B54" s="1" t="s">
        <v>25</v>
      </c>
      <c r="C54" s="8">
        <v>0.72</v>
      </c>
      <c r="D54" s="18">
        <f t="shared" si="12"/>
        <v>0.310125</v>
      </c>
      <c r="E54" s="18">
        <f t="shared" si="13"/>
        <v>0.310125</v>
      </c>
      <c r="F54" s="18">
        <f t="shared" si="14"/>
        <v>1.1095583333333334</v>
      </c>
      <c r="G54" s="18">
        <f t="shared" si="15"/>
        <v>1.5299500000000001</v>
      </c>
      <c r="H54" s="5">
        <f t="shared" si="16"/>
        <v>1.7711583333333334</v>
      </c>
      <c r="I54" s="174">
        <f t="shared" si="17"/>
        <v>2.129525</v>
      </c>
      <c r="J54" s="5">
        <f t="shared" si="18"/>
        <v>3.10125</v>
      </c>
      <c r="K54" s="5">
        <f t="shared" si="19"/>
        <v>3.625016666666666</v>
      </c>
      <c r="L54" s="5">
        <f t="shared" si="20"/>
        <v>3.9696</v>
      </c>
      <c r="M54" s="20">
        <f t="shared" si="21"/>
        <v>4.369316666666666</v>
      </c>
      <c r="N54" s="5">
        <f t="shared" si="22"/>
        <v>5.361716666666667</v>
      </c>
      <c r="O54" s="5">
        <f t="shared" si="23"/>
        <v>5.782108333333333</v>
      </c>
      <c r="P54" s="151">
        <v>4.962</v>
      </c>
    </row>
    <row r="55" spans="2:16" ht="12.75" hidden="1">
      <c r="B55" s="1" t="s">
        <v>13</v>
      </c>
      <c r="C55" s="8">
        <v>79.06</v>
      </c>
      <c r="D55" s="18">
        <f t="shared" si="12"/>
        <v>18.829591449532</v>
      </c>
      <c r="E55" s="18">
        <f t="shared" si="13"/>
        <v>43.035117632178086</v>
      </c>
      <c r="F55" s="18">
        <f t="shared" si="14"/>
        <v>88.53017455097392</v>
      </c>
      <c r="G55" s="18">
        <f t="shared" si="15"/>
        <v>131.22670503415125</v>
      </c>
      <c r="H55" s="5">
        <f t="shared" si="16"/>
        <v>165.36872754869717</v>
      </c>
      <c r="I55" s="174">
        <f t="shared" si="17"/>
        <v>195.95213002782694</v>
      </c>
      <c r="J55" s="5">
        <f t="shared" si="18"/>
        <v>210.49755755122686</v>
      </c>
      <c r="K55" s="5">
        <f t="shared" si="19"/>
        <v>225.33320263091318</v>
      </c>
      <c r="L55" s="5">
        <f t="shared" si="20"/>
        <v>252.2543359473817</v>
      </c>
      <c r="M55" s="20">
        <f t="shared" si="21"/>
        <v>289.39527321022007</v>
      </c>
      <c r="N55" s="5">
        <f t="shared" si="22"/>
        <v>330.99312294459895</v>
      </c>
      <c r="O55" s="5">
        <f t="shared" si="23"/>
        <v>422.7433303819883</v>
      </c>
      <c r="P55" s="151">
        <v>546.3</v>
      </c>
    </row>
    <row r="56" spans="2:16" ht="26.25" hidden="1">
      <c r="B56" s="1" t="s">
        <v>26</v>
      </c>
      <c r="C56" s="8">
        <v>0.29</v>
      </c>
      <c r="D56" s="18">
        <f t="shared" si="12"/>
        <v>0.09655172413793105</v>
      </c>
      <c r="E56" s="18">
        <f t="shared" si="13"/>
        <v>0.09655172413793105</v>
      </c>
      <c r="F56" s="18">
        <f t="shared" si="14"/>
        <v>0.3724137931034483</v>
      </c>
      <c r="G56" s="18">
        <f t="shared" si="15"/>
        <v>0.5517241379310346</v>
      </c>
      <c r="H56" s="3">
        <f t="shared" si="16"/>
        <v>0.6344827586206897</v>
      </c>
      <c r="I56" s="174">
        <f t="shared" si="17"/>
        <v>0.7448275862068966</v>
      </c>
      <c r="J56" s="3">
        <f t="shared" si="18"/>
        <v>0.8551724137931035</v>
      </c>
      <c r="K56" s="3">
        <f t="shared" si="19"/>
        <v>1.0206896551724138</v>
      </c>
      <c r="L56" s="3">
        <f t="shared" si="20"/>
        <v>1.3034482758620691</v>
      </c>
      <c r="M56" s="20">
        <f t="shared" si="21"/>
        <v>1.5931034482758621</v>
      </c>
      <c r="N56" s="3">
        <f t="shared" si="22"/>
        <v>1.937931034482759</v>
      </c>
      <c r="O56" s="3">
        <f t="shared" si="23"/>
        <v>2.2827586206896555</v>
      </c>
      <c r="P56" s="151">
        <v>2</v>
      </c>
    </row>
    <row r="57" spans="2:16" ht="26.25" hidden="1">
      <c r="B57" s="1" t="s">
        <v>14</v>
      </c>
      <c r="C57" s="8">
        <v>0.91</v>
      </c>
      <c r="D57" s="18">
        <f t="shared" si="12"/>
        <v>0.2614065934065934</v>
      </c>
      <c r="E57" s="18">
        <f t="shared" si="13"/>
        <v>0.2614065934065934</v>
      </c>
      <c r="F57" s="18">
        <f t="shared" si="14"/>
        <v>0.7842197802197801</v>
      </c>
      <c r="G57" s="18">
        <f t="shared" si="15"/>
        <v>1.0456263736263736</v>
      </c>
      <c r="H57" s="3">
        <f t="shared" si="16"/>
        <v>1.307032967032967</v>
      </c>
      <c r="I57" s="174">
        <f t="shared" si="17"/>
        <v>1.5684395604395605</v>
      </c>
      <c r="J57" s="3">
        <f t="shared" si="18"/>
        <v>1.9880659340659341</v>
      </c>
      <c r="K57" s="3">
        <f t="shared" si="19"/>
        <v>2.2494725274725274</v>
      </c>
      <c r="L57" s="3">
        <f t="shared" si="20"/>
        <v>3.0474505494505495</v>
      </c>
      <c r="M57" s="20">
        <f t="shared" si="21"/>
        <v>3.8454285714285716</v>
      </c>
      <c r="N57" s="3">
        <f t="shared" si="22"/>
        <v>4.643406593406594</v>
      </c>
      <c r="O57" s="3">
        <f t="shared" si="23"/>
        <v>5.4413846153846155</v>
      </c>
      <c r="P57" s="151">
        <v>6.26</v>
      </c>
    </row>
    <row r="58" spans="2:16" ht="39" hidden="1">
      <c r="B58" s="1" t="s">
        <v>15</v>
      </c>
      <c r="C58" s="8">
        <v>5</v>
      </c>
      <c r="D58" s="18">
        <f t="shared" si="12"/>
        <v>0.027639999999999998</v>
      </c>
      <c r="E58" s="18">
        <f t="shared" si="13"/>
        <v>0.71173</v>
      </c>
      <c r="F58" s="18">
        <f t="shared" si="14"/>
        <v>1.6238499999999998</v>
      </c>
      <c r="G58" s="18">
        <f t="shared" si="15"/>
        <v>3.22697</v>
      </c>
      <c r="H58" s="3">
        <f t="shared" si="16"/>
        <v>3.73831</v>
      </c>
      <c r="I58" s="174">
        <f t="shared" si="17"/>
        <v>5.40362</v>
      </c>
      <c r="J58" s="3">
        <f t="shared" si="18"/>
        <v>7.455889999999999</v>
      </c>
      <c r="K58" s="3">
        <f t="shared" si="19"/>
        <v>9.61872</v>
      </c>
      <c r="L58" s="3">
        <f t="shared" si="20"/>
        <v>13.41922</v>
      </c>
      <c r="M58" s="20">
        <f t="shared" si="21"/>
        <v>17.21972</v>
      </c>
      <c r="N58" s="3">
        <f t="shared" si="22"/>
        <v>21.02022</v>
      </c>
      <c r="O58" s="3">
        <f t="shared" si="23"/>
        <v>24.855269999999997</v>
      </c>
      <c r="P58" s="151">
        <v>34.55</v>
      </c>
    </row>
    <row r="59" spans="2:16" ht="12.75" hidden="1">
      <c r="B59" s="1" t="s">
        <v>27</v>
      </c>
      <c r="C59" s="8">
        <v>0.08</v>
      </c>
      <c r="D59" s="18">
        <f t="shared" si="12"/>
        <v>0.071</v>
      </c>
      <c r="E59" s="18">
        <f t="shared" si="13"/>
        <v>0.071</v>
      </c>
      <c r="F59" s="18">
        <f t="shared" si="14"/>
        <v>0.142</v>
      </c>
      <c r="G59" s="18">
        <f t="shared" si="15"/>
        <v>0.21299999999999994</v>
      </c>
      <c r="H59" s="3">
        <f t="shared" si="16"/>
        <v>0.284</v>
      </c>
      <c r="I59" s="174">
        <f t="shared" si="17"/>
        <v>0.284</v>
      </c>
      <c r="J59" s="3">
        <f t="shared" si="18"/>
        <v>0.355</v>
      </c>
      <c r="K59" s="3">
        <f t="shared" si="19"/>
        <v>0.426</v>
      </c>
      <c r="L59" s="3">
        <f t="shared" si="20"/>
        <v>0.49700000000000005</v>
      </c>
      <c r="M59" s="20">
        <f t="shared" si="21"/>
        <v>0.568</v>
      </c>
      <c r="N59" s="3">
        <f t="shared" si="22"/>
        <v>0.6389999999999999</v>
      </c>
      <c r="O59" s="3">
        <f t="shared" si="23"/>
        <v>0.6389999999999999</v>
      </c>
      <c r="P59" s="151">
        <v>0.568</v>
      </c>
    </row>
    <row r="60" spans="2:16" ht="39" hidden="1">
      <c r="B60" s="28" t="s">
        <v>12</v>
      </c>
      <c r="C60" s="9">
        <f>SUM(C51:C59)</f>
        <v>86.67</v>
      </c>
      <c r="D60" s="9">
        <f>SUM(D51:D59)</f>
        <v>19.89731476707653</v>
      </c>
      <c r="E60" s="9">
        <f aca="true" t="shared" si="24" ref="E60:O60">SUM(E51:E59)</f>
        <v>44.78693094972261</v>
      </c>
      <c r="F60" s="9">
        <f t="shared" si="24"/>
        <v>93.95264502905907</v>
      </c>
      <c r="G60" s="9">
        <f t="shared" si="24"/>
        <v>140.37260411713723</v>
      </c>
      <c r="H60" s="9">
        <f t="shared" si="24"/>
        <v>176.12162589339846</v>
      </c>
      <c r="I60" s="9">
        <f t="shared" si="24"/>
        <v>209.5606564601877</v>
      </c>
      <c r="J60" s="9">
        <f t="shared" si="24"/>
        <v>228.21199304194303</v>
      </c>
      <c r="K60" s="9">
        <f t="shared" si="24"/>
        <v>246.88835862308193</v>
      </c>
      <c r="L60" s="9">
        <f t="shared" si="24"/>
        <v>275.85316905840864</v>
      </c>
      <c r="M60" s="9">
        <f t="shared" si="24"/>
        <v>324.430384753734</v>
      </c>
      <c r="N60" s="9">
        <f t="shared" si="24"/>
        <v>373.52694009629784</v>
      </c>
      <c r="O60" s="9">
        <f t="shared" si="24"/>
        <v>472.0623948085388</v>
      </c>
      <c r="P60" s="153">
        <f>SUM(P51:P59)</f>
        <v>598.8799999999999</v>
      </c>
    </row>
    <row r="61" ht="12.75" hidden="1"/>
    <row r="62" ht="12.75" hidden="1"/>
    <row r="63" ht="12.75" hidden="1"/>
    <row r="64" ht="12.75" hidden="1"/>
    <row r="65" ht="12.75" hidden="1">
      <c r="D65" s="2"/>
    </row>
    <row r="66" ht="12.75" hidden="1"/>
  </sheetData>
  <sheetProtection/>
  <mergeCells count="23">
    <mergeCell ref="P9:P10"/>
    <mergeCell ref="A9:A10"/>
    <mergeCell ref="B1:O1"/>
    <mergeCell ref="B6:O6"/>
    <mergeCell ref="B8:O8"/>
    <mergeCell ref="B9:B10"/>
    <mergeCell ref="C9:C10"/>
    <mergeCell ref="D9:O9"/>
    <mergeCell ref="B7:O7"/>
    <mergeCell ref="B27:P27"/>
    <mergeCell ref="B30:B31"/>
    <mergeCell ref="C30:C31"/>
    <mergeCell ref="D30:O30"/>
    <mergeCell ref="P30:P31"/>
    <mergeCell ref="B28:P28"/>
    <mergeCell ref="B29:P29"/>
    <mergeCell ref="B46:P46"/>
    <mergeCell ref="B49:B50"/>
    <mergeCell ref="C49:C50"/>
    <mergeCell ref="D49:O49"/>
    <mergeCell ref="P49:P50"/>
    <mergeCell ref="B47:P47"/>
    <mergeCell ref="B48:P48"/>
  </mergeCells>
  <printOptions/>
  <pageMargins left="0.66" right="0.25" top="0.5905511811023623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28125" style="0" customWidth="1"/>
    <col min="2" max="2" width="25.421875" style="0" customWidth="1"/>
    <col min="3" max="3" width="14.8515625" style="0" customWidth="1"/>
    <col min="4" max="4" width="13.00390625" style="0" customWidth="1"/>
    <col min="5" max="5" width="13.7109375" style="0" customWidth="1"/>
    <col min="6" max="7" width="14.57421875" style="0" customWidth="1"/>
    <col min="8" max="8" width="13.8515625" style="0" customWidth="1"/>
    <col min="9" max="9" width="14.421875" style="0" customWidth="1"/>
  </cols>
  <sheetData>
    <row r="2" spans="6:9" ht="12.75">
      <c r="F2" s="68"/>
      <c r="G2" s="68"/>
      <c r="H2" s="89" t="s">
        <v>48</v>
      </c>
      <c r="I2" s="68"/>
    </row>
    <row r="3" spans="6:9" ht="12.75">
      <c r="F3" s="68"/>
      <c r="G3" s="68"/>
      <c r="H3" s="68" t="s">
        <v>70</v>
      </c>
      <c r="I3" s="68"/>
    </row>
    <row r="4" spans="6:9" ht="15.75" customHeight="1">
      <c r="F4" s="68"/>
      <c r="G4" s="68"/>
      <c r="H4" s="68" t="s">
        <v>85</v>
      </c>
      <c r="I4" s="68"/>
    </row>
    <row r="5" spans="1:9" ht="26.25" customHeight="1">
      <c r="A5" s="38"/>
      <c r="B5" s="39"/>
      <c r="C5" s="39" t="s">
        <v>49</v>
      </c>
      <c r="D5" s="39"/>
      <c r="E5" s="39"/>
      <c r="F5" s="73"/>
      <c r="G5" s="73"/>
      <c r="H5" s="70"/>
      <c r="I5" s="71"/>
    </row>
    <row r="6" spans="1:9" ht="14.25" thickBot="1">
      <c r="A6" s="69"/>
      <c r="B6" s="69"/>
      <c r="C6" s="88"/>
      <c r="D6" s="72"/>
      <c r="E6" s="72"/>
      <c r="F6" s="72"/>
      <c r="G6" s="69"/>
      <c r="H6" s="69"/>
      <c r="I6" s="69"/>
    </row>
    <row r="7" spans="1:9" ht="13.5">
      <c r="A7" s="69"/>
      <c r="B7" s="69"/>
      <c r="C7" s="82"/>
      <c r="D7" s="69"/>
      <c r="E7" s="82" t="s">
        <v>50</v>
      </c>
      <c r="F7" s="69"/>
      <c r="G7" s="69"/>
      <c r="H7" s="69"/>
      <c r="I7" s="69"/>
    </row>
    <row r="8" spans="1:9" ht="13.5">
      <c r="A8" s="69"/>
      <c r="B8" s="69"/>
      <c r="C8" s="69"/>
      <c r="D8" s="69"/>
      <c r="E8" s="69"/>
      <c r="F8" s="69"/>
      <c r="G8" s="69"/>
      <c r="H8" s="69"/>
      <c r="I8" s="69"/>
    </row>
    <row r="9" spans="1:9" s="77" customFormat="1" ht="47.25" customHeight="1">
      <c r="A9" s="236" t="s">
        <v>44</v>
      </c>
      <c r="B9" s="242" t="s">
        <v>51</v>
      </c>
      <c r="C9" s="236" t="s">
        <v>52</v>
      </c>
      <c r="D9" s="236"/>
      <c r="E9" s="236" t="s">
        <v>53</v>
      </c>
      <c r="F9" s="236"/>
      <c r="G9" s="236"/>
      <c r="H9" s="236" t="s">
        <v>54</v>
      </c>
      <c r="I9" s="242"/>
    </row>
    <row r="10" spans="1:10" s="11" customFormat="1" ht="15.75" customHeight="1">
      <c r="A10" s="237"/>
      <c r="B10" s="237"/>
      <c r="C10" s="238" t="s">
        <v>55</v>
      </c>
      <c r="D10" s="240" t="s">
        <v>56</v>
      </c>
      <c r="E10" s="242" t="s">
        <v>57</v>
      </c>
      <c r="F10" s="242"/>
      <c r="G10" s="75" t="s">
        <v>58</v>
      </c>
      <c r="H10" s="238" t="s">
        <v>59</v>
      </c>
      <c r="I10" s="240" t="s">
        <v>56</v>
      </c>
      <c r="J10" s="77"/>
    </row>
    <row r="11" spans="1:10" s="11" customFormat="1" ht="61.5" customHeight="1">
      <c r="A11" s="237"/>
      <c r="B11" s="237"/>
      <c r="C11" s="239"/>
      <c r="D11" s="241"/>
      <c r="E11" s="76" t="s">
        <v>55</v>
      </c>
      <c r="F11" s="75" t="s">
        <v>56</v>
      </c>
      <c r="G11" s="75" t="s">
        <v>56</v>
      </c>
      <c r="H11" s="239"/>
      <c r="I11" s="241"/>
      <c r="J11" s="77"/>
    </row>
    <row r="12" spans="1:9" s="11" customFormat="1" ht="30.75" customHeight="1">
      <c r="A12" s="78">
        <v>1</v>
      </c>
      <c r="B12" s="79" t="s">
        <v>60</v>
      </c>
      <c r="C12" s="80"/>
      <c r="D12" s="80"/>
      <c r="E12" s="80"/>
      <c r="F12" s="80"/>
      <c r="G12" s="80"/>
      <c r="H12" s="80"/>
      <c r="I12" s="80"/>
    </row>
    <row r="13" spans="1:9" s="11" customFormat="1" ht="24.75" customHeight="1">
      <c r="A13" s="78">
        <v>2</v>
      </c>
      <c r="B13" s="80" t="s">
        <v>61</v>
      </c>
      <c r="C13" s="80"/>
      <c r="D13" s="80"/>
      <c r="E13" s="80"/>
      <c r="F13" s="80"/>
      <c r="G13" s="80"/>
      <c r="H13" s="80"/>
      <c r="I13" s="80"/>
    </row>
    <row r="14" spans="1:9" s="11" customFormat="1" ht="34.5" customHeight="1">
      <c r="A14" s="78">
        <v>3</v>
      </c>
      <c r="B14" s="79" t="s">
        <v>62</v>
      </c>
      <c r="C14" s="80"/>
      <c r="D14" s="80"/>
      <c r="E14" s="80"/>
      <c r="F14" s="80"/>
      <c r="G14" s="80"/>
      <c r="H14" s="80"/>
      <c r="I14" s="80"/>
    </row>
    <row r="15" spans="1:9" s="11" customFormat="1" ht="22.5" customHeight="1">
      <c r="A15" s="78"/>
      <c r="B15" s="81" t="s">
        <v>63</v>
      </c>
      <c r="C15" s="80"/>
      <c r="D15" s="80"/>
      <c r="E15" s="80"/>
      <c r="F15" s="80"/>
      <c r="G15" s="80"/>
      <c r="H15" s="80"/>
      <c r="I15" s="80"/>
    </row>
    <row r="16" spans="1:9" ht="13.5">
      <c r="A16" s="74"/>
      <c r="B16" s="74"/>
      <c r="C16" s="74"/>
      <c r="D16" s="74"/>
      <c r="E16" s="74"/>
      <c r="F16" s="74"/>
      <c r="G16" s="74"/>
      <c r="H16" s="74"/>
      <c r="I16" s="74"/>
    </row>
    <row r="17" spans="1:9" ht="13.5">
      <c r="A17" s="69"/>
      <c r="B17" s="69"/>
      <c r="C17" s="69"/>
      <c r="D17" s="69"/>
      <c r="E17" s="69"/>
      <c r="F17" s="69"/>
      <c r="G17" s="69"/>
      <c r="H17" s="69"/>
      <c r="I17" s="69"/>
    </row>
    <row r="18" spans="1:9" ht="14.25" thickBot="1">
      <c r="A18" s="69"/>
      <c r="B18" s="69"/>
      <c r="C18" s="85" t="s">
        <v>64</v>
      </c>
      <c r="D18" s="85"/>
      <c r="E18" s="85"/>
      <c r="F18" s="85"/>
      <c r="G18" s="87" t="s">
        <v>65</v>
      </c>
      <c r="H18" s="69"/>
      <c r="I18" s="69"/>
    </row>
    <row r="19" spans="1:9" ht="14.25">
      <c r="A19" s="69"/>
      <c r="B19" s="69"/>
      <c r="C19" s="83"/>
      <c r="D19" s="83"/>
      <c r="E19" s="83"/>
      <c r="F19" s="84"/>
      <c r="G19" s="86" t="s">
        <v>66</v>
      </c>
      <c r="H19" s="69"/>
      <c r="I19" s="69"/>
    </row>
    <row r="20" spans="1:10" ht="13.5">
      <c r="A20" s="69"/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6" ht="15">
      <c r="A21" s="36"/>
      <c r="B21" s="109"/>
      <c r="C21" s="182" t="s">
        <v>84</v>
      </c>
      <c r="D21" s="110"/>
      <c r="E21" s="136"/>
      <c r="F21" s="110"/>
      <c r="G21" s="110"/>
      <c r="H21" s="110"/>
      <c r="I21" s="110"/>
      <c r="J21" s="111"/>
      <c r="K21" s="41"/>
      <c r="L21" s="37"/>
      <c r="M21" s="41"/>
      <c r="N21" s="41"/>
      <c r="O21" s="41"/>
      <c r="P21" s="42"/>
    </row>
    <row r="22" spans="1:9" ht="13.5">
      <c r="A22" s="69"/>
      <c r="B22" s="69"/>
      <c r="C22" s="69"/>
      <c r="D22" s="69"/>
      <c r="E22" s="69"/>
      <c r="F22" s="69"/>
      <c r="G22" s="69"/>
      <c r="H22" s="69"/>
      <c r="I22" s="69"/>
    </row>
  </sheetData>
  <sheetProtection/>
  <mergeCells count="10">
    <mergeCell ref="A9:A11"/>
    <mergeCell ref="C10:C11"/>
    <mergeCell ref="D10:D11"/>
    <mergeCell ref="C9:D9"/>
    <mergeCell ref="E9:G9"/>
    <mergeCell ref="H9:I9"/>
    <mergeCell ref="E10:F10"/>
    <mergeCell ref="H10:H11"/>
    <mergeCell ref="I10:I11"/>
    <mergeCell ref="B9:B11"/>
  </mergeCells>
  <printOptions/>
  <pageMargins left="0.61" right="0.5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Hrushevskyy</cp:lastModifiedBy>
  <cp:lastPrinted>2017-12-19T13:23:25Z</cp:lastPrinted>
  <dcterms:created xsi:type="dcterms:W3CDTF">1996-10-08T23:32:33Z</dcterms:created>
  <dcterms:modified xsi:type="dcterms:W3CDTF">2017-12-21T08:41:22Z</dcterms:modified>
  <cp:category/>
  <cp:version/>
  <cp:contentType/>
  <cp:contentStatus/>
</cp:coreProperties>
</file>