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5" windowWidth="10800" windowHeight="10230" tabRatio="351" activeTab="1"/>
  </bookViews>
  <sheets>
    <sheet name="dod1" sheetId="18" r:id="rId1"/>
    <sheet name="dod2" sheetId="19" r:id="rId2"/>
  </sheets>
  <definedNames>
    <definedName name="_xlnm.Print_Titles" localSheetId="1">'dod2'!$5:$8</definedName>
    <definedName name="_xlnm.Print_Area" localSheetId="0">'dod1'!$A$1:$H$62</definedName>
    <definedName name="_xlnm.Print_Area" localSheetId="1">'dod2'!$A$1:$W$176</definedName>
  </definedNames>
  <calcPr calcId="145621"/>
</workbook>
</file>

<file path=xl/calcChain.xml><?xml version="1.0" encoding="utf-8"?>
<calcChain xmlns="http://schemas.openxmlformats.org/spreadsheetml/2006/main">
  <c r="U40" i="19" l="1"/>
  <c r="T40" i="19"/>
  <c r="S40" i="19"/>
  <c r="R40" i="19"/>
  <c r="U171" i="19"/>
  <c r="T171" i="19"/>
  <c r="S171" i="19"/>
  <c r="R171" i="19"/>
  <c r="P171" i="19"/>
  <c r="U170" i="19"/>
  <c r="T170" i="19"/>
  <c r="S170" i="19"/>
  <c r="R170" i="19"/>
  <c r="Q170" i="19"/>
  <c r="P170" i="19"/>
  <c r="U168" i="19"/>
  <c r="W168" i="19" s="1"/>
  <c r="T168" i="19"/>
  <c r="S168" i="19"/>
  <c r="R168" i="19"/>
  <c r="Q168" i="19"/>
  <c r="P168" i="19"/>
  <c r="K168" i="19"/>
  <c r="J168" i="19"/>
  <c r="U167" i="19"/>
  <c r="V167" i="19" s="1"/>
  <c r="T167" i="19"/>
  <c r="S167" i="19"/>
  <c r="R167" i="19"/>
  <c r="K167" i="19"/>
  <c r="U166" i="19"/>
  <c r="T166" i="19"/>
  <c r="T159" i="19" s="1"/>
  <c r="S166" i="19"/>
  <c r="R166" i="19"/>
  <c r="R159" i="19" s="1"/>
  <c r="Q166" i="19"/>
  <c r="P166" i="19"/>
  <c r="I166" i="19"/>
  <c r="U165" i="19"/>
  <c r="T165" i="19"/>
  <c r="S165" i="19"/>
  <c r="R165" i="19"/>
  <c r="K165" i="19"/>
  <c r="J165" i="19"/>
  <c r="U164" i="19"/>
  <c r="V164" i="19" s="1"/>
  <c r="T164" i="19"/>
  <c r="S164" i="19"/>
  <c r="R164" i="19"/>
  <c r="K164" i="19"/>
  <c r="J164" i="19"/>
  <c r="U163" i="19"/>
  <c r="W163" i="19" s="1"/>
  <c r="T163" i="19"/>
  <c r="S163" i="19"/>
  <c r="R163" i="19"/>
  <c r="K163" i="19"/>
  <c r="J163" i="19"/>
  <c r="U162" i="19"/>
  <c r="V162" i="19" s="1"/>
  <c r="T162" i="19"/>
  <c r="S162" i="19"/>
  <c r="R162" i="19"/>
  <c r="K162" i="19"/>
  <c r="J162" i="19"/>
  <c r="U161" i="19"/>
  <c r="W161" i="19" s="1"/>
  <c r="T161" i="19"/>
  <c r="S161" i="19"/>
  <c r="R161" i="19"/>
  <c r="K161" i="19"/>
  <c r="J161" i="19"/>
  <c r="U160" i="19"/>
  <c r="V160" i="19" s="1"/>
  <c r="T160" i="19"/>
  <c r="S160" i="19"/>
  <c r="R160" i="19"/>
  <c r="K160" i="19"/>
  <c r="J160" i="19"/>
  <c r="U159" i="19"/>
  <c r="S159" i="19"/>
  <c r="O159" i="19"/>
  <c r="Q159" i="19" s="1"/>
  <c r="N159" i="19"/>
  <c r="M159" i="19"/>
  <c r="L159" i="19"/>
  <c r="H159" i="19"/>
  <c r="K159" i="19" s="1"/>
  <c r="G159" i="19"/>
  <c r="F159" i="19"/>
  <c r="U158" i="19"/>
  <c r="T158" i="19"/>
  <c r="V158" i="19" s="1"/>
  <c r="S158" i="19"/>
  <c r="R158" i="19"/>
  <c r="K158" i="19"/>
  <c r="J158" i="19"/>
  <c r="Q157" i="19"/>
  <c r="P157" i="19"/>
  <c r="H157" i="19"/>
  <c r="G157" i="19"/>
  <c r="T157" i="19" s="1"/>
  <c r="F157" i="19"/>
  <c r="R157" i="19" s="1"/>
  <c r="U156" i="19"/>
  <c r="W156" i="19" s="1"/>
  <c r="T156" i="19"/>
  <c r="S156" i="19"/>
  <c r="R156" i="19"/>
  <c r="Q156" i="19"/>
  <c r="J156" i="19"/>
  <c r="U155" i="19"/>
  <c r="V155" i="19" s="1"/>
  <c r="T155" i="19"/>
  <c r="S155" i="19"/>
  <c r="R155" i="19"/>
  <c r="Q155" i="19"/>
  <c r="J155" i="19"/>
  <c r="I155" i="19"/>
  <c r="U154" i="19"/>
  <c r="T154" i="19"/>
  <c r="V154" i="19" s="1"/>
  <c r="S154" i="19"/>
  <c r="R154" i="19"/>
  <c r="Q154" i="19"/>
  <c r="P154" i="19"/>
  <c r="J154" i="19"/>
  <c r="I154" i="19"/>
  <c r="O153" i="19"/>
  <c r="N153" i="19"/>
  <c r="P153" i="19" s="1"/>
  <c r="M153" i="19"/>
  <c r="L153" i="19"/>
  <c r="H153" i="19"/>
  <c r="U153" i="19" s="1"/>
  <c r="G153" i="19"/>
  <c r="F153" i="19"/>
  <c r="S153" i="19" s="1"/>
  <c r="U152" i="19"/>
  <c r="T152" i="19"/>
  <c r="S152" i="19"/>
  <c r="R152" i="19"/>
  <c r="Q152" i="19"/>
  <c r="P152" i="19"/>
  <c r="K152" i="19"/>
  <c r="J152" i="19"/>
  <c r="U151" i="19"/>
  <c r="T151" i="19"/>
  <c r="S151" i="19"/>
  <c r="R151" i="19"/>
  <c r="Q151" i="19"/>
  <c r="J151" i="19"/>
  <c r="U150" i="19"/>
  <c r="T150" i="19"/>
  <c r="S150" i="19"/>
  <c r="R150" i="19"/>
  <c r="Q150" i="19"/>
  <c r="J150" i="19"/>
  <c r="U149" i="19"/>
  <c r="T149" i="19"/>
  <c r="S149" i="19"/>
  <c r="R149" i="19"/>
  <c r="K149" i="19"/>
  <c r="J149" i="19"/>
  <c r="U148" i="19"/>
  <c r="T148" i="19"/>
  <c r="S148" i="19"/>
  <c r="R148" i="19"/>
  <c r="J148" i="19"/>
  <c r="U147" i="19"/>
  <c r="T147" i="19"/>
  <c r="S147" i="19"/>
  <c r="R147" i="19"/>
  <c r="J147" i="19"/>
  <c r="U146" i="19"/>
  <c r="W146" i="19" s="1"/>
  <c r="T146" i="19"/>
  <c r="S146" i="19"/>
  <c r="R146" i="19"/>
  <c r="Q146" i="19"/>
  <c r="P146" i="19"/>
  <c r="U145" i="19"/>
  <c r="T145" i="19"/>
  <c r="S145" i="19"/>
  <c r="R145" i="19"/>
  <c r="Q145" i="19"/>
  <c r="P145" i="19"/>
  <c r="U144" i="19"/>
  <c r="W144" i="19" s="1"/>
  <c r="T144" i="19"/>
  <c r="S144" i="19"/>
  <c r="R144" i="19"/>
  <c r="P144" i="19"/>
  <c r="K144" i="19"/>
  <c r="J144" i="19"/>
  <c r="U143" i="19"/>
  <c r="T143" i="19"/>
  <c r="V143" i="19" s="1"/>
  <c r="S143" i="19"/>
  <c r="R143" i="19"/>
  <c r="K143" i="19"/>
  <c r="J143" i="19"/>
  <c r="U142" i="19"/>
  <c r="T142" i="19"/>
  <c r="S142" i="19"/>
  <c r="R142" i="19"/>
  <c r="P142" i="19"/>
  <c r="K142" i="19"/>
  <c r="J142" i="19"/>
  <c r="U141" i="19"/>
  <c r="V141" i="19" s="1"/>
  <c r="T141" i="19"/>
  <c r="S141" i="19"/>
  <c r="R141" i="19"/>
  <c r="K141" i="19"/>
  <c r="J141" i="19"/>
  <c r="U140" i="19"/>
  <c r="W140" i="19" s="1"/>
  <c r="T140" i="19"/>
  <c r="S140" i="19"/>
  <c r="R140" i="19"/>
  <c r="P140" i="19"/>
  <c r="K140" i="19"/>
  <c r="J140" i="19"/>
  <c r="U139" i="19"/>
  <c r="T139" i="19"/>
  <c r="V139" i="19" s="1"/>
  <c r="S139" i="19"/>
  <c r="R139" i="19"/>
  <c r="Q139" i="19"/>
  <c r="P139" i="19"/>
  <c r="U138" i="19"/>
  <c r="T138" i="19"/>
  <c r="V138" i="19" s="1"/>
  <c r="S138" i="19"/>
  <c r="R138" i="19"/>
  <c r="Q138" i="19"/>
  <c r="P138" i="19"/>
  <c r="J138" i="19"/>
  <c r="U137" i="19"/>
  <c r="V137" i="19" s="1"/>
  <c r="T137" i="19"/>
  <c r="S137" i="19"/>
  <c r="R137" i="19"/>
  <c r="Q137" i="19"/>
  <c r="P137" i="19"/>
  <c r="U136" i="19"/>
  <c r="T136" i="19"/>
  <c r="S136" i="19"/>
  <c r="R136" i="19"/>
  <c r="Q136" i="19"/>
  <c r="P136" i="19"/>
  <c r="U135" i="19"/>
  <c r="V135" i="19" s="1"/>
  <c r="T135" i="19"/>
  <c r="S135" i="19"/>
  <c r="R135" i="19"/>
  <c r="Q135" i="19"/>
  <c r="P135" i="19"/>
  <c r="O134" i="19"/>
  <c r="U134" i="19" s="1"/>
  <c r="N134" i="19"/>
  <c r="T134" i="19" s="1"/>
  <c r="M134" i="19"/>
  <c r="S134" i="19" s="1"/>
  <c r="L134" i="19"/>
  <c r="R134" i="19" s="1"/>
  <c r="U133" i="19"/>
  <c r="T133" i="19"/>
  <c r="S133" i="19"/>
  <c r="R133" i="19"/>
  <c r="P133" i="19"/>
  <c r="K133" i="19"/>
  <c r="J133" i="19"/>
  <c r="U132" i="19"/>
  <c r="T132" i="19"/>
  <c r="S132" i="19"/>
  <c r="R132" i="19"/>
  <c r="J132" i="19"/>
  <c r="U131" i="19"/>
  <c r="T131" i="19"/>
  <c r="S131" i="19"/>
  <c r="R131" i="19"/>
  <c r="Q131" i="19"/>
  <c r="P131" i="19"/>
  <c r="U130" i="19"/>
  <c r="T130" i="19"/>
  <c r="S130" i="19"/>
  <c r="R130" i="19"/>
  <c r="J130" i="19"/>
  <c r="U129" i="19"/>
  <c r="T129" i="19"/>
  <c r="S129" i="19"/>
  <c r="R129" i="19"/>
  <c r="Q129" i="19"/>
  <c r="P129" i="19"/>
  <c r="J129" i="19"/>
  <c r="U128" i="19"/>
  <c r="T128" i="19"/>
  <c r="S128" i="19"/>
  <c r="R128" i="19"/>
  <c r="Q128" i="19"/>
  <c r="P128" i="19"/>
  <c r="J128" i="19"/>
  <c r="U127" i="19"/>
  <c r="T127" i="19"/>
  <c r="S127" i="19"/>
  <c r="R127" i="19"/>
  <c r="Q127" i="19"/>
  <c r="P127" i="19"/>
  <c r="K127" i="19"/>
  <c r="J127" i="19"/>
  <c r="U126" i="19"/>
  <c r="T126" i="19"/>
  <c r="S126" i="19"/>
  <c r="R126" i="19"/>
  <c r="P126" i="19"/>
  <c r="K126" i="19"/>
  <c r="J126" i="19"/>
  <c r="U125" i="19"/>
  <c r="T125" i="19"/>
  <c r="S125" i="19"/>
  <c r="R125" i="19"/>
  <c r="P125" i="19"/>
  <c r="K125" i="19"/>
  <c r="J125" i="19"/>
  <c r="U124" i="19"/>
  <c r="T124" i="19"/>
  <c r="S124" i="19"/>
  <c r="R124" i="19"/>
  <c r="Q124" i="19"/>
  <c r="P124" i="19"/>
  <c r="J124" i="19"/>
  <c r="U123" i="19"/>
  <c r="T123" i="19"/>
  <c r="S123" i="19"/>
  <c r="R123" i="19"/>
  <c r="Q123" i="19"/>
  <c r="P123" i="19"/>
  <c r="J123" i="19"/>
  <c r="U122" i="19"/>
  <c r="T122" i="19"/>
  <c r="S122" i="19"/>
  <c r="R122" i="19"/>
  <c r="Q122" i="19"/>
  <c r="P122" i="19"/>
  <c r="U121" i="19"/>
  <c r="T121" i="19"/>
  <c r="S121" i="19"/>
  <c r="R121" i="19"/>
  <c r="Q121" i="19"/>
  <c r="P121" i="19"/>
  <c r="J121" i="19"/>
  <c r="U120" i="19"/>
  <c r="T120" i="19"/>
  <c r="S120" i="19"/>
  <c r="R120" i="19"/>
  <c r="Q120" i="19"/>
  <c r="P120" i="19"/>
  <c r="J120" i="19"/>
  <c r="U119" i="19"/>
  <c r="T119" i="19"/>
  <c r="S119" i="19"/>
  <c r="R119" i="19"/>
  <c r="Q119" i="19"/>
  <c r="P119" i="19"/>
  <c r="J119" i="19"/>
  <c r="U118" i="19"/>
  <c r="T118" i="19"/>
  <c r="S118" i="19"/>
  <c r="R118" i="19"/>
  <c r="Q118" i="19"/>
  <c r="P118" i="19"/>
  <c r="J118" i="19"/>
  <c r="U117" i="19"/>
  <c r="T117" i="19"/>
  <c r="S117" i="19"/>
  <c r="R117" i="19"/>
  <c r="Q117" i="19"/>
  <c r="P117" i="19"/>
  <c r="J117" i="19"/>
  <c r="U116" i="19"/>
  <c r="T116" i="19"/>
  <c r="S116" i="19"/>
  <c r="R116" i="19"/>
  <c r="Q116" i="19"/>
  <c r="P116" i="19"/>
  <c r="J116" i="19"/>
  <c r="U115" i="19"/>
  <c r="T115" i="19"/>
  <c r="S115" i="19"/>
  <c r="R115" i="19"/>
  <c r="Q115" i="19"/>
  <c r="P115" i="19"/>
  <c r="J115" i="19"/>
  <c r="U114" i="19"/>
  <c r="T114" i="19"/>
  <c r="S114" i="19"/>
  <c r="R114" i="19"/>
  <c r="Q114" i="19"/>
  <c r="P114" i="19"/>
  <c r="J114" i="19"/>
  <c r="U113" i="19"/>
  <c r="T113" i="19"/>
  <c r="S113" i="19"/>
  <c r="R113" i="19"/>
  <c r="Q113" i="19"/>
  <c r="P113" i="19"/>
  <c r="J113" i="19"/>
  <c r="U112" i="19"/>
  <c r="T112" i="19"/>
  <c r="S112" i="19"/>
  <c r="R112" i="19"/>
  <c r="Q112" i="19"/>
  <c r="P112" i="19"/>
  <c r="J112" i="19"/>
  <c r="U111" i="19"/>
  <c r="T111" i="19"/>
  <c r="S111" i="19"/>
  <c r="R111" i="19"/>
  <c r="Q111" i="19"/>
  <c r="P111" i="19"/>
  <c r="J111" i="19"/>
  <c r="U110" i="19"/>
  <c r="T110" i="19"/>
  <c r="S110" i="19"/>
  <c r="R110" i="19"/>
  <c r="Q110" i="19"/>
  <c r="P110" i="19"/>
  <c r="J110" i="19"/>
  <c r="O109" i="19"/>
  <c r="U109" i="19" s="1"/>
  <c r="N109" i="19"/>
  <c r="T109" i="19" s="1"/>
  <c r="M109" i="19"/>
  <c r="S109" i="19" s="1"/>
  <c r="L109" i="19"/>
  <c r="R109" i="19" s="1"/>
  <c r="U108" i="19"/>
  <c r="T108" i="19"/>
  <c r="S108" i="19"/>
  <c r="R108" i="19"/>
  <c r="Q108" i="19"/>
  <c r="P108" i="19"/>
  <c r="K108" i="19"/>
  <c r="J108" i="19"/>
  <c r="U107" i="19"/>
  <c r="T107" i="19"/>
  <c r="S107" i="19"/>
  <c r="R107" i="19"/>
  <c r="P107" i="19"/>
  <c r="K107" i="19"/>
  <c r="J107" i="19"/>
  <c r="U106" i="19"/>
  <c r="T106" i="19"/>
  <c r="S106" i="19"/>
  <c r="R106" i="19"/>
  <c r="P106" i="19"/>
  <c r="K106" i="19"/>
  <c r="J106" i="19"/>
  <c r="U105" i="19"/>
  <c r="T105" i="19"/>
  <c r="S105" i="19"/>
  <c r="R105" i="19"/>
  <c r="P105" i="19"/>
  <c r="K105" i="19"/>
  <c r="J105" i="19"/>
  <c r="U104" i="19"/>
  <c r="T104" i="19"/>
  <c r="S104" i="19"/>
  <c r="R104" i="19"/>
  <c r="Q104" i="19"/>
  <c r="P104" i="19"/>
  <c r="J104" i="19"/>
  <c r="U103" i="19"/>
  <c r="T103" i="19"/>
  <c r="S103" i="19"/>
  <c r="R103" i="19"/>
  <c r="P103" i="19"/>
  <c r="K103" i="19"/>
  <c r="J103" i="19"/>
  <c r="U102" i="19"/>
  <c r="T102" i="19"/>
  <c r="S102" i="19"/>
  <c r="R102" i="19"/>
  <c r="Q102" i="19"/>
  <c r="P102" i="19"/>
  <c r="K102" i="19"/>
  <c r="J102" i="19"/>
  <c r="U101" i="19"/>
  <c r="T101" i="19"/>
  <c r="S101" i="19"/>
  <c r="R101" i="19"/>
  <c r="Q101" i="19"/>
  <c r="P101" i="19"/>
  <c r="J101" i="19"/>
  <c r="U100" i="19"/>
  <c r="T100" i="19"/>
  <c r="S100" i="19"/>
  <c r="R100" i="19"/>
  <c r="Q100" i="19"/>
  <c r="P100" i="19"/>
  <c r="J100" i="19"/>
  <c r="U99" i="19"/>
  <c r="T99" i="19"/>
  <c r="S99" i="19"/>
  <c r="R99" i="19"/>
  <c r="P99" i="19"/>
  <c r="U98" i="19"/>
  <c r="T98" i="19"/>
  <c r="S98" i="19"/>
  <c r="R98" i="19"/>
  <c r="Q98" i="19"/>
  <c r="P98" i="19"/>
  <c r="U97" i="19"/>
  <c r="T97" i="19"/>
  <c r="S97" i="19"/>
  <c r="S96" i="19" s="1"/>
  <c r="R97" i="19"/>
  <c r="P97" i="19"/>
  <c r="K97" i="19"/>
  <c r="J97" i="19"/>
  <c r="T96" i="19"/>
  <c r="R96" i="19"/>
  <c r="O96" i="19"/>
  <c r="N96" i="19"/>
  <c r="P96" i="19" s="1"/>
  <c r="M96" i="19"/>
  <c r="L96" i="19"/>
  <c r="H96" i="19"/>
  <c r="G96" i="19"/>
  <c r="F96" i="19"/>
  <c r="U95" i="19"/>
  <c r="W95" i="19" s="1"/>
  <c r="T95" i="19"/>
  <c r="S95" i="19"/>
  <c r="R95" i="19"/>
  <c r="Q95" i="19"/>
  <c r="P95" i="19"/>
  <c r="K95" i="19"/>
  <c r="J95" i="19"/>
  <c r="U94" i="19"/>
  <c r="V94" i="19" s="1"/>
  <c r="T94" i="19"/>
  <c r="S94" i="19"/>
  <c r="R94" i="19"/>
  <c r="Q94" i="19"/>
  <c r="P94" i="19"/>
  <c r="K94" i="19"/>
  <c r="J94" i="19"/>
  <c r="U93" i="19"/>
  <c r="W93" i="19" s="1"/>
  <c r="T93" i="19"/>
  <c r="S93" i="19"/>
  <c r="R93" i="19"/>
  <c r="Q93" i="19"/>
  <c r="P93" i="19"/>
  <c r="P92" i="19" s="1"/>
  <c r="K93" i="19"/>
  <c r="J93" i="19"/>
  <c r="S92" i="19"/>
  <c r="R92" i="19"/>
  <c r="Q92" i="19"/>
  <c r="O92" i="19"/>
  <c r="U92" i="19" s="1"/>
  <c r="N92" i="19"/>
  <c r="K92" i="19"/>
  <c r="G92" i="19"/>
  <c r="T92" i="19" s="1"/>
  <c r="U91" i="19"/>
  <c r="T91" i="19"/>
  <c r="S91" i="19"/>
  <c r="R91" i="19"/>
  <c r="K91" i="19"/>
  <c r="J91" i="19"/>
  <c r="U90" i="19"/>
  <c r="T90" i="19"/>
  <c r="V90" i="19" s="1"/>
  <c r="S90" i="19"/>
  <c r="R90" i="19"/>
  <c r="K90" i="19"/>
  <c r="J90" i="19"/>
  <c r="U89" i="19"/>
  <c r="T89" i="19"/>
  <c r="S89" i="19"/>
  <c r="R89" i="19"/>
  <c r="K89" i="19"/>
  <c r="J89" i="19"/>
  <c r="U88" i="19"/>
  <c r="T88" i="19"/>
  <c r="S88" i="19"/>
  <c r="R88" i="19"/>
  <c r="O88" i="19"/>
  <c r="N88" i="19"/>
  <c r="P88" i="19" s="1"/>
  <c r="M88" i="19"/>
  <c r="L88" i="19"/>
  <c r="J88" i="19"/>
  <c r="H88" i="19"/>
  <c r="G88" i="19"/>
  <c r="F88" i="19"/>
  <c r="U87" i="19"/>
  <c r="T87" i="19"/>
  <c r="V87" i="19" s="1"/>
  <c r="S87" i="19"/>
  <c r="R87" i="19"/>
  <c r="Q87" i="19"/>
  <c r="P87" i="19"/>
  <c r="K87" i="19"/>
  <c r="J87" i="19"/>
  <c r="U86" i="19"/>
  <c r="T86" i="19"/>
  <c r="S86" i="19"/>
  <c r="R86" i="19"/>
  <c r="Q86" i="19"/>
  <c r="P86" i="19"/>
  <c r="K86" i="19"/>
  <c r="J86" i="19"/>
  <c r="U85" i="19"/>
  <c r="T85" i="19"/>
  <c r="V85" i="19" s="1"/>
  <c r="S85" i="19"/>
  <c r="R85" i="19"/>
  <c r="Q85" i="19"/>
  <c r="P85" i="19"/>
  <c r="K85" i="19"/>
  <c r="J85" i="19"/>
  <c r="U84" i="19"/>
  <c r="T84" i="19"/>
  <c r="S84" i="19"/>
  <c r="R84" i="19"/>
  <c r="Q84" i="19"/>
  <c r="P84" i="19"/>
  <c r="K84" i="19"/>
  <c r="J84" i="19"/>
  <c r="T83" i="19"/>
  <c r="S83" i="19"/>
  <c r="R83" i="19"/>
  <c r="O83" i="19"/>
  <c r="N83" i="19"/>
  <c r="M83" i="19"/>
  <c r="L83" i="19"/>
  <c r="J83" i="19"/>
  <c r="H83" i="19"/>
  <c r="G83" i="19"/>
  <c r="F83" i="19"/>
  <c r="U82" i="19"/>
  <c r="T82" i="19"/>
  <c r="V82" i="19" s="1"/>
  <c r="S82" i="19"/>
  <c r="R82" i="19"/>
  <c r="P82" i="19"/>
  <c r="K82" i="19"/>
  <c r="J82" i="19"/>
  <c r="U81" i="19"/>
  <c r="W81" i="19" s="1"/>
  <c r="T81" i="19"/>
  <c r="S81" i="19"/>
  <c r="R81" i="19"/>
  <c r="P81" i="19"/>
  <c r="K81" i="19"/>
  <c r="J81" i="19"/>
  <c r="U80" i="19"/>
  <c r="T80" i="19"/>
  <c r="V80" i="19" s="1"/>
  <c r="S80" i="19"/>
  <c r="R80" i="19"/>
  <c r="P80" i="19"/>
  <c r="K80" i="19"/>
  <c r="J80" i="19"/>
  <c r="T79" i="19"/>
  <c r="S79" i="19"/>
  <c r="R79" i="19"/>
  <c r="U78" i="19"/>
  <c r="T78" i="19"/>
  <c r="S78" i="19"/>
  <c r="R78" i="19"/>
  <c r="P78" i="19"/>
  <c r="K78" i="19"/>
  <c r="J78" i="19"/>
  <c r="U77" i="19"/>
  <c r="V77" i="19" s="1"/>
  <c r="T77" i="19"/>
  <c r="S77" i="19"/>
  <c r="R77" i="19"/>
  <c r="P77" i="19"/>
  <c r="K77" i="19"/>
  <c r="J77" i="19"/>
  <c r="Q76" i="19"/>
  <c r="P76" i="19"/>
  <c r="O76" i="19"/>
  <c r="U76" i="19" s="1"/>
  <c r="N76" i="19"/>
  <c r="T76" i="19" s="1"/>
  <c r="M76" i="19"/>
  <c r="S76" i="19" s="1"/>
  <c r="L76" i="19"/>
  <c r="R76" i="19" s="1"/>
  <c r="U75" i="19"/>
  <c r="T75" i="19"/>
  <c r="S75" i="19"/>
  <c r="R75" i="19"/>
  <c r="P75" i="19"/>
  <c r="K75" i="19"/>
  <c r="J75" i="19"/>
  <c r="U74" i="19"/>
  <c r="V74" i="19" s="1"/>
  <c r="T74" i="19"/>
  <c r="S74" i="19"/>
  <c r="R74" i="19"/>
  <c r="Q74" i="19"/>
  <c r="P74" i="19"/>
  <c r="K74" i="19"/>
  <c r="J74" i="19"/>
  <c r="U73" i="19"/>
  <c r="W73" i="19" s="1"/>
  <c r="T73" i="19"/>
  <c r="S73" i="19"/>
  <c r="R73" i="19"/>
  <c r="O73" i="19"/>
  <c r="Q73" i="19" s="1"/>
  <c r="N73" i="19"/>
  <c r="M73" i="19"/>
  <c r="L73" i="19"/>
  <c r="H73" i="19"/>
  <c r="G73" i="19"/>
  <c r="F73" i="19"/>
  <c r="U72" i="19"/>
  <c r="T72" i="19"/>
  <c r="S72" i="19"/>
  <c r="R72" i="19"/>
  <c r="K72" i="19"/>
  <c r="J72" i="19"/>
  <c r="U71" i="19"/>
  <c r="T71" i="19"/>
  <c r="S71" i="19"/>
  <c r="R71" i="19"/>
  <c r="Q71" i="19"/>
  <c r="P71" i="19"/>
  <c r="J71" i="19"/>
  <c r="U70" i="19"/>
  <c r="T70" i="19"/>
  <c r="S70" i="19"/>
  <c r="R70" i="19"/>
  <c r="Q70" i="19"/>
  <c r="P70" i="19"/>
  <c r="J70" i="19"/>
  <c r="U69" i="19"/>
  <c r="T69" i="19"/>
  <c r="S69" i="19"/>
  <c r="R69" i="19"/>
  <c r="Q69" i="19"/>
  <c r="P69" i="19"/>
  <c r="K69" i="19"/>
  <c r="J69" i="19"/>
  <c r="U68" i="19"/>
  <c r="T68" i="19"/>
  <c r="S68" i="19"/>
  <c r="R68" i="19"/>
  <c r="P68" i="19"/>
  <c r="K68" i="19"/>
  <c r="J68" i="19"/>
  <c r="U67" i="19"/>
  <c r="T67" i="19"/>
  <c r="S67" i="19"/>
  <c r="R67" i="19"/>
  <c r="Q67" i="19"/>
  <c r="P67" i="19"/>
  <c r="K67" i="19"/>
  <c r="J67" i="19"/>
  <c r="U66" i="19"/>
  <c r="T66" i="19"/>
  <c r="S66" i="19"/>
  <c r="R66" i="19"/>
  <c r="P66" i="19"/>
  <c r="K66" i="19"/>
  <c r="J66" i="19"/>
  <c r="U65" i="19"/>
  <c r="T65" i="19"/>
  <c r="S65" i="19"/>
  <c r="R65" i="19"/>
  <c r="K65" i="19"/>
  <c r="J65" i="19"/>
  <c r="U64" i="19"/>
  <c r="T64" i="19"/>
  <c r="S64" i="19"/>
  <c r="R64" i="19"/>
  <c r="Q64" i="19"/>
  <c r="P64" i="19"/>
  <c r="K64" i="19"/>
  <c r="J64" i="19"/>
  <c r="U63" i="19"/>
  <c r="T63" i="19"/>
  <c r="S63" i="19"/>
  <c r="R63" i="19"/>
  <c r="Q63" i="19"/>
  <c r="P63" i="19"/>
  <c r="K63" i="19"/>
  <c r="J63" i="19"/>
  <c r="U62" i="19"/>
  <c r="T62" i="19"/>
  <c r="V62" i="19" s="1"/>
  <c r="S62" i="19"/>
  <c r="R62" i="19"/>
  <c r="P62" i="19"/>
  <c r="K62" i="19"/>
  <c r="J62" i="19"/>
  <c r="U61" i="19"/>
  <c r="T61" i="19"/>
  <c r="S61" i="19"/>
  <c r="R61" i="19"/>
  <c r="Q61" i="19"/>
  <c r="P61" i="19"/>
  <c r="K61" i="19"/>
  <c r="J61" i="19"/>
  <c r="Q60" i="19"/>
  <c r="P60" i="19"/>
  <c r="U59" i="19"/>
  <c r="V59" i="19" s="1"/>
  <c r="T59" i="19"/>
  <c r="S59" i="19"/>
  <c r="R59" i="19"/>
  <c r="Q59" i="19"/>
  <c r="P59" i="19"/>
  <c r="J59" i="19"/>
  <c r="U58" i="19"/>
  <c r="T58" i="19"/>
  <c r="V58" i="19" s="1"/>
  <c r="S58" i="19"/>
  <c r="R58" i="19"/>
  <c r="Q58" i="19"/>
  <c r="P58" i="19"/>
  <c r="U57" i="19"/>
  <c r="T57" i="19"/>
  <c r="V57" i="19" s="1"/>
  <c r="S57" i="19"/>
  <c r="R57" i="19"/>
  <c r="Q57" i="19"/>
  <c r="P57" i="19"/>
  <c r="U56" i="19"/>
  <c r="T56" i="19"/>
  <c r="S56" i="19"/>
  <c r="R56" i="19"/>
  <c r="Q56" i="19"/>
  <c r="P56" i="19"/>
  <c r="K56" i="19"/>
  <c r="J56" i="19"/>
  <c r="I56" i="19"/>
  <c r="U55" i="19"/>
  <c r="W55" i="19" s="1"/>
  <c r="T55" i="19"/>
  <c r="S55" i="19"/>
  <c r="R55" i="19"/>
  <c r="P55" i="19"/>
  <c r="K55" i="19"/>
  <c r="J55" i="19"/>
  <c r="U54" i="19"/>
  <c r="T54" i="19"/>
  <c r="V54" i="19" s="1"/>
  <c r="S54" i="19"/>
  <c r="R54" i="19"/>
  <c r="Q54" i="19"/>
  <c r="P54" i="19"/>
  <c r="K54" i="19"/>
  <c r="J54" i="19"/>
  <c r="U53" i="19"/>
  <c r="T53" i="19"/>
  <c r="S53" i="19"/>
  <c r="R53" i="19"/>
  <c r="Q53" i="19"/>
  <c r="P53" i="19"/>
  <c r="U52" i="19"/>
  <c r="T52" i="19"/>
  <c r="S52" i="19"/>
  <c r="R52" i="19"/>
  <c r="Q52" i="19"/>
  <c r="P52" i="19"/>
  <c r="K52" i="19"/>
  <c r="J52" i="19"/>
  <c r="J51" i="19" s="1"/>
  <c r="U51" i="19"/>
  <c r="S51" i="19"/>
  <c r="O51" i="19"/>
  <c r="N51" i="19"/>
  <c r="M51" i="19"/>
  <c r="M50" i="19" s="1"/>
  <c r="L51" i="19"/>
  <c r="H51" i="19"/>
  <c r="G51" i="19"/>
  <c r="F51" i="19"/>
  <c r="N50" i="19"/>
  <c r="L50" i="19"/>
  <c r="H50" i="19"/>
  <c r="F50" i="19"/>
  <c r="R50" i="19" s="1"/>
  <c r="U49" i="19"/>
  <c r="T49" i="19"/>
  <c r="S49" i="19"/>
  <c r="R49" i="19"/>
  <c r="P49" i="19"/>
  <c r="K49" i="19"/>
  <c r="J49" i="19"/>
  <c r="U48" i="19"/>
  <c r="V48" i="19" s="1"/>
  <c r="T48" i="19"/>
  <c r="S48" i="19"/>
  <c r="R48" i="19"/>
  <c r="K48" i="19"/>
  <c r="J48" i="19"/>
  <c r="U47" i="19"/>
  <c r="T47" i="19"/>
  <c r="S47" i="19"/>
  <c r="R47" i="19"/>
  <c r="P47" i="19"/>
  <c r="K47" i="19"/>
  <c r="J47" i="19"/>
  <c r="U46" i="19"/>
  <c r="T46" i="19"/>
  <c r="V46" i="19" s="1"/>
  <c r="S46" i="19"/>
  <c r="R46" i="19"/>
  <c r="Q46" i="19"/>
  <c r="P46" i="19"/>
  <c r="K46" i="19"/>
  <c r="J46" i="19"/>
  <c r="U45" i="19"/>
  <c r="T45" i="19"/>
  <c r="S45" i="19"/>
  <c r="R45" i="19"/>
  <c r="K45" i="19"/>
  <c r="J45" i="19"/>
  <c r="U44" i="19"/>
  <c r="T44" i="19"/>
  <c r="S44" i="19"/>
  <c r="R44" i="19"/>
  <c r="P44" i="19"/>
  <c r="K44" i="19"/>
  <c r="J44" i="19"/>
  <c r="U43" i="19"/>
  <c r="T43" i="19"/>
  <c r="S43" i="19"/>
  <c r="R43" i="19"/>
  <c r="K43" i="19"/>
  <c r="J43" i="19"/>
  <c r="U42" i="19"/>
  <c r="V42" i="19" s="1"/>
  <c r="T42" i="19"/>
  <c r="S42" i="19"/>
  <c r="R42" i="19"/>
  <c r="Q42" i="19"/>
  <c r="P42" i="19"/>
  <c r="K42" i="19"/>
  <c r="J42" i="19"/>
  <c r="U41" i="19"/>
  <c r="T41" i="19"/>
  <c r="S41" i="19"/>
  <c r="R41" i="19"/>
  <c r="K41" i="19"/>
  <c r="J41" i="19"/>
  <c r="K40" i="19"/>
  <c r="J40" i="19"/>
  <c r="U39" i="19"/>
  <c r="T39" i="19"/>
  <c r="S39" i="19"/>
  <c r="R39" i="19"/>
  <c r="Q39" i="19"/>
  <c r="P39" i="19"/>
  <c r="K39" i="19"/>
  <c r="J39" i="19"/>
  <c r="U38" i="19"/>
  <c r="V38" i="19" s="1"/>
  <c r="T38" i="19"/>
  <c r="S38" i="19"/>
  <c r="R38" i="19"/>
  <c r="Q38" i="19"/>
  <c r="P38" i="19"/>
  <c r="K38" i="19"/>
  <c r="J38" i="19"/>
  <c r="U37" i="19"/>
  <c r="W37" i="19" s="1"/>
  <c r="T37" i="19"/>
  <c r="S37" i="19"/>
  <c r="R37" i="19"/>
  <c r="K37" i="19"/>
  <c r="J37" i="19"/>
  <c r="U36" i="19"/>
  <c r="T36" i="19"/>
  <c r="S36" i="19"/>
  <c r="R36" i="19"/>
  <c r="K36" i="19"/>
  <c r="J36" i="19"/>
  <c r="U35" i="19"/>
  <c r="T35" i="19"/>
  <c r="S35" i="19"/>
  <c r="R35" i="19"/>
  <c r="K35" i="19"/>
  <c r="J35" i="19"/>
  <c r="U34" i="19"/>
  <c r="T34" i="19"/>
  <c r="S34" i="19"/>
  <c r="R34" i="19"/>
  <c r="K34" i="19"/>
  <c r="J34" i="19"/>
  <c r="U33" i="19"/>
  <c r="T33" i="19"/>
  <c r="S33" i="19"/>
  <c r="R33" i="19"/>
  <c r="K33" i="19"/>
  <c r="J33" i="19"/>
  <c r="U32" i="19"/>
  <c r="V32" i="19" s="1"/>
  <c r="T32" i="19"/>
  <c r="S32" i="19"/>
  <c r="R32" i="19"/>
  <c r="K32" i="19"/>
  <c r="J32" i="19"/>
  <c r="U31" i="19"/>
  <c r="T31" i="19"/>
  <c r="S31" i="19"/>
  <c r="R31" i="19"/>
  <c r="K31" i="19"/>
  <c r="J31" i="19"/>
  <c r="U30" i="19"/>
  <c r="V30" i="19" s="1"/>
  <c r="T30" i="19"/>
  <c r="S30" i="19"/>
  <c r="R30" i="19"/>
  <c r="K30" i="19"/>
  <c r="J30" i="19"/>
  <c r="U29" i="19"/>
  <c r="W29" i="19" s="1"/>
  <c r="T29" i="19"/>
  <c r="S29" i="19"/>
  <c r="R29" i="19"/>
  <c r="K29" i="19"/>
  <c r="J29" i="19"/>
  <c r="U28" i="19"/>
  <c r="T28" i="19"/>
  <c r="S28" i="19"/>
  <c r="R28" i="19"/>
  <c r="K28" i="19"/>
  <c r="J28" i="19"/>
  <c r="U27" i="19"/>
  <c r="T27" i="19"/>
  <c r="S27" i="19"/>
  <c r="R27" i="19"/>
  <c r="K27" i="19"/>
  <c r="J27" i="19"/>
  <c r="U25" i="19"/>
  <c r="T25" i="19"/>
  <c r="S25" i="19"/>
  <c r="R25" i="19"/>
  <c r="K25" i="19"/>
  <c r="J25" i="19"/>
  <c r="U24" i="19"/>
  <c r="T24" i="19"/>
  <c r="S24" i="19"/>
  <c r="R24" i="19"/>
  <c r="K24" i="19"/>
  <c r="J24" i="19"/>
  <c r="U23" i="19"/>
  <c r="T23" i="19"/>
  <c r="S23" i="19"/>
  <c r="R23" i="19"/>
  <c r="K23" i="19"/>
  <c r="J23" i="19"/>
  <c r="U22" i="19"/>
  <c r="T22" i="19"/>
  <c r="S22" i="19"/>
  <c r="R22" i="19"/>
  <c r="K22" i="19"/>
  <c r="J22" i="19"/>
  <c r="U20" i="19"/>
  <c r="T20" i="19"/>
  <c r="V20" i="19" s="1"/>
  <c r="S20" i="19"/>
  <c r="R20" i="19"/>
  <c r="K20" i="19"/>
  <c r="J20" i="19"/>
  <c r="U19" i="19"/>
  <c r="T19" i="19"/>
  <c r="S19" i="19"/>
  <c r="R19" i="19"/>
  <c r="J19" i="19"/>
  <c r="U17" i="19"/>
  <c r="T17" i="19"/>
  <c r="V17" i="19" s="1"/>
  <c r="S17" i="19"/>
  <c r="R17" i="19"/>
  <c r="K17" i="19"/>
  <c r="J17" i="19"/>
  <c r="U16" i="19"/>
  <c r="T16" i="19"/>
  <c r="S16" i="19"/>
  <c r="R16" i="19"/>
  <c r="K16" i="19"/>
  <c r="J16" i="19"/>
  <c r="U15" i="19"/>
  <c r="T15" i="19"/>
  <c r="V15" i="19" s="1"/>
  <c r="S15" i="19"/>
  <c r="R15" i="19"/>
  <c r="K15" i="19"/>
  <c r="J15" i="19"/>
  <c r="U14" i="19"/>
  <c r="T14" i="19"/>
  <c r="S14" i="19"/>
  <c r="R14" i="19"/>
  <c r="K14" i="19"/>
  <c r="J14" i="19"/>
  <c r="U13" i="19"/>
  <c r="T13" i="19"/>
  <c r="T11" i="19" s="1"/>
  <c r="S13" i="19"/>
  <c r="R13" i="19"/>
  <c r="R11" i="19" s="1"/>
  <c r="K13" i="19"/>
  <c r="J13" i="19"/>
  <c r="U11" i="19"/>
  <c r="S11" i="19"/>
  <c r="O11" i="19"/>
  <c r="O169" i="19" s="1"/>
  <c r="N11" i="19"/>
  <c r="M11" i="19"/>
  <c r="M169" i="19" s="1"/>
  <c r="M172" i="19" s="1"/>
  <c r="L11" i="19"/>
  <c r="H11" i="19"/>
  <c r="H169" i="19" s="1"/>
  <c r="H9" i="19" s="1"/>
  <c r="G11" i="19"/>
  <c r="G169" i="19" s="1"/>
  <c r="F11" i="19"/>
  <c r="F169" i="19" s="1"/>
  <c r="F9" i="19" s="1"/>
  <c r="O10" i="19"/>
  <c r="N10" i="19"/>
  <c r="M10" i="19"/>
  <c r="L10" i="19"/>
  <c r="H10" i="19"/>
  <c r="I82" i="19" s="1"/>
  <c r="G10" i="19"/>
  <c r="T10" i="19" s="1"/>
  <c r="F10" i="19"/>
  <c r="O9" i="19"/>
  <c r="J73" i="19" l="1"/>
  <c r="W159" i="19"/>
  <c r="W170" i="19"/>
  <c r="V61" i="19"/>
  <c r="V67" i="19"/>
  <c r="W68" i="19"/>
  <c r="W97" i="19"/>
  <c r="P51" i="19"/>
  <c r="W52" i="19"/>
  <c r="V55" i="19"/>
  <c r="V69" i="19"/>
  <c r="V71" i="19"/>
  <c r="W72" i="19"/>
  <c r="W100" i="19"/>
  <c r="V102" i="19"/>
  <c r="W103" i="19"/>
  <c r="V105" i="19"/>
  <c r="V107" i="19"/>
  <c r="W108" i="19"/>
  <c r="W111" i="19"/>
  <c r="W113" i="19"/>
  <c r="W124" i="19"/>
  <c r="V125" i="19"/>
  <c r="W126" i="19"/>
  <c r="V127" i="19"/>
  <c r="V128" i="19"/>
  <c r="V129" i="19"/>
  <c r="V130" i="19"/>
  <c r="V132" i="19"/>
  <c r="P134" i="19"/>
  <c r="V136" i="19"/>
  <c r="V145" i="19"/>
  <c r="V147" i="19"/>
  <c r="V40" i="19"/>
  <c r="V23" i="19"/>
  <c r="V27" i="19"/>
  <c r="W28" i="19"/>
  <c r="V33" i="19"/>
  <c r="V35" i="19"/>
  <c r="W36" i="19"/>
  <c r="V39" i="19"/>
  <c r="V43" i="19"/>
  <c r="V45" i="19"/>
  <c r="V49" i="19"/>
  <c r="K51" i="19"/>
  <c r="V64" i="19"/>
  <c r="W65" i="19"/>
  <c r="K83" i="19"/>
  <c r="P83" i="19"/>
  <c r="V84" i="19"/>
  <c r="W85" i="19"/>
  <c r="Q88" i="19"/>
  <c r="W40" i="19"/>
  <c r="R10" i="19"/>
  <c r="P10" i="19"/>
  <c r="V149" i="19"/>
  <c r="W165" i="19"/>
  <c r="M9" i="19"/>
  <c r="V151" i="19"/>
  <c r="L169" i="19"/>
  <c r="N169" i="19"/>
  <c r="Q169" i="19" s="1"/>
  <c r="W115" i="19"/>
  <c r="W117" i="19"/>
  <c r="W119" i="19"/>
  <c r="W121" i="19"/>
  <c r="W122" i="19"/>
  <c r="S10" i="19"/>
  <c r="V41" i="19"/>
  <c r="W42" i="19"/>
  <c r="W43" i="19"/>
  <c r="V44" i="19"/>
  <c r="W45" i="19"/>
  <c r="W46" i="19"/>
  <c r="V47" i="19"/>
  <c r="W48" i="19"/>
  <c r="W49" i="19"/>
  <c r="G50" i="19"/>
  <c r="T50" i="19" s="1"/>
  <c r="V53" i="19"/>
  <c r="V56" i="19"/>
  <c r="W58" i="19"/>
  <c r="W62" i="19"/>
  <c r="V63" i="19"/>
  <c r="V65" i="19"/>
  <c r="V66" i="19"/>
  <c r="W67" i="19"/>
  <c r="V68" i="19"/>
  <c r="V70" i="19"/>
  <c r="V72" i="19"/>
  <c r="K73" i="19"/>
  <c r="P73" i="19"/>
  <c r="V75" i="19"/>
  <c r="V78" i="19"/>
  <c r="W80" i="19"/>
  <c r="V81" i="19"/>
  <c r="W82" i="19"/>
  <c r="Q83" i="19"/>
  <c r="K88" i="19"/>
  <c r="R153" i="19"/>
  <c r="W13" i="19"/>
  <c r="V14" i="19"/>
  <c r="W15" i="19"/>
  <c r="V16" i="19"/>
  <c r="W17" i="19"/>
  <c r="V19" i="19"/>
  <c r="W20" i="19"/>
  <c r="V22" i="19"/>
  <c r="W23" i="19"/>
  <c r="W24" i="19"/>
  <c r="V25" i="19"/>
  <c r="V28" i="19"/>
  <c r="V29" i="19"/>
  <c r="V31" i="19"/>
  <c r="W32" i="19"/>
  <c r="W33" i="19"/>
  <c r="V34" i="19"/>
  <c r="V36" i="19"/>
  <c r="V37" i="19"/>
  <c r="S50" i="19"/>
  <c r="V86" i="19"/>
  <c r="V83" i="19" s="1"/>
  <c r="W87" i="19"/>
  <c r="W88" i="19"/>
  <c r="V89" i="19"/>
  <c r="W90" i="19"/>
  <c r="V91" i="19"/>
  <c r="V93" i="19"/>
  <c r="V95" i="19"/>
  <c r="K96" i="19"/>
  <c r="Q96" i="19"/>
  <c r="U96" i="19"/>
  <c r="V97" i="19"/>
  <c r="V98" i="19"/>
  <c r="V99" i="19"/>
  <c r="V100" i="19"/>
  <c r="V101" i="19"/>
  <c r="W102" i="19"/>
  <c r="V103" i="19"/>
  <c r="V104" i="19"/>
  <c r="V106" i="19"/>
  <c r="V108" i="19"/>
  <c r="V110" i="19"/>
  <c r="V111" i="19"/>
  <c r="V112" i="19"/>
  <c r="V113" i="19"/>
  <c r="V114" i="19"/>
  <c r="V115" i="19"/>
  <c r="V116" i="19"/>
  <c r="V117" i="19"/>
  <c r="V118" i="19"/>
  <c r="V119" i="19"/>
  <c r="V120" i="19"/>
  <c r="V121" i="19"/>
  <c r="V122" i="19"/>
  <c r="V123" i="19"/>
  <c r="V124" i="19"/>
  <c r="W125" i="19"/>
  <c r="V126" i="19"/>
  <c r="W128" i="19"/>
  <c r="W130" i="19"/>
  <c r="V131" i="19"/>
  <c r="V133" i="19"/>
  <c r="W136" i="19"/>
  <c r="W138" i="19"/>
  <c r="W139" i="19"/>
  <c r="V140" i="19"/>
  <c r="V142" i="19"/>
  <c r="W143" i="19"/>
  <c r="V144" i="19"/>
  <c r="W145" i="19"/>
  <c r="V146" i="19"/>
  <c r="V148" i="19"/>
  <c r="W149" i="19"/>
  <c r="V150" i="19"/>
  <c r="W151" i="19"/>
  <c r="V152" i="19"/>
  <c r="T153" i="19"/>
  <c r="I153" i="19"/>
  <c r="Q153" i="19"/>
  <c r="W154" i="19"/>
  <c r="V156" i="19"/>
  <c r="W158" i="19"/>
  <c r="P159" i="19"/>
  <c r="V159" i="19"/>
  <c r="V161" i="19"/>
  <c r="V163" i="19"/>
  <c r="V165" i="19"/>
  <c r="V166" i="19"/>
  <c r="V168" i="19"/>
  <c r="I168" i="19"/>
  <c r="I167" i="19"/>
  <c r="I165" i="19"/>
  <c r="I163" i="19"/>
  <c r="I161" i="19"/>
  <c r="I158" i="19"/>
  <c r="I156" i="19"/>
  <c r="I151" i="19"/>
  <c r="I149" i="19"/>
  <c r="I148" i="19"/>
  <c r="I143" i="19"/>
  <c r="I142" i="19"/>
  <c r="I133" i="19"/>
  <c r="I132" i="19"/>
  <c r="I108" i="19"/>
  <c r="I107" i="19"/>
  <c r="I106" i="19"/>
  <c r="I105" i="19"/>
  <c r="I102" i="19"/>
  <c r="I95" i="19"/>
  <c r="I93" i="19"/>
  <c r="I90" i="19"/>
  <c r="I87" i="19"/>
  <c r="I85" i="19"/>
  <c r="I78" i="19"/>
  <c r="I77" i="19"/>
  <c r="I75" i="19"/>
  <c r="I72" i="19"/>
  <c r="I71" i="19"/>
  <c r="I70" i="19"/>
  <c r="I67" i="19"/>
  <c r="I66" i="19"/>
  <c r="I64" i="19"/>
  <c r="I61" i="19"/>
  <c r="I54" i="19"/>
  <c r="I52" i="19"/>
  <c r="I49" i="19"/>
  <c r="I46" i="19"/>
  <c r="I43" i="19"/>
  <c r="I41" i="19"/>
  <c r="I39" i="19"/>
  <c r="I37" i="19"/>
  <c r="I35" i="19"/>
  <c r="I33" i="19"/>
  <c r="I31" i="19"/>
  <c r="I29" i="19"/>
  <c r="I27" i="19"/>
  <c r="I164" i="19"/>
  <c r="I162" i="19"/>
  <c r="I160" i="19"/>
  <c r="I152" i="19"/>
  <c r="I150" i="19"/>
  <c r="I147" i="19"/>
  <c r="I144" i="19"/>
  <c r="I141" i="19"/>
  <c r="I140" i="19"/>
  <c r="I127" i="19"/>
  <c r="I126" i="19"/>
  <c r="I125" i="19"/>
  <c r="I103" i="19"/>
  <c r="I97" i="19"/>
  <c r="I94" i="19"/>
  <c r="I91" i="19"/>
  <c r="I89" i="19"/>
  <c r="I86" i="19"/>
  <c r="I84" i="19"/>
  <c r="I81" i="19"/>
  <c r="I80" i="19"/>
  <c r="I74" i="19"/>
  <c r="I69" i="19"/>
  <c r="I68" i="19"/>
  <c r="G172" i="19"/>
  <c r="O172" i="19"/>
  <c r="V92" i="19"/>
  <c r="W92" i="19"/>
  <c r="F172" i="19"/>
  <c r="K169" i="19"/>
  <c r="I169" i="19"/>
  <c r="H172" i="19"/>
  <c r="V76" i="19"/>
  <c r="W76" i="19"/>
  <c r="W109" i="19"/>
  <c r="V109" i="19"/>
  <c r="W134" i="19"/>
  <c r="V134" i="19"/>
  <c r="W153" i="19"/>
  <c r="V153" i="19"/>
  <c r="I10" i="19"/>
  <c r="K10" i="19"/>
  <c r="Q10" i="19"/>
  <c r="U10" i="19"/>
  <c r="I11" i="19"/>
  <c r="K11" i="19"/>
  <c r="Q11" i="19"/>
  <c r="W11" i="19"/>
  <c r="V13" i="19"/>
  <c r="I14" i="19"/>
  <c r="W14" i="19"/>
  <c r="I16" i="19"/>
  <c r="W16" i="19"/>
  <c r="I19" i="19"/>
  <c r="I22" i="19"/>
  <c r="W22" i="19"/>
  <c r="I24" i="19"/>
  <c r="I25" i="19"/>
  <c r="I30" i="19"/>
  <c r="I34" i="19"/>
  <c r="I38" i="19"/>
  <c r="I44" i="19"/>
  <c r="I47" i="19"/>
  <c r="I50" i="19"/>
  <c r="I63" i="19"/>
  <c r="V96" i="19"/>
  <c r="I157" i="19"/>
  <c r="G9" i="19"/>
  <c r="J9" i="19" s="1"/>
  <c r="J10" i="19"/>
  <c r="J11" i="19"/>
  <c r="P11" i="19"/>
  <c r="I13" i="19"/>
  <c r="I15" i="19"/>
  <c r="I17" i="19"/>
  <c r="I20" i="19"/>
  <c r="I23" i="19"/>
  <c r="V24" i="19"/>
  <c r="W25" i="19"/>
  <c r="W27" i="19"/>
  <c r="I28" i="19"/>
  <c r="W30" i="19"/>
  <c r="W31" i="19"/>
  <c r="I32" i="19"/>
  <c r="W34" i="19"/>
  <c r="W35" i="19"/>
  <c r="I36" i="19"/>
  <c r="W38" i="19"/>
  <c r="W39" i="19"/>
  <c r="W41" i="19"/>
  <c r="I42" i="19"/>
  <c r="W44" i="19"/>
  <c r="I45" i="19"/>
  <c r="W47" i="19"/>
  <c r="I48" i="19"/>
  <c r="J50" i="19"/>
  <c r="K50" i="19"/>
  <c r="O50" i="19"/>
  <c r="I51" i="19"/>
  <c r="Q51" i="19"/>
  <c r="R51" i="19"/>
  <c r="R169" i="19" s="1"/>
  <c r="R9" i="19" s="1"/>
  <c r="T51" i="19"/>
  <c r="W51" i="19" s="1"/>
  <c r="V52" i="19"/>
  <c r="V51" i="19" s="1"/>
  <c r="W53" i="19"/>
  <c r="W54" i="19"/>
  <c r="I55" i="19"/>
  <c r="W56" i="19"/>
  <c r="W57" i="19"/>
  <c r="W59" i="19"/>
  <c r="W61" i="19"/>
  <c r="I62" i="19"/>
  <c r="W63" i="19"/>
  <c r="W64" i="19"/>
  <c r="I65" i="19"/>
  <c r="V88" i="19"/>
  <c r="W66" i="19"/>
  <c r="W69" i="19"/>
  <c r="W70" i="19"/>
  <c r="W71" i="19"/>
  <c r="W74" i="19"/>
  <c r="W75" i="19"/>
  <c r="W77" i="19"/>
  <c r="W78" i="19"/>
  <c r="W84" i="19"/>
  <c r="W86" i="19"/>
  <c r="W89" i="19"/>
  <c r="W91" i="19"/>
  <c r="W94" i="19"/>
  <c r="J96" i="19"/>
  <c r="W98" i="19"/>
  <c r="W101" i="19"/>
  <c r="W104" i="19"/>
  <c r="W105" i="19"/>
  <c r="W106" i="19"/>
  <c r="W107" i="19"/>
  <c r="P109" i="19"/>
  <c r="W110" i="19"/>
  <c r="W112" i="19"/>
  <c r="W114" i="19"/>
  <c r="W116" i="19"/>
  <c r="W118" i="19"/>
  <c r="W120" i="19"/>
  <c r="W123" i="19"/>
  <c r="W127" i="19"/>
  <c r="W129" i="19"/>
  <c r="W131" i="19"/>
  <c r="W132" i="19"/>
  <c r="W133" i="19"/>
  <c r="W135" i="19"/>
  <c r="W137" i="19"/>
  <c r="W141" i="19"/>
  <c r="W142" i="19"/>
  <c r="W148" i="19"/>
  <c r="W150" i="19"/>
  <c r="W152" i="19"/>
  <c r="W155" i="19"/>
  <c r="J157" i="19"/>
  <c r="S157" i="19"/>
  <c r="S169" i="19" s="1"/>
  <c r="S9" i="19" s="1"/>
  <c r="U157" i="19"/>
  <c r="J159" i="19"/>
  <c r="W160" i="19"/>
  <c r="W162" i="19"/>
  <c r="W164" i="19"/>
  <c r="W166" i="19"/>
  <c r="W167" i="19"/>
  <c r="V170" i="19"/>
  <c r="V171" i="19"/>
  <c r="I73" i="19"/>
  <c r="I83" i="19"/>
  <c r="U83" i="19"/>
  <c r="W83" i="19" s="1"/>
  <c r="I88" i="19"/>
  <c r="I96" i="19"/>
  <c r="Q109" i="19"/>
  <c r="Q134" i="19"/>
  <c r="J153" i="19"/>
  <c r="I159" i="19"/>
  <c r="V73" i="19" l="1"/>
  <c r="J169" i="19"/>
  <c r="L172" i="19"/>
  <c r="R172" i="19" s="1"/>
  <c r="L9" i="19"/>
  <c r="N172" i="19"/>
  <c r="T172" i="19" s="1"/>
  <c r="N9" i="19"/>
  <c r="P50" i="19"/>
  <c r="U50" i="19"/>
  <c r="Q50" i="19"/>
  <c r="P169" i="19"/>
  <c r="P172" i="19" s="1"/>
  <c r="V11" i="19"/>
  <c r="U169" i="19"/>
  <c r="K9" i="19"/>
  <c r="V157" i="19"/>
  <c r="W157" i="19"/>
  <c r="V10" i="19"/>
  <c r="W10" i="19"/>
  <c r="J172" i="19"/>
  <c r="U172" i="19"/>
  <c r="K172" i="19"/>
  <c r="S172" i="19"/>
  <c r="T169" i="19"/>
  <c r="T9" i="19" s="1"/>
  <c r="P9" i="19" l="1"/>
  <c r="Q9" i="19"/>
  <c r="Q172" i="19"/>
  <c r="V172" i="19"/>
  <c r="W172" i="19"/>
  <c r="W169" i="19"/>
  <c r="V169" i="19"/>
  <c r="U9" i="19"/>
  <c r="V50" i="19"/>
  <c r="W50" i="19"/>
  <c r="V9" i="19" l="1"/>
  <c r="W9" i="19"/>
  <c r="G50" i="18" l="1"/>
  <c r="G55" i="18"/>
  <c r="G20" i="18"/>
  <c r="F38" i="18" l="1"/>
  <c r="E38" i="18"/>
  <c r="D38" i="18"/>
  <c r="D37" i="18" s="1"/>
  <c r="H27" i="18"/>
  <c r="H25" i="18"/>
  <c r="H24" i="18"/>
  <c r="D56" i="18"/>
  <c r="D59" i="18" s="1"/>
  <c r="D33" i="18"/>
  <c r="D22" i="18"/>
  <c r="D15" i="18"/>
  <c r="D14" i="18" s="1"/>
  <c r="D10" i="18" s="1"/>
  <c r="D36" i="18" l="1"/>
  <c r="D52" i="18" s="1"/>
  <c r="D60" i="18" s="1"/>
  <c r="G58" i="18"/>
  <c r="G57" i="18"/>
  <c r="G56" i="18" s="1"/>
  <c r="F56" i="18"/>
  <c r="F59" i="18" s="1"/>
  <c r="E56" i="18"/>
  <c r="E59" i="18" s="1"/>
  <c r="C56" i="18"/>
  <c r="C59" i="18" s="1"/>
  <c r="H54" i="18"/>
  <c r="G54" i="18"/>
  <c r="H53" i="18"/>
  <c r="G53" i="18"/>
  <c r="G49" i="18"/>
  <c r="G48" i="18"/>
  <c r="H47" i="18"/>
  <c r="G47" i="18"/>
  <c r="G46" i="18"/>
  <c r="H45" i="18"/>
  <c r="G45" i="18"/>
  <c r="H44" i="18"/>
  <c r="G44" i="18"/>
  <c r="G43" i="18"/>
  <c r="H42" i="18"/>
  <c r="G42" i="18"/>
  <c r="G41" i="18"/>
  <c r="H40" i="18"/>
  <c r="G40" i="18"/>
  <c r="H39" i="18"/>
  <c r="G39" i="18"/>
  <c r="F37" i="18"/>
  <c r="E37" i="18"/>
  <c r="C38" i="18"/>
  <c r="C37" i="18" s="1"/>
  <c r="G35" i="18"/>
  <c r="E33" i="18"/>
  <c r="G33" i="18" s="1"/>
  <c r="C33" i="18"/>
  <c r="H32" i="18"/>
  <c r="G32" i="18"/>
  <c r="H31" i="18"/>
  <c r="G31" i="18"/>
  <c r="H30" i="18"/>
  <c r="G30" i="18"/>
  <c r="H29" i="18"/>
  <c r="G29" i="18"/>
  <c r="H28" i="18"/>
  <c r="G28" i="18"/>
  <c r="G27" i="18"/>
  <c r="H26" i="18"/>
  <c r="G26" i="18"/>
  <c r="G25" i="18"/>
  <c r="G24" i="18"/>
  <c r="H23" i="18"/>
  <c r="G23" i="18"/>
  <c r="F22" i="18"/>
  <c r="E22" i="18"/>
  <c r="C22" i="18"/>
  <c r="H21" i="18"/>
  <c r="G21" i="18"/>
  <c r="H19" i="18"/>
  <c r="G19" i="18"/>
  <c r="G18" i="18"/>
  <c r="H17" i="18"/>
  <c r="G17" i="18"/>
  <c r="H16" i="18"/>
  <c r="G16" i="18"/>
  <c r="F15" i="18"/>
  <c r="F14" i="18" s="1"/>
  <c r="E15" i="18"/>
  <c r="E14" i="18" s="1"/>
  <c r="E10" i="18" s="1"/>
  <c r="C15" i="18"/>
  <c r="C14" i="18" s="1"/>
  <c r="C10" i="18" s="1"/>
  <c r="C36" i="18" s="1"/>
  <c r="H13" i="18"/>
  <c r="G13" i="18"/>
  <c r="H12" i="18"/>
  <c r="G12" i="18"/>
  <c r="H11" i="18"/>
  <c r="G11" i="18"/>
  <c r="G15" i="18" l="1"/>
  <c r="G14" i="18" s="1"/>
  <c r="G10" i="18" s="1"/>
  <c r="E36" i="18"/>
  <c r="E52" i="18" s="1"/>
  <c r="E60" i="18" s="1"/>
  <c r="G38" i="18"/>
  <c r="G37" i="18" s="1"/>
  <c r="F10" i="18"/>
  <c r="F36" i="18" s="1"/>
  <c r="C52" i="18"/>
  <c r="C60" i="18" s="1"/>
  <c r="G59" i="18"/>
  <c r="G22" i="18"/>
  <c r="H22" i="18"/>
  <c r="H59" i="18"/>
  <c r="H37" i="18"/>
  <c r="H38" i="18"/>
  <c r="H14" i="18"/>
  <c r="H15" i="18"/>
  <c r="G36" i="18" l="1"/>
  <c r="G52" i="18" s="1"/>
  <c r="G60" i="18" s="1"/>
  <c r="H10" i="18"/>
  <c r="F52" i="18" l="1"/>
  <c r="H52" i="18" s="1"/>
  <c r="H36" i="18"/>
  <c r="F60" i="18"/>
  <c r="H60" i="18" l="1"/>
</calcChain>
</file>

<file path=xl/sharedStrings.xml><?xml version="1.0" encoding="utf-8"?>
<sst xmlns="http://schemas.openxmlformats.org/spreadsheetml/2006/main" count="524" uniqueCount="454">
  <si>
    <t>Відхилення  фактичних надходжень до затверджених показників</t>
  </si>
  <si>
    <t>+ ; -</t>
  </si>
  <si>
    <t>%</t>
  </si>
  <si>
    <t xml:space="preserve">Податкові надходження </t>
  </si>
  <si>
    <t>Податок та збір на доходи фізичних осіб</t>
  </si>
  <si>
    <t>Податок на прибуток</t>
  </si>
  <si>
    <t>Місцеві податки і збори</t>
  </si>
  <si>
    <t>Податок на майно</t>
  </si>
  <si>
    <t>- податок на нерухоме майно</t>
  </si>
  <si>
    <t>- плата за землю</t>
  </si>
  <si>
    <t xml:space="preserve">- транспортний податок </t>
  </si>
  <si>
    <t>Туристичний збір</t>
  </si>
  <si>
    <t>Єдиний податок</t>
  </si>
  <si>
    <t>Екологічний податок</t>
  </si>
  <si>
    <t xml:space="preserve">Неподаткові надходження </t>
  </si>
  <si>
    <t>Інші надходження</t>
  </si>
  <si>
    <t>Адміністративні штрафи та інші санкції</t>
  </si>
  <si>
    <t>Державне мито</t>
  </si>
  <si>
    <t>Доходи від операцій з капіталом</t>
  </si>
  <si>
    <t>Кошти від реалізації безхазяйного майна</t>
  </si>
  <si>
    <t>Разом доходів загального фонду</t>
  </si>
  <si>
    <t>Офіційні трансферти</t>
  </si>
  <si>
    <t xml:space="preserve">Субвенції        </t>
  </si>
  <si>
    <t>Субвенція з державного бюджету місцевим бюджетам на виплату допомоги сім'ям з дітьми, малозабезпеченим сім'ям, інвалідам з дитинства, дітям-інвалідам та тимчасової державної допомоги дітям</t>
  </si>
  <si>
    <t>Субвенція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</si>
  <si>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Субвенція з державного бюджету місцевим бюджетам на надання пільг з послуг зв'язку та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t>
  </si>
  <si>
    <t>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 </t>
  </si>
  <si>
    <t>Освітня субвенція з державного бюджету місцевим бюджетам</t>
  </si>
  <si>
    <t>Медична субвенція з державного бюджету місцевим бюджетам</t>
  </si>
  <si>
    <t>Інші субвенції</t>
  </si>
  <si>
    <t>Субвенція з державного бюджету місцевим бюджетам на погашення заборгованості з різниці в тарифах</t>
  </si>
  <si>
    <t>Власні надходження бюджетних установ і організацій</t>
  </si>
  <si>
    <t>Бюджет розвитку</t>
  </si>
  <si>
    <t>Кошти від продажу землі</t>
  </si>
  <si>
    <t>Всього доходів</t>
  </si>
  <si>
    <t xml:space="preserve">Адміністративний збір за  державну реєстрацію речових прав на нерухоме майно та їх обтяжень </t>
  </si>
  <si>
    <t>Надходження коштів пайової участі у розвитку інфраструктури населеного пункту</t>
  </si>
  <si>
    <t>Адмiнiстративнi штрафи та штрафнi санкцiї за порушення законодавства у сферi виробництва та обiгу алкогольних напоїв та тютюнових виробiв</t>
  </si>
  <si>
    <t>Адмiнiстративний збiр за проведення державної реєстрацiї юридичних осiб, фiзичних осiб — пiдприємцiв та громадських формувань</t>
  </si>
  <si>
    <t>Плата за розмiщення тимчасово вiльних коштiв мiсцевих бюджетiв</t>
  </si>
  <si>
    <t>Субвенцiя з державного бюджету мiсцевим бюджетам на фiнансування заходiв соцiально-економiчної компенсацiї ризику населення, яке проживає на територiї зони спостереження</t>
  </si>
  <si>
    <t>Субвенцiя з державного бюджету мiсцевим бюджетам на здiйснення заходiв щодо соцiально-економiчного розвитку окремих територiй</t>
  </si>
  <si>
    <t>Субвенція з державного бюджету місцевим бюджетам на проведення виборів депутатів місцевих рад та сільських, селищних, міських голів</t>
  </si>
  <si>
    <t xml:space="preserve">Затверджений бюджет                        на 2017 р.                  </t>
  </si>
  <si>
    <t>Субвенція з державного бюджету місцевим бюджетам на надання державної підтримки особам з особливими освітніми потребами</t>
  </si>
  <si>
    <t>Субвенція з державного бюджету місцевим бюджетам на відшкодування вартості лікарських засобів для лікування окремих захворювань</t>
  </si>
  <si>
    <t>Затверджено розписом станом на 01.07.2017р.</t>
  </si>
  <si>
    <t xml:space="preserve">Затверджений бюджет                        на 2017 р.                зі змінами              </t>
  </si>
  <si>
    <r>
      <t xml:space="preserve">                                                                                                                                                                                       </t>
    </r>
    <r>
      <rPr>
        <sz val="15"/>
        <rFont val="Times New Roman"/>
        <family val="1"/>
        <charset val="204"/>
      </rPr>
      <t xml:space="preserve"> </t>
    </r>
    <r>
      <rPr>
        <b/>
        <sz val="15"/>
        <rFont val="Times New Roman"/>
        <family val="1"/>
        <charset val="204"/>
      </rPr>
      <t xml:space="preserve">                                                                                               </t>
    </r>
  </si>
  <si>
    <t>Код бюджетної класифікації</t>
  </si>
  <si>
    <t>Найменування</t>
  </si>
  <si>
    <t xml:space="preserve"> Фактичні надходження до бюджету станом  на 01.07.2017р.</t>
  </si>
  <si>
    <t>Внутрішні податки на товари та послуги   (акцизний податок )</t>
  </si>
  <si>
    <t>18010100-18010400</t>
  </si>
  <si>
    <t>18010500-18010900</t>
  </si>
  <si>
    <t>18011000-18011100</t>
  </si>
  <si>
    <t>Збір за провадження деяких видів підприємницької діяльності, що справлявся до 1 січня 2015 року</t>
  </si>
  <si>
    <t xml:space="preserve">Частина чистого прибутку (доходу) комунальних унітарних підприємств та їх об'єднань, що вилучається до бюджету </t>
  </si>
  <si>
    <t>Плата за надання інших адміністративних послуг</t>
  </si>
  <si>
    <t>Надходження коштів від Державного фонду дорогоціннитх металів і дорогоцінного каміння</t>
  </si>
  <si>
    <t xml:space="preserve"> тис.грн.  </t>
  </si>
  <si>
    <t xml:space="preserve">Разом </t>
  </si>
  <si>
    <t>Виконання доходної частини бюджету м.Вараш за січень-червень 2017 року</t>
  </si>
  <si>
    <t>Разом доходів спеціального фонду</t>
  </si>
  <si>
    <t xml:space="preserve">               Додаток 1</t>
  </si>
  <si>
    <t>ВИДАТКИ ТА  КРЕДИТУВАННЯ - усього</t>
  </si>
  <si>
    <t>Повернення коштів, наданих для кредитування громадян на будівництво (реконструкцію) та придбання житла</t>
  </si>
  <si>
    <t>Надання пільгового довгострокового кредиту громадянам на будівництво (реконструкцію) та придбання  житла</t>
  </si>
  <si>
    <t xml:space="preserve">     ВСЬОГО ВИДАТКІВ</t>
  </si>
  <si>
    <t>Витрати, пов"язані з наданням та обслуговуванням пільгових довгострокових кредитів, наданих громадянам на будівництво (реконструкцію) та придбання житла</t>
  </si>
  <si>
    <t>250913</t>
  </si>
  <si>
    <t xml:space="preserve">                 власні надходження бюджетних установ (відшкодування витрат за проведення конкурсу по перевезенню)</t>
  </si>
  <si>
    <t xml:space="preserve">                 програма з впровадження системи управління якістю ISO</t>
  </si>
  <si>
    <t xml:space="preserve">                 програма висвітлення діяльності органів місцевого самоврядування в засобах масової інформації </t>
  </si>
  <si>
    <t xml:space="preserve">                 програма підтримки діяльності громадського формування з охорони громадського порядку "Кузнецовська муніципальна варта"</t>
  </si>
  <si>
    <t xml:space="preserve">                 програма земельної реформи</t>
  </si>
  <si>
    <t xml:space="preserve">                 програма "Безпечне місто Кузнецовськ"</t>
  </si>
  <si>
    <t xml:space="preserve"> в т.ч.        програма морального та матеріального заохочення</t>
  </si>
  <si>
    <t xml:space="preserve">Інші видатки </t>
  </si>
  <si>
    <t>0133</t>
  </si>
  <si>
    <t>8600</t>
  </si>
  <si>
    <t>250404</t>
  </si>
  <si>
    <t>субвенція обласному бюджету на проведення гемодіалізу хворим м.Кузнецовськ, що проходять лікування в комунальному закладі "Рівненська обласна клінічна лікарня"</t>
  </si>
  <si>
    <r>
      <t>Інші субвенції</t>
    </r>
    <r>
      <rPr>
        <sz val="11"/>
        <rFont val="Times New Roman"/>
        <family val="1"/>
        <charset val="204"/>
      </rPr>
      <t xml:space="preserve"> (співфінансування капремонту приміщення для ЦНАП)</t>
    </r>
  </si>
  <si>
    <t>250380</t>
  </si>
  <si>
    <r>
      <t xml:space="preserve">Субвенція на проведення видатків місцевих бюджетів, що враховуються при визначенні обсягу міжбюджетних трансфертів  </t>
    </r>
    <r>
      <rPr>
        <sz val="11"/>
        <rFont val="Times New Roman"/>
        <family val="1"/>
        <charset val="204"/>
      </rPr>
      <t>(субвенція обласному бюджету на обслуговування осіб з обмеженими фізичними можливостями в  центрах професійної реабілітації інвалідів)</t>
    </r>
  </si>
  <si>
    <t>250352</t>
  </si>
  <si>
    <t xml:space="preserve">          співфінансування на ремонт ліфтів, які перебувають в аварійному стані</t>
  </si>
  <si>
    <t xml:space="preserve">в т.ч    на виконання медичних програм </t>
  </si>
  <si>
    <t>Субвенція з місцевого бюджету державному бюджету на виконання програм соціально-економічного та культурного розвитку регіонів</t>
  </si>
  <si>
    <t>250344</t>
  </si>
  <si>
    <r>
      <t xml:space="preserve">Субвенція на утримання об'єктів спільного користування чи ліквідацію негативних наслідків діяльності об'єктів спільного користування </t>
    </r>
    <r>
      <rPr>
        <sz val="11"/>
        <rFont val="Times New Roman"/>
        <family val="1"/>
        <charset val="204"/>
      </rPr>
      <t>(субвенція з міського бюджету Володимирецькому районному бюджету на підтримку телерадіокомпанії "Бурштиновий шлях")</t>
    </r>
  </si>
  <si>
    <t>250323</t>
  </si>
  <si>
    <t>в т.ч       субвенція на  придбання житла військовослужбовцям</t>
  </si>
  <si>
    <t>Кошти, що передаються із загального фонду до бюджету розвитку (спец.фонду)</t>
  </si>
  <si>
    <t>250306</t>
  </si>
  <si>
    <r>
      <t xml:space="preserve">Реверсна дотація </t>
    </r>
    <r>
      <rPr>
        <sz val="11"/>
        <rFont val="Times New Roman"/>
        <family val="1"/>
        <charset val="204"/>
      </rPr>
      <t>(вилучення)</t>
    </r>
  </si>
  <si>
    <t>0180</t>
  </si>
  <si>
    <t>8120</t>
  </si>
  <si>
    <t>250301</t>
  </si>
  <si>
    <t>Проведення виборів народних депутатів ВР АР Крим, місцевих рад та сільських, селищних, міських голів</t>
  </si>
  <si>
    <t>250203</t>
  </si>
  <si>
    <t>Резервний фонд</t>
  </si>
  <si>
    <t>8010</t>
  </si>
  <si>
    <t>250102</t>
  </si>
  <si>
    <t>Інша діяльність  у сфері охорони навколишнього природного середовища</t>
  </si>
  <si>
    <t>0540</t>
  </si>
  <si>
    <t>9140</t>
  </si>
  <si>
    <t>240604</t>
  </si>
  <si>
    <t>Охорона  та раціональне використання природних ресурсів</t>
  </si>
  <si>
    <t>0511</t>
  </si>
  <si>
    <t>9110</t>
  </si>
  <si>
    <t>240601</t>
  </si>
  <si>
    <t>Заходи та роботи з мобілізаційної підготовки місцевого значення</t>
  </si>
  <si>
    <t>0380</t>
  </si>
  <si>
    <t>7830</t>
  </si>
  <si>
    <t>210107</t>
  </si>
  <si>
    <t xml:space="preserve"> в т.ч. за рахунок субвенції з Державного бюджету по 30-км зоні (протирад.укриття)</t>
  </si>
  <si>
    <t xml:space="preserve">Заходи у сфері захисту населення і територій від надзвичайних ситуацій техногенного та природного характеру </t>
  </si>
  <si>
    <t>210106</t>
  </si>
  <si>
    <t xml:space="preserve"> в т.ч. за рахунок субвенції з Державного бюджету по 30-км зоні (респіратори)</t>
  </si>
  <si>
    <t xml:space="preserve">Видатки на запобігання та ліквідацію надзвичайних ситуацій та наслідків стихійного лиха </t>
  </si>
  <si>
    <t>0320</t>
  </si>
  <si>
    <t>7810</t>
  </si>
  <si>
    <t>210105</t>
  </si>
  <si>
    <t>Інші заходи, пов'язані з економічною діяльністю</t>
  </si>
  <si>
    <t>0411</t>
  </si>
  <si>
    <t>7500</t>
  </si>
  <si>
    <t xml:space="preserve">        благодійні внески, гранти та дарунки</t>
  </si>
  <si>
    <t xml:space="preserve">        КП "Благоустрій" КМР</t>
  </si>
  <si>
    <t xml:space="preserve">        КМКП</t>
  </si>
  <si>
    <t>в т.ч. КП "Житлокомунсервіс" КМР</t>
  </si>
  <si>
    <t>Внески до статутного капіталу суб’єктів господарювання</t>
  </si>
  <si>
    <t>0490</t>
  </si>
  <si>
    <t>7470</t>
  </si>
  <si>
    <t>Сприяння розвитку малого та середнього підприємництва</t>
  </si>
  <si>
    <t>7450</t>
  </si>
  <si>
    <t>в тому числі за рахунок субвенції з обласного бюджету</t>
  </si>
  <si>
    <t>Заходи з енергозбереження</t>
  </si>
  <si>
    <t>0470</t>
  </si>
  <si>
    <t>7410</t>
  </si>
  <si>
    <t>Інші послуги, пов"язані з економічною діяльністю</t>
  </si>
  <si>
    <t>в т. ч. за рах субвенції з держ бюджету на  фінансування заходів соціально-економічної компенсації ризику населення, яке проживає на території зони спостереження</t>
  </si>
  <si>
    <t>в т.ч.  за рах субвенції з державного бюджету на будівництво, реконструкцію, ремонт та утримання вулиць і доріг комунальної власності у населених пунктах</t>
  </si>
  <si>
    <t>Утримання та розвиток інфраструктури доріг</t>
  </si>
  <si>
    <t>0456</t>
  </si>
  <si>
    <t>6650</t>
  </si>
  <si>
    <t>Компенсаційні виплати на пільговий проїзд автотранспортом окремим категоріям  громадян</t>
  </si>
  <si>
    <t>170102</t>
  </si>
  <si>
    <t>Проведення заходів із землеустрою</t>
  </si>
  <si>
    <t>0421</t>
  </si>
  <si>
    <t>7310</t>
  </si>
  <si>
    <t>Житлове будівництво та придбання житла для окремих категорій населення</t>
  </si>
  <si>
    <t xml:space="preserve">          реконструкція ЗОШ №3 за рах субвенції з Державного бюджету на здійснення заходів соц.- економ. розвитку окремих територій</t>
  </si>
  <si>
    <t xml:space="preserve">          реконструкція ЗОШ №1  (коригування) (проектні роботи)</t>
  </si>
  <si>
    <t xml:space="preserve">               будівництво зовнішніх теплових мереж (субвенція з держ бюджету)  </t>
  </si>
  <si>
    <t xml:space="preserve">           проект "Нове будівництво міської автоматизованої системи централізованого оповіщення"</t>
  </si>
  <si>
    <t xml:space="preserve">           реконструкція ДНЗ №2</t>
  </si>
  <si>
    <t xml:space="preserve">           створення та встановлення системи відеоспостереження міста</t>
  </si>
  <si>
    <t xml:space="preserve">          виготовлення проектно - кошторисної документації на виконання робіт по створенню та встановленню системи відеоспостереження</t>
  </si>
  <si>
    <t>в т.ч.    реконструкція нежитлового приміщення №104 в житловому будинку по м-ну Будівельників, 25/1 під ЦНАП (розроблення проектно - кошторисної документації)</t>
  </si>
  <si>
    <t xml:space="preserve">               реконструкція та модернізація ліфтів за рахунок субвенції з Державного бюджету</t>
  </si>
  <si>
    <t>в т.ч        реконструкція та модернізація ліфтів за рахунок коштів міського бюджету</t>
  </si>
  <si>
    <t>Реалізація заходів щодо інвестиційного розвитку території</t>
  </si>
  <si>
    <t>6310</t>
  </si>
  <si>
    <t>120201</t>
  </si>
  <si>
    <t>100302</t>
  </si>
  <si>
    <t>Впровадження засобів обліку витрат та регулювання споживання води та теплової енергії</t>
  </si>
  <si>
    <t>0620</t>
  </si>
  <si>
    <t>6100</t>
  </si>
  <si>
    <t>100208</t>
  </si>
  <si>
    <t xml:space="preserve">    благодійні внески, гранти та дарунки</t>
  </si>
  <si>
    <t xml:space="preserve">в т. ч. за рах субвенції з обласного бюджету </t>
  </si>
  <si>
    <t>Благоустрій міст, сіл, селищ</t>
  </si>
  <si>
    <t>6060</t>
  </si>
  <si>
    <t>100203</t>
  </si>
  <si>
    <t>100202</t>
  </si>
  <si>
    <t>Капітальний ремонт житлового фонду</t>
  </si>
  <si>
    <t>0610</t>
  </si>
  <si>
    <t>6021</t>
  </si>
  <si>
    <t>100102</t>
  </si>
  <si>
    <t>Забезпечення надійного та безперебійного функціонування житлово-експлуатаційного господарства</t>
  </si>
  <si>
    <t>6010</t>
  </si>
  <si>
    <t>100101</t>
  </si>
  <si>
    <t>Житлово-комунальне господарство</t>
  </si>
  <si>
    <t>6000</t>
  </si>
  <si>
    <t>100000</t>
  </si>
  <si>
    <t>0111</t>
  </si>
  <si>
    <t>010116</t>
  </si>
  <si>
    <t>0170</t>
  </si>
  <si>
    <t>Утримання та навчально-тренувальна робота комунальних дитячо-юнацьких спортивних шкіл</t>
  </si>
  <si>
    <t>0810</t>
  </si>
  <si>
    <t>5031</t>
  </si>
  <si>
    <t>130107</t>
  </si>
  <si>
    <t>Розвиток дитячо-юнацького та резервного спорту</t>
  </si>
  <si>
    <t>5030</t>
  </si>
  <si>
    <t>Проведення навчально-тренувальних зборів і змагань з неолімпійських видів спорту</t>
  </si>
  <si>
    <t>5012</t>
  </si>
  <si>
    <t>130102</t>
  </si>
  <si>
    <t>Проведення навчально-тренувальних зборів і змагань з олімпійських видів спорту</t>
  </si>
  <si>
    <t>5011</t>
  </si>
  <si>
    <t>Проведення спортивної роботи в регіоні</t>
  </si>
  <si>
    <t>5010</t>
  </si>
  <si>
    <t>Фізична культура і спорт, всього</t>
  </si>
  <si>
    <t>5000</t>
  </si>
  <si>
    <t>130000</t>
  </si>
  <si>
    <t>Інші культурно-освітні заклади та заходи</t>
  </si>
  <si>
    <t>0829</t>
  </si>
  <si>
    <t>4200</t>
  </si>
  <si>
    <t>110502</t>
  </si>
  <si>
    <t>Школи естетичного виховання дiтей</t>
  </si>
  <si>
    <t>0960</t>
  </si>
  <si>
    <t>4100</t>
  </si>
  <si>
    <t>110205</t>
  </si>
  <si>
    <t>Палаци i будинки культури, клуби та iншi заклади клубного типу</t>
  </si>
  <si>
    <t>0828</t>
  </si>
  <si>
    <t>4090</t>
  </si>
  <si>
    <t>110204</t>
  </si>
  <si>
    <t>Бiблiотеки</t>
  </si>
  <si>
    <t>0824</t>
  </si>
  <si>
    <t>4060</t>
  </si>
  <si>
    <t>110201</t>
  </si>
  <si>
    <t>Культура та мистецтво, всього</t>
  </si>
  <si>
    <t>4000</t>
  </si>
  <si>
    <t>110000</t>
  </si>
  <si>
    <t>Інші заходи в галузі охорони здоров’я</t>
  </si>
  <si>
    <t>0763</t>
  </si>
  <si>
    <t>081002</t>
  </si>
  <si>
    <t>Централізовані заходи з лікування онкологічних хворих</t>
  </si>
  <si>
    <t>2215</t>
  </si>
  <si>
    <t>081010</t>
  </si>
  <si>
    <t>Забезпечення централізованих заходів з лікування хворих на цукровий та нецукровий діабет</t>
  </si>
  <si>
    <t>2214</t>
  </si>
  <si>
    <t>081009</t>
  </si>
  <si>
    <t>Програми і централізовані заходи боротьби з туберкульозом</t>
  </si>
  <si>
    <t>2212</t>
  </si>
  <si>
    <t>081007</t>
  </si>
  <si>
    <t>Програми і централізовані заходи у галузі охорони здоров’я</t>
  </si>
  <si>
    <t>2210</t>
  </si>
  <si>
    <t>в тому числі за рахунок медичної субвенції</t>
  </si>
  <si>
    <t>Спеціалізована стаціонарна медична допомога населенню</t>
  </si>
  <si>
    <t>0732</t>
  </si>
  <si>
    <t>2030</t>
  </si>
  <si>
    <t>080201</t>
  </si>
  <si>
    <t>Охорона здоров'я</t>
  </si>
  <si>
    <t>2000</t>
  </si>
  <si>
    <t>080000</t>
  </si>
  <si>
    <t>Надання допомоги дітям-сиротам та дітям, позбавленим батьківського піклування, яким виповнюється 18 років</t>
  </si>
  <si>
    <t>0990</t>
  </si>
  <si>
    <t>070808</t>
  </si>
  <si>
    <t>1230</t>
  </si>
  <si>
    <t>070807</t>
  </si>
  <si>
    <t>Здійснення  централізованого господарського обслуговування</t>
  </si>
  <si>
    <t>1200</t>
  </si>
  <si>
    <t>070805</t>
  </si>
  <si>
    <t>Централізоване ведення бухгалтерського обліку</t>
  </si>
  <si>
    <t>1190</t>
  </si>
  <si>
    <t>070804</t>
  </si>
  <si>
    <t>Методичне забезпечення діяльності навчальних закладів та інші заходи в галузі освіти</t>
  </si>
  <si>
    <t>1170</t>
  </si>
  <si>
    <t>070802</t>
  </si>
  <si>
    <t>Придбання, доставка та зберігання підручників і посібників</t>
  </si>
  <si>
    <t>0970</t>
  </si>
  <si>
    <t>1160</t>
  </si>
  <si>
    <t>070801</t>
  </si>
  <si>
    <t>Підвищення кваліфікації, перепідготовка кадрів іншими закладами післядипломної освіти</t>
  </si>
  <si>
    <t>0950</t>
  </si>
  <si>
    <t>1150</t>
  </si>
  <si>
    <t>070702</t>
  </si>
  <si>
    <t>Надання позашкільної освіти позашкільними закладами освіти, заходи із позашкільної роботи з дітьми</t>
  </si>
  <si>
    <t>1090</t>
  </si>
  <si>
    <t>070401</t>
  </si>
  <si>
    <t>в т. ч. за рах освітньої субвенції з держ бюджету</t>
  </si>
  <si>
    <t>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t>
  </si>
  <si>
    <t>0922</t>
  </si>
  <si>
    <t>070304</t>
  </si>
  <si>
    <t>в т. ч. за рах субвенції на здійснення заходів щодо соц-екон.розвитку на капремонт в ЗНЗ№4 та ЗНЗ№5 (заміна вікон та дверей)</t>
  </si>
  <si>
    <t xml:space="preserve">в т. ч. за рах субвенції з Державного бюджету на здійснення заходів щодо соц-екон.розвитку на капремонт актового залу ЗОШ №1 </t>
  </si>
  <si>
    <t>Надання загальної середньої освіти загальноосвітніми навчальними закладами ( в т.ч. школою-дитячим садком, інтернатом при школі), спеціалізованими школами, ліцеями, гімназіями, колегіумами</t>
  </si>
  <si>
    <t>0921</t>
  </si>
  <si>
    <t>070201</t>
  </si>
  <si>
    <t>Дошкільна освiта</t>
  </si>
  <si>
    <t>0910</t>
  </si>
  <si>
    <t xml:space="preserve">Освіта,   всього </t>
  </si>
  <si>
    <t>1000</t>
  </si>
  <si>
    <t>070000</t>
  </si>
  <si>
    <t xml:space="preserve">Соціально-культурна сфера, всього:        </t>
  </si>
  <si>
    <t>Інші видатки</t>
  </si>
  <si>
    <t>3500</t>
  </si>
  <si>
    <t>091106</t>
  </si>
  <si>
    <t>Інші видатки на соціальний захист населення</t>
  </si>
  <si>
    <t>3400</t>
  </si>
  <si>
    <t>090412</t>
  </si>
  <si>
    <t>Забезпечення соціальними послугами громадян похилого віку, інвалідів, дітей-інвалідів, хворих, які не здатні до самообслуговування і потребують сторонньої допомоги, фізичними особами</t>
  </si>
  <si>
    <t>1010</t>
  </si>
  <si>
    <t>3181</t>
  </si>
  <si>
    <t>091205</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</si>
  <si>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</si>
  <si>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1040</t>
  </si>
  <si>
    <t>3160</t>
  </si>
  <si>
    <t>091108</t>
  </si>
  <si>
    <t>Інші заходи та заклади молодіжної політики</t>
  </si>
  <si>
    <t>3143</t>
  </si>
  <si>
    <t>091103</t>
  </si>
  <si>
    <t>Утримання клубів для підлітків за місцем проживання</t>
  </si>
  <si>
    <t>3142</t>
  </si>
  <si>
    <t>091105</t>
  </si>
  <si>
    <t>Програми і заходи центрів соціальних служб для сім'ї, дітей та молоді</t>
  </si>
  <si>
    <t>3132</t>
  </si>
  <si>
    <t>091102</t>
  </si>
  <si>
    <t>Центри соціальних служб для сім'ї, дітей та молоді</t>
  </si>
  <si>
    <t>3131</t>
  </si>
  <si>
    <t>091101</t>
  </si>
  <si>
    <t>Заходи державної політики з питань дітей та їх соціального захисту</t>
  </si>
  <si>
    <t>3112</t>
  </si>
  <si>
    <t>090802</t>
  </si>
  <si>
    <t>в т.ч. за рахунок субвенції з інших бюджетів</t>
  </si>
  <si>
    <t>Надання реабілітаційних послуг інвалідам та дітям-інвалідам</t>
  </si>
  <si>
    <t>3105</t>
  </si>
  <si>
    <t>091206</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</si>
  <si>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</si>
  <si>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1020</t>
  </si>
  <si>
    <t>3104</t>
  </si>
  <si>
    <t>091204</t>
  </si>
  <si>
    <t>Надання допомоги на догляд за інвалідом I чи II групи внаслідок психічного розладу</t>
  </si>
  <si>
    <t>3080</t>
  </si>
  <si>
    <t>090413</t>
  </si>
  <si>
    <t>Пільгове медичне обслуговування осіб, які постраждали внаслідок Чорнобильської катастрофи</t>
  </si>
  <si>
    <t>1070</t>
  </si>
  <si>
    <t>3050</t>
  </si>
  <si>
    <t>090212</t>
  </si>
  <si>
    <t>Надання державної соціальної допомоги інвалідам з дитинства та дітям-інвалідам</t>
  </si>
  <si>
    <t>3049</t>
  </si>
  <si>
    <t>091300</t>
  </si>
  <si>
    <t>Надання державної соціальної допомоги малозабезпеченим сім'ям</t>
  </si>
  <si>
    <t>3048</t>
  </si>
  <si>
    <t>090401</t>
  </si>
  <si>
    <t>Надання допомоги при усиновленні дитини</t>
  </si>
  <si>
    <t>3047</t>
  </si>
  <si>
    <t>090308</t>
  </si>
  <si>
    <t>Надання тимчасової державної допомоги дітям</t>
  </si>
  <si>
    <t>3046</t>
  </si>
  <si>
    <t>090307</t>
  </si>
  <si>
    <t>Надання допомоги на дітей одиноким матерям</t>
  </si>
  <si>
    <t>3045</t>
  </si>
  <si>
    <t>090306</t>
  </si>
  <si>
    <t>Надання допомоги на дітей, над якими встановлено опіку чи піклування</t>
  </si>
  <si>
    <t>3044</t>
  </si>
  <si>
    <t>090305</t>
  </si>
  <si>
    <t>Надання допомоги при народженні дитини</t>
  </si>
  <si>
    <t>3043</t>
  </si>
  <si>
    <t>090304</t>
  </si>
  <si>
    <t>Надання допомоги на догляд за дитиною віком до трьох років</t>
  </si>
  <si>
    <t>3042</t>
  </si>
  <si>
    <t>090303</t>
  </si>
  <si>
    <t>Надання допомоги у зв'язку з вагітністю і пологами</t>
  </si>
  <si>
    <t>3041</t>
  </si>
  <si>
    <t>090302</t>
  </si>
  <si>
    <t>Надання допомоги сім'ям з дітьми, малозабезпеченим  сім’ям, інвалідам з дитинства, дітям-інвалідам та тимчасової допомоги дітям</t>
  </si>
  <si>
    <t>3040</t>
  </si>
  <si>
    <t>Компенсаційні виплати на пільговий проїзд автомобільним транспортом окремим категоріям громадян</t>
  </si>
  <si>
    <t>3035</t>
  </si>
  <si>
    <t>Надання пільг з оплати послуг зв’язку та інших передбачених законодавством пільг (крім пільг на одержання ліків, зубопротезування, забезпечення продуктами харчування,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та компенсації за пільговий проїзд окремих категорій громадян</t>
  </si>
  <si>
    <t>1030</t>
  </si>
  <si>
    <t>3030</t>
  </si>
  <si>
    <t>Надання субсидій населенню для відшкодування витрат на придбання твердого та рідкого пічного побутового палива і скрапленого газу</t>
  </si>
  <si>
    <t>1060</t>
  </si>
  <si>
    <t>3026</t>
  </si>
  <si>
    <t>090406</t>
  </si>
  <si>
    <t>Надання пільг ветеранам війни, особам, на яких поширюється дія Закону України "Про статус ветеранів війни, гарантії їх соціального захисту" на придбання твердого палива та скрапленого газу</t>
  </si>
  <si>
    <t>3021</t>
  </si>
  <si>
    <t>090202</t>
  </si>
  <si>
    <t>Надання пільг та субсидій населенню на придбання твердого та рідкого пічного побутового палива і скрапленого газу</t>
  </si>
  <si>
    <t>3020</t>
  </si>
  <si>
    <t>Надання субсидій населенню для відшкодування витрат на оплату житлово-комунальних послуг</t>
  </si>
  <si>
    <t>3016</t>
  </si>
  <si>
    <t>090405</t>
  </si>
  <si>
    <t>Надання пільг багатодітним сім'ям на житлово-комунальні послуги</t>
  </si>
  <si>
    <t>3015</t>
  </si>
  <si>
    <t>090215</t>
  </si>
  <si>
    <t>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t>
  </si>
  <si>
    <t>3013</t>
  </si>
  <si>
    <t>090207</t>
  </si>
  <si>
    <t xml:space="preserve">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на житлово-комунальні послуги </t>
  </si>
  <si>
    <t>3012</t>
  </si>
  <si>
    <t>090204</t>
  </si>
  <si>
    <t xml:space="preserve">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на житлово-комунальні послуги  </t>
  </si>
  <si>
    <t>3011</t>
  </si>
  <si>
    <t>090201</t>
  </si>
  <si>
    <t>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</si>
  <si>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3010</t>
  </si>
  <si>
    <t>Соціальний захист та соціальне забезпечення</t>
  </si>
  <si>
    <t>3000</t>
  </si>
  <si>
    <t>090000</t>
  </si>
  <si>
    <t>в тому числі видатків за рахунок субвенцій з інших бюджетів:</t>
  </si>
  <si>
    <t>виконання у %</t>
  </si>
  <si>
    <t>відхилення "+", "-"</t>
  </si>
  <si>
    <t>уточнений план  на рік, кошторисні призначення</t>
  </si>
  <si>
    <t xml:space="preserve">затверджено розписом на рік з врахуванням змін </t>
  </si>
  <si>
    <t>питома вага</t>
  </si>
  <si>
    <t>Всього по бюджету</t>
  </si>
  <si>
    <t>Спеціальний фонд</t>
  </si>
  <si>
    <t>Загальний фонд</t>
  </si>
  <si>
    <t xml:space="preserve">Назва коду за типовою програмною класифікацією видатків та кредитування місцевих бюджетів </t>
  </si>
  <si>
    <t>КФКВКБ</t>
  </si>
  <si>
    <t>КТПКВКМБ</t>
  </si>
  <si>
    <t xml:space="preserve">КТКВК </t>
  </si>
  <si>
    <t>№ п/п</t>
  </si>
  <si>
    <t xml:space="preserve">Додаток 2  </t>
  </si>
  <si>
    <t>затверджено з врахуванням змін на 01.07.2017</t>
  </si>
  <si>
    <t>виконано станом на 01.07.2017</t>
  </si>
  <si>
    <t>090203</t>
  </si>
  <si>
    <t>3031</t>
  </si>
  <si>
    <t>Надання інших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t>
  </si>
  <si>
    <t>090209</t>
  </si>
  <si>
    <t>3033</t>
  </si>
  <si>
    <t>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t>
  </si>
  <si>
    <t>090214</t>
  </si>
  <si>
    <t>3034</t>
  </si>
  <si>
    <t>Надання пільг окремим категоріям громадян з оплати послуг зв'язку</t>
  </si>
  <si>
    <t>в т. ч. за рах субвенції з державного бюджету на здійснення заходів щодо соц-економічного розвитку окремих територій</t>
  </si>
  <si>
    <t xml:space="preserve">в т. ч.: за рах освітньої субвенції з держ бюджету </t>
  </si>
  <si>
    <t>за рах субвенції з державного бюджету на надання державної підтримки особам з особливими освітніми потребами</t>
  </si>
  <si>
    <t>за рах субвенції з державного бюджету на здійснення заходів щодо соц-економічного розвитку окремих територій</t>
  </si>
  <si>
    <t xml:space="preserve">в т. ч. за рах субвенції з держ бюджету (цільові видатки для відшкодування вартості препаратів інсуліну на лікування хворих на цукровий діабет, що потребують лікування препаратами інсуліну) </t>
  </si>
  <si>
    <t>в т. ч. за рах субвенції з держ бюджету на відшкодування вартості лікарських засобів для лікування окремих захворювань</t>
  </si>
  <si>
    <t xml:space="preserve">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 </t>
  </si>
  <si>
    <t>Керівництво і управління у відповідній сфері у містах, селищах, селах</t>
  </si>
  <si>
    <t>6022</t>
  </si>
  <si>
    <t>Капітальний ремонт житлового фонду обєднань ОСББ</t>
  </si>
  <si>
    <t>6051</t>
  </si>
  <si>
    <t>Забезпечення функціонування теплових мереж</t>
  </si>
  <si>
    <t>6052</t>
  </si>
  <si>
    <t>Забезпечення функціонування водопровідно-каналізаційного господарства</t>
  </si>
  <si>
    <t>6130</t>
  </si>
  <si>
    <t>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t>
  </si>
  <si>
    <t>100601</t>
  </si>
  <si>
    <t>6140</t>
  </si>
  <si>
    <t>0640</t>
  </si>
  <si>
    <t>Відшкодування різниці між розміром ціни (тарифу) на житлово-комунальні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</si>
  <si>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6150</t>
  </si>
  <si>
    <r>
      <t xml:space="preserve">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 </t>
    </r>
    <r>
      <rPr>
        <sz val="11"/>
        <rFont val="Times New Roman Cyr"/>
        <charset val="204"/>
      </rPr>
      <t>(за рахунок субвенції з державного бюджету)</t>
    </r>
  </si>
  <si>
    <t xml:space="preserve">          реконструкція ЗОШ №1 (коригування) </t>
  </si>
  <si>
    <t xml:space="preserve">          реконструкція ЗОШ №2 </t>
  </si>
  <si>
    <t>будівництво обєктів інфраструктури парку культури та відпочинку (проектно-кошторисна документація)</t>
  </si>
  <si>
    <t xml:space="preserve">          благодійні внески, гранти та дарунки (натуральна передача вуличного освітлення з КП "МЕМ" до КП "Благоустрій")</t>
  </si>
  <si>
    <t>8800</t>
  </si>
  <si>
    <r>
      <t xml:space="preserve">                Виконання бюджету м.Вараш по видатках та кредитуванню за січень-червень 2017 року                                                                     </t>
    </r>
    <r>
      <rPr>
        <sz val="10"/>
        <rFont val="Times New Roman"/>
        <family val="1"/>
      </rPr>
      <t xml:space="preserve"> </t>
    </r>
    <r>
      <rPr>
        <b/>
        <sz val="16"/>
        <rFont val="Times New Roman"/>
        <family val="1"/>
        <charset val="204"/>
      </rPr>
      <t>тис.грн</t>
    </r>
  </si>
  <si>
    <t xml:space="preserve">                                                                                                                                       до рішення виконавчого комітету </t>
  </si>
  <si>
    <t>Керуючий справами</t>
  </si>
  <si>
    <t>до рішення виконавчого комітету</t>
  </si>
  <si>
    <t>Б.Бірук</t>
  </si>
  <si>
    <t xml:space="preserve">    05 вересня 2017 року № 131</t>
  </si>
  <si>
    <t xml:space="preserve">                                                                                                                                         05 вересня 2017 року №131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</si>
</sst>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
    <numFmt numFmtId="167" formatCode="000000"/>
  </numFmts>
  <fonts count="69" x14ac:knownFonts="1">
    <font>
      <sz val="11"/>
      <color theme="1"/>
      <name val="Calibri"/>
      <family val="2"/>
      <charset val="204"/>
      <scheme val="minor"/>
    </font>
    <font>
      <sz val="10"/>
      <name val="Arial Cyr"/>
      <charset val="204"/>
    </font>
    <font>
      <sz val="10"/>
      <name val="Times New Roman"/>
      <family val="1"/>
      <charset val="204"/>
    </font>
    <font>
      <sz val="14"/>
      <name val="Times New Roman"/>
      <family val="1"/>
      <charset val="204"/>
    </font>
    <font>
      <sz val="16"/>
      <name val="Times New Roman"/>
      <family val="1"/>
      <charset val="204"/>
    </font>
    <font>
      <sz val="12"/>
      <name val="Times New Roman"/>
      <family val="1"/>
      <charset val="204"/>
    </font>
    <font>
      <b/>
      <i/>
      <sz val="16"/>
      <name val="Times New Roman"/>
      <family val="1"/>
      <charset val="204"/>
    </font>
    <font>
      <b/>
      <i/>
      <sz val="16"/>
      <color indexed="8"/>
      <name val="Times New Roman"/>
      <family val="1"/>
      <charset val="204"/>
    </font>
    <font>
      <i/>
      <sz val="16"/>
      <name val="Times New Roman"/>
      <family val="1"/>
      <charset val="204"/>
    </font>
    <font>
      <sz val="15"/>
      <name val="Times New Roman"/>
      <family val="1"/>
      <charset val="204"/>
    </font>
    <font>
      <i/>
      <sz val="14"/>
      <name val="Times New Roman"/>
      <family val="1"/>
      <charset val="204"/>
    </font>
    <font>
      <i/>
      <sz val="14"/>
      <color indexed="8"/>
      <name val="Times New Roman"/>
      <family val="1"/>
      <charset val="204"/>
    </font>
    <font>
      <b/>
      <sz val="15"/>
      <name val="Times New Roman"/>
      <family val="1"/>
      <charset val="204"/>
    </font>
    <font>
      <sz val="15"/>
      <name val="Calibri"/>
      <family val="2"/>
      <charset val="204"/>
      <scheme val="minor"/>
    </font>
    <font>
      <sz val="9"/>
      <name val="Calibri"/>
      <family val="2"/>
      <charset val="204"/>
      <scheme val="minor"/>
    </font>
    <font>
      <b/>
      <i/>
      <sz val="11"/>
      <name val="Calibri"/>
      <family val="2"/>
      <charset val="204"/>
      <scheme val="minor"/>
    </font>
    <font>
      <b/>
      <sz val="16"/>
      <name val="Calibri"/>
      <family val="2"/>
      <charset val="204"/>
      <scheme val="minor"/>
    </font>
    <font>
      <sz val="10"/>
      <name val="Calibri"/>
      <family val="2"/>
      <charset val="204"/>
      <scheme val="minor"/>
    </font>
    <font>
      <sz val="16"/>
      <name val="Calibri"/>
      <family val="2"/>
      <charset val="204"/>
      <scheme val="minor"/>
    </font>
    <font>
      <i/>
      <sz val="14"/>
      <name val="Calibri"/>
      <family val="2"/>
      <charset val="204"/>
      <scheme val="minor"/>
    </font>
    <font>
      <i/>
      <sz val="14"/>
      <color indexed="8"/>
      <name val="Calibri"/>
      <family val="2"/>
      <charset val="204"/>
      <scheme val="minor"/>
    </font>
    <font>
      <sz val="18"/>
      <name val="Times New Roman"/>
      <family val="1"/>
      <charset val="204"/>
    </font>
    <font>
      <b/>
      <sz val="18"/>
      <color indexed="8"/>
      <name val="Times New Roman"/>
      <family val="1"/>
      <charset val="204"/>
    </font>
    <font>
      <sz val="13"/>
      <name val="Times New Roman"/>
      <family val="1"/>
      <charset val="204"/>
    </font>
    <font>
      <sz val="20"/>
      <name val="Times New Roman"/>
      <family val="1"/>
      <charset val="204"/>
    </font>
    <font>
      <b/>
      <sz val="20"/>
      <name val="Times New Roman"/>
      <family val="1"/>
      <charset val="204"/>
    </font>
    <font>
      <b/>
      <sz val="20"/>
      <color indexed="8"/>
      <name val="Times New Roman"/>
      <family val="1"/>
      <charset val="204"/>
    </font>
    <font>
      <sz val="20"/>
      <color indexed="8"/>
      <name val="Times New Roman"/>
      <family val="1"/>
      <charset val="204"/>
    </font>
    <font>
      <sz val="20"/>
      <color theme="3" tint="-0.499984740745262"/>
      <name val="Times New Roman"/>
      <family val="1"/>
      <charset val="204"/>
    </font>
    <font>
      <sz val="20"/>
      <color theme="1"/>
      <name val="Times New Roman"/>
      <family val="1"/>
      <charset val="204"/>
    </font>
    <font>
      <b/>
      <sz val="19.5"/>
      <color indexed="8"/>
      <name val="Calibri"/>
      <family val="2"/>
      <charset val="204"/>
      <scheme val="minor"/>
    </font>
    <font>
      <b/>
      <sz val="19.5"/>
      <name val="Calibri"/>
      <family val="2"/>
      <charset val="204"/>
      <scheme val="minor"/>
    </font>
    <font>
      <sz val="19.5"/>
      <name val="Calibri"/>
      <family val="2"/>
      <charset val="204"/>
      <scheme val="minor"/>
    </font>
    <font>
      <sz val="19.5"/>
      <color theme="1"/>
      <name val="Calibri"/>
      <family val="2"/>
      <charset val="204"/>
      <scheme val="minor"/>
    </font>
    <font>
      <b/>
      <sz val="28"/>
      <name val="Times New Roman"/>
      <family val="1"/>
      <charset val="204"/>
    </font>
    <font>
      <sz val="28"/>
      <color theme="1"/>
      <name val="Calibri"/>
      <family val="2"/>
      <charset val="204"/>
      <scheme val="minor"/>
    </font>
    <font>
      <sz val="30"/>
      <name val="Times New Roman"/>
      <family val="1"/>
      <charset val="204"/>
    </font>
    <font>
      <i/>
      <sz val="30"/>
      <name val="Times New Roman"/>
      <family val="1"/>
      <charset val="204"/>
    </font>
    <font>
      <sz val="13.5"/>
      <name val="Times New Roman"/>
      <family val="1"/>
      <charset val="204"/>
    </font>
    <font>
      <sz val="22"/>
      <color theme="1"/>
      <name val="Times New Roman"/>
      <family val="1"/>
      <charset val="204"/>
    </font>
    <font>
      <sz val="22"/>
      <name val="Times New Roman"/>
      <family val="1"/>
      <charset val="204"/>
    </font>
    <font>
      <sz val="10"/>
      <name val="Arial Cyr"/>
      <family val="2"/>
      <charset val="204"/>
    </font>
    <font>
      <sz val="10"/>
      <color indexed="10"/>
      <name val="Arial Cyr"/>
      <family val="2"/>
      <charset val="204"/>
    </font>
    <font>
      <b/>
      <sz val="11"/>
      <color indexed="8"/>
      <name val="Arial Cyr"/>
      <charset val="204"/>
    </font>
    <font>
      <b/>
      <sz val="10"/>
      <name val="Arial Cyr"/>
      <charset val="204"/>
    </font>
    <font>
      <b/>
      <sz val="11"/>
      <name val="Arial Cyr"/>
      <charset val="204"/>
    </font>
    <font>
      <b/>
      <sz val="10"/>
      <name val="Arial"/>
      <family val="2"/>
      <charset val="204"/>
    </font>
    <font>
      <b/>
      <sz val="14"/>
      <name val="Times New Roman"/>
      <family val="1"/>
      <charset val="204"/>
    </font>
    <font>
      <b/>
      <sz val="11"/>
      <name val="Times New Roman"/>
      <family val="1"/>
      <charset val="204"/>
    </font>
    <font>
      <sz val="10"/>
      <name val="Arial"/>
      <family val="2"/>
      <charset val="204"/>
    </font>
    <font>
      <i/>
      <sz val="10"/>
      <name val="Arial"/>
      <family val="2"/>
      <charset val="204"/>
    </font>
    <font>
      <sz val="11"/>
      <name val="Times New Roman"/>
      <family val="1"/>
      <charset val="204"/>
    </font>
    <font>
      <b/>
      <sz val="10"/>
      <name val="Arial Cyr"/>
      <family val="2"/>
      <charset val="204"/>
    </font>
    <font>
      <sz val="9"/>
      <name val="Arial Cyr"/>
      <family val="2"/>
      <charset val="204"/>
    </font>
    <font>
      <sz val="11"/>
      <name val="Times New Roman"/>
      <family val="1"/>
    </font>
    <font>
      <sz val="9"/>
      <name val="Times New Roman"/>
      <family val="1"/>
      <charset val="204"/>
    </font>
    <font>
      <i/>
      <sz val="11"/>
      <name val="Times New Roman"/>
      <family val="1"/>
      <charset val="204"/>
    </font>
    <font>
      <sz val="11"/>
      <name val="Arial Cyr"/>
      <family val="2"/>
      <charset val="204"/>
    </font>
    <font>
      <b/>
      <sz val="12"/>
      <name val="Arial Cyr"/>
      <family val="2"/>
      <charset val="204"/>
    </font>
    <font>
      <b/>
      <sz val="18"/>
      <name val="Times New Roman"/>
      <family val="1"/>
    </font>
    <font>
      <sz val="10"/>
      <name val="Times New Roman"/>
      <family val="1"/>
    </font>
    <font>
      <b/>
      <sz val="16"/>
      <name val="Times New Roman"/>
      <family val="1"/>
      <charset val="204"/>
    </font>
    <font>
      <sz val="11"/>
      <color rgb="FFFF0000"/>
      <name val="Times New Roman"/>
      <family val="1"/>
      <charset val="204"/>
    </font>
    <font>
      <sz val="10"/>
      <color rgb="FFFF0000"/>
      <name val="Arial"/>
      <family val="2"/>
      <charset val="204"/>
    </font>
    <font>
      <sz val="9"/>
      <color rgb="FFFF0000"/>
      <name val="Arial Cyr"/>
      <family val="2"/>
      <charset val="204"/>
    </font>
    <font>
      <sz val="10"/>
      <color rgb="FFFF0000"/>
      <name val="Arial Cyr"/>
      <family val="2"/>
      <charset val="204"/>
    </font>
    <font>
      <sz val="10"/>
      <name val="Times New Roman Cyr"/>
      <family val="1"/>
      <charset val="204"/>
    </font>
    <font>
      <sz val="11"/>
      <name val="Times New Roman Cyr"/>
      <charset val="204"/>
    </font>
    <font>
      <b/>
      <sz val="10"/>
      <color rgb="FFFF0000"/>
      <name val="Arial"/>
      <family val="2"/>
      <charset val="204"/>
    </font>
  </fonts>
  <fills count="5">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theme="0"/>
        <bgColor indexed="64"/>
      </patternFill>
    </fill>
  </fills>
  <borders count="78">
    <border>
      <left/>
      <right/>
      <top/>
      <bottom/>
      <diagonal/>
    </border>
    <border>
      <left style="thin">
        <color indexed="64"/>
      </left>
      <right/>
      <top/>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top style="medium">
        <color indexed="64"/>
      </top>
      <bottom style="medium">
        <color indexed="64"/>
      </bottom>
      <diagonal/>
    </border>
    <border>
      <left/>
      <right style="medium">
        <color indexed="64"/>
      </right>
      <top/>
      <bottom/>
      <diagonal/>
    </border>
    <border>
      <left style="medium">
        <color indexed="64"/>
      </left>
      <right/>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3">
    <xf numFmtId="0" fontId="0" fillId="0" borderId="0"/>
    <xf numFmtId="0" fontId="1" fillId="0" borderId="0"/>
    <xf numFmtId="0" fontId="2" fillId="0" borderId="0"/>
  </cellStyleXfs>
  <cellXfs count="634">
    <xf numFmtId="0" fontId="0" fillId="0" borderId="0" xfId="0"/>
    <xf numFmtId="0" fontId="1" fillId="0" borderId="0" xfId="1"/>
    <xf numFmtId="0" fontId="2" fillId="0" borderId="0" xfId="1" applyFont="1"/>
    <xf numFmtId="166" fontId="6" fillId="0" borderId="0" xfId="1" applyNumberFormat="1" applyFont="1" applyFill="1" applyBorder="1"/>
    <xf numFmtId="165" fontId="7" fillId="0" borderId="0" xfId="1" applyNumberFormat="1" applyFont="1" applyFill="1" applyBorder="1"/>
    <xf numFmtId="0" fontId="8" fillId="0" borderId="0" xfId="1" applyFont="1"/>
    <xf numFmtId="0" fontId="10" fillId="0" borderId="0" xfId="1" applyFont="1" applyBorder="1"/>
    <xf numFmtId="4" fontId="11" fillId="0" borderId="0" xfId="1" applyNumberFormat="1" applyFont="1" applyFill="1" applyBorder="1" applyAlignment="1">
      <alignment horizontal="right"/>
    </xf>
    <xf numFmtId="4" fontId="11" fillId="0" borderId="0" xfId="1" applyNumberFormat="1" applyFont="1" applyFill="1" applyBorder="1"/>
    <xf numFmtId="4" fontId="10" fillId="3" borderId="0" xfId="1" applyNumberFormat="1" applyFont="1" applyFill="1" applyBorder="1"/>
    <xf numFmtId="4" fontId="10" fillId="0" borderId="0" xfId="1" applyNumberFormat="1" applyFont="1" applyFill="1" applyBorder="1"/>
    <xf numFmtId="0" fontId="0" fillId="0" borderId="12" xfId="0" applyBorder="1"/>
    <xf numFmtId="0" fontId="5" fillId="2" borderId="9" xfId="1" applyFont="1" applyFill="1" applyBorder="1" applyAlignment="1">
      <alignment horizontal="centerContinuous"/>
    </xf>
    <xf numFmtId="0" fontId="5" fillId="2" borderId="1" xfId="1" applyFont="1" applyFill="1" applyBorder="1" applyAlignment="1">
      <alignment horizontal="center"/>
    </xf>
    <xf numFmtId="0" fontId="5" fillId="2" borderId="2" xfId="1" applyFont="1" applyFill="1" applyBorder="1" applyAlignment="1">
      <alignment horizontal="centerContinuous"/>
    </xf>
    <xf numFmtId="0" fontId="5" fillId="2" borderId="10" xfId="1" applyFont="1" applyFill="1" applyBorder="1" applyAlignment="1">
      <alignment horizontal="centerContinuous"/>
    </xf>
    <xf numFmtId="0" fontId="5" fillId="2" borderId="11" xfId="1" applyFont="1" applyFill="1" applyBorder="1" applyAlignment="1">
      <alignment horizontal="centerContinuous"/>
    </xf>
    <xf numFmtId="0" fontId="17" fillId="0" borderId="0" xfId="1" applyFont="1" applyBorder="1"/>
    <xf numFmtId="0" fontId="4" fillId="0" borderId="0" xfId="1" applyFont="1" applyBorder="1"/>
    <xf numFmtId="0" fontId="19" fillId="0" borderId="0" xfId="1" applyFont="1" applyBorder="1"/>
    <xf numFmtId="4" fontId="20" fillId="0" borderId="0" xfId="1" applyNumberFormat="1" applyFont="1" applyFill="1" applyBorder="1" applyAlignment="1">
      <alignment horizontal="right"/>
    </xf>
    <xf numFmtId="4" fontId="20" fillId="0" borderId="0" xfId="1" applyNumberFormat="1" applyFont="1" applyFill="1" applyBorder="1"/>
    <xf numFmtId="4" fontId="19" fillId="3" borderId="0" xfId="1" applyNumberFormat="1" applyFont="1" applyFill="1" applyBorder="1"/>
    <xf numFmtId="0" fontId="21" fillId="0" borderId="0" xfId="1" applyFont="1"/>
    <xf numFmtId="0" fontId="24" fillId="0" borderId="3" xfId="1" applyFont="1" applyBorder="1" applyAlignment="1" applyProtection="1">
      <protection locked="0"/>
    </xf>
    <xf numFmtId="0" fontId="24" fillId="0" borderId="3" xfId="1" applyFont="1" applyFill="1" applyBorder="1" applyAlignment="1" applyProtection="1">
      <alignment wrapText="1"/>
      <protection locked="0"/>
    </xf>
    <xf numFmtId="0" fontId="24" fillId="0" borderId="6" xfId="1" applyFont="1" applyBorder="1" applyAlignment="1">
      <alignment horizontal="left" wrapText="1"/>
    </xf>
    <xf numFmtId="0" fontId="25" fillId="0" borderId="7" xfId="1" applyFont="1" applyBorder="1" applyAlignment="1">
      <alignment horizontal="left" wrapText="1"/>
    </xf>
    <xf numFmtId="0" fontId="24" fillId="0" borderId="7" xfId="1" applyFont="1" applyBorder="1" applyAlignment="1">
      <alignment horizontal="left" wrapText="1"/>
    </xf>
    <xf numFmtId="49" fontId="24" fillId="0" borderId="7" xfId="1" applyNumberFormat="1" applyFont="1" applyBorder="1" applyAlignment="1">
      <alignment horizontal="left" wrapText="1"/>
    </xf>
    <xf numFmtId="0" fontId="24" fillId="0" borderId="3" xfId="1" applyFont="1" applyFill="1" applyBorder="1" applyAlignment="1" applyProtection="1">
      <alignment horizontal="left" wrapText="1"/>
      <protection locked="0"/>
    </xf>
    <xf numFmtId="0" fontId="24" fillId="0" borderId="0" xfId="0" applyFont="1" applyBorder="1" applyAlignment="1">
      <alignment wrapText="1"/>
    </xf>
    <xf numFmtId="0" fontId="24" fillId="0" borderId="3" xfId="0" applyFont="1" applyBorder="1" applyAlignment="1">
      <alignment wrapText="1"/>
    </xf>
    <xf numFmtId="0" fontId="24" fillId="0" borderId="3" xfId="1" applyFont="1" applyBorder="1" applyAlignment="1" applyProtection="1">
      <alignment wrapText="1"/>
      <protection locked="0"/>
    </xf>
    <xf numFmtId="0" fontId="24" fillId="3" borderId="3" xfId="0" applyFont="1" applyFill="1" applyBorder="1" applyAlignment="1" applyProtection="1">
      <alignment horizontal="left" vertical="center" wrapText="1"/>
    </xf>
    <xf numFmtId="0" fontId="24" fillId="3" borderId="0" xfId="0" applyFont="1" applyFill="1" applyBorder="1" applyAlignment="1" applyProtection="1">
      <alignment horizontal="left" wrapText="1"/>
    </xf>
    <xf numFmtId="49" fontId="27" fillId="0" borderId="3" xfId="1" applyNumberFormat="1" applyFont="1" applyBorder="1" applyAlignment="1" applyProtection="1">
      <alignment horizontal="left" wrapText="1"/>
      <protection locked="0"/>
    </xf>
    <xf numFmtId="49" fontId="28" fillId="0" borderId="8" xfId="0" applyNumberFormat="1" applyFont="1" applyBorder="1" applyAlignment="1" applyProtection="1">
      <alignment horizontal="left" vertical="center" wrapText="1"/>
      <protection locked="0"/>
    </xf>
    <xf numFmtId="0" fontId="24" fillId="0" borderId="3" xfId="1" applyFont="1" applyBorder="1"/>
    <xf numFmtId="0" fontId="24" fillId="0" borderId="3" xfId="1" applyFont="1" applyBorder="1" applyAlignment="1">
      <alignment wrapText="1"/>
    </xf>
    <xf numFmtId="0" fontId="24" fillId="0" borderId="5" xfId="1" applyFont="1" applyBorder="1" applyAlignment="1">
      <alignment wrapText="1"/>
    </xf>
    <xf numFmtId="0" fontId="26" fillId="0" borderId="3" xfId="1" applyFont="1" applyFill="1" applyBorder="1" applyAlignment="1">
      <alignment horizontal="left" wrapText="1"/>
    </xf>
    <xf numFmtId="0" fontId="26" fillId="0" borderId="3" xfId="1" applyFont="1" applyFill="1" applyBorder="1" applyAlignment="1">
      <alignment horizontal="left" vertical="center" wrapText="1"/>
    </xf>
    <xf numFmtId="0" fontId="24" fillId="0" borderId="3" xfId="1" applyFont="1" applyBorder="1" applyAlignment="1">
      <alignment vertical="top" wrapText="1"/>
    </xf>
    <xf numFmtId="0" fontId="24" fillId="0" borderId="3" xfId="1" applyFont="1" applyBorder="1" applyAlignment="1">
      <alignment horizontal="left" wrapText="1"/>
    </xf>
    <xf numFmtId="11" fontId="24" fillId="0" borderId="3" xfId="1" applyNumberFormat="1" applyFont="1" applyBorder="1" applyAlignment="1" applyProtection="1">
      <alignment horizontal="left" wrapText="1"/>
      <protection locked="0"/>
    </xf>
    <xf numFmtId="0" fontId="24" fillId="0" borderId="5" xfId="0" applyFont="1" applyBorder="1" applyAlignment="1">
      <alignment wrapText="1"/>
    </xf>
    <xf numFmtId="0" fontId="27" fillId="0" borderId="5" xfId="1" applyFont="1" applyFill="1" applyBorder="1" applyAlignment="1">
      <alignment horizontal="left" wrapText="1"/>
    </xf>
    <xf numFmtId="0" fontId="24" fillId="0" borderId="13" xfId="0" applyFont="1" applyBorder="1" applyAlignment="1">
      <alignment wrapText="1"/>
    </xf>
    <xf numFmtId="49" fontId="24" fillId="0" borderId="6" xfId="1" applyNumberFormat="1" applyFont="1" applyBorder="1" applyAlignment="1">
      <alignment horizontal="left" wrapText="1"/>
    </xf>
    <xf numFmtId="0" fontId="29" fillId="0" borderId="7" xfId="0" applyFont="1" applyBorder="1" applyAlignment="1">
      <alignment horizontal="left" wrapText="1"/>
    </xf>
    <xf numFmtId="0" fontId="27" fillId="4" borderId="3" xfId="1" applyFont="1" applyFill="1" applyBorder="1" applyAlignment="1">
      <alignment horizontal="left" wrapText="1"/>
    </xf>
    <xf numFmtId="0" fontId="24" fillId="0" borderId="3" xfId="1" applyFont="1" applyFill="1" applyBorder="1"/>
    <xf numFmtId="0" fontId="18" fillId="0" borderId="21" xfId="1" applyFont="1" applyBorder="1" applyAlignment="1">
      <alignment horizontal="center"/>
    </xf>
    <xf numFmtId="0" fontId="18" fillId="0" borderId="21" xfId="1" applyFont="1" applyFill="1" applyBorder="1" applyAlignment="1">
      <alignment horizontal="center"/>
    </xf>
    <xf numFmtId="0" fontId="16" fillId="0" borderId="21" xfId="1" applyFont="1" applyFill="1" applyBorder="1" applyAlignment="1">
      <alignment horizontal="center"/>
    </xf>
    <xf numFmtId="0" fontId="18" fillId="0" borderId="23" xfId="1" applyFont="1" applyBorder="1" applyAlignment="1">
      <alignment horizontal="center"/>
    </xf>
    <xf numFmtId="0" fontId="18" fillId="0" borderId="22" xfId="1" applyFont="1" applyBorder="1" applyAlignment="1">
      <alignment horizontal="center"/>
    </xf>
    <xf numFmtId="0" fontId="16" fillId="0" borderId="21" xfId="1" applyFont="1" applyBorder="1" applyAlignment="1">
      <alignment horizontal="center"/>
    </xf>
    <xf numFmtId="0" fontId="18" fillId="0" borderId="24" xfId="1" applyFont="1" applyBorder="1" applyAlignment="1">
      <alignment horizontal="center"/>
    </xf>
    <xf numFmtId="0" fontId="18" fillId="0" borderId="23" xfId="1" applyFont="1" applyFill="1" applyBorder="1" applyAlignment="1">
      <alignment horizontal="center"/>
    </xf>
    <xf numFmtId="0" fontId="18" fillId="4" borderId="21" xfId="1" applyFont="1" applyFill="1" applyBorder="1" applyAlignment="1">
      <alignment horizontal="center"/>
    </xf>
    <xf numFmtId="0" fontId="13" fillId="0" borderId="21" xfId="1" applyFont="1" applyFill="1" applyBorder="1" applyAlignment="1">
      <alignment horizontal="center" wrapText="1"/>
    </xf>
    <xf numFmtId="166" fontId="32" fillId="0" borderId="3" xfId="1" applyNumberFormat="1" applyFont="1" applyBorder="1" applyProtection="1">
      <protection locked="0"/>
    </xf>
    <xf numFmtId="166" fontId="32" fillId="3" borderId="3" xfId="1" applyNumberFormat="1" applyFont="1" applyFill="1" applyBorder="1" applyAlignment="1">
      <alignment horizontal="right"/>
    </xf>
    <xf numFmtId="165" fontId="32" fillId="3" borderId="20" xfId="1" applyNumberFormat="1" applyFont="1" applyFill="1" applyBorder="1"/>
    <xf numFmtId="166" fontId="32" fillId="0" borderId="3" xfId="1" applyNumberFormat="1" applyFont="1" applyBorder="1" applyAlignment="1" applyProtection="1">
      <alignment horizontal="right"/>
      <protection locked="0"/>
    </xf>
    <xf numFmtId="166" fontId="32" fillId="0" borderId="3" xfId="1" applyNumberFormat="1" applyFont="1" applyFill="1" applyBorder="1" applyProtection="1">
      <protection locked="0"/>
    </xf>
    <xf numFmtId="166" fontId="31" fillId="0" borderId="3" xfId="1" applyNumberFormat="1" applyFont="1" applyFill="1" applyBorder="1" applyProtection="1">
      <protection locked="0"/>
    </xf>
    <xf numFmtId="166" fontId="31" fillId="3" borderId="3" xfId="1" applyNumberFormat="1" applyFont="1" applyFill="1" applyBorder="1" applyAlignment="1">
      <alignment horizontal="right"/>
    </xf>
    <xf numFmtId="165" fontId="31" fillId="3" borderId="20" xfId="1" applyNumberFormat="1" applyFont="1" applyFill="1" applyBorder="1"/>
    <xf numFmtId="166" fontId="31" fillId="0" borderId="3" xfId="1" applyNumberFormat="1" applyFont="1" applyBorder="1" applyAlignment="1" applyProtection="1">
      <alignment horizontal="right"/>
      <protection locked="0"/>
    </xf>
    <xf numFmtId="166" fontId="32" fillId="0" borderId="14" xfId="1" applyNumberFormat="1" applyFont="1" applyBorder="1" applyAlignment="1" applyProtection="1">
      <alignment horizontal="right"/>
      <protection locked="0"/>
    </xf>
    <xf numFmtId="166" fontId="32" fillId="3" borderId="14" xfId="1" applyNumberFormat="1" applyFont="1" applyFill="1" applyBorder="1" applyAlignment="1">
      <alignment horizontal="right"/>
    </xf>
    <xf numFmtId="165" fontId="32" fillId="3" borderId="25" xfId="1" applyNumberFormat="1" applyFont="1" applyFill="1" applyBorder="1"/>
    <xf numFmtId="166" fontId="33" fillId="0" borderId="3" xfId="0" applyNumberFormat="1" applyFont="1" applyBorder="1" applyAlignment="1">
      <alignment horizontal="right"/>
    </xf>
    <xf numFmtId="166" fontId="31" fillId="4" borderId="3" xfId="1" applyNumberFormat="1" applyFont="1" applyFill="1" applyBorder="1" applyProtection="1">
      <protection locked="0"/>
    </xf>
    <xf numFmtId="165" fontId="32" fillId="4" borderId="20" xfId="1" applyNumberFormat="1" applyFont="1" applyFill="1" applyBorder="1"/>
    <xf numFmtId="166" fontId="32" fillId="0" borderId="3" xfId="1" applyNumberFormat="1" applyFont="1" applyFill="1" applyBorder="1" applyAlignment="1" applyProtection="1">
      <alignment horizontal="right"/>
      <protection locked="0"/>
    </xf>
    <xf numFmtId="0" fontId="37" fillId="0" borderId="0" xfId="1" applyFont="1" applyBorder="1"/>
    <xf numFmtId="49" fontId="38" fillId="0" borderId="9" xfId="1" applyNumberFormat="1" applyFont="1" applyBorder="1" applyAlignment="1">
      <alignment horizontal="centerContinuous" vertical="center"/>
    </xf>
    <xf numFmtId="0" fontId="38" fillId="0" borderId="18" xfId="1" applyFont="1" applyBorder="1" applyAlignment="1">
      <alignment horizontal="centerContinuous" vertical="center"/>
    </xf>
    <xf numFmtId="0" fontId="18" fillId="0" borderId="19" xfId="1" applyFont="1" applyFill="1" applyBorder="1" applyAlignment="1">
      <alignment horizontal="center"/>
    </xf>
    <xf numFmtId="0" fontId="22" fillId="0" borderId="4" xfId="1" applyFont="1" applyFill="1" applyBorder="1" applyAlignment="1">
      <alignment horizontal="left" wrapText="1"/>
    </xf>
    <xf numFmtId="166" fontId="30" fillId="0" borderId="4" xfId="1" applyNumberFormat="1" applyFont="1" applyFill="1" applyBorder="1" applyAlignment="1">
      <alignment horizontal="right" wrapText="1"/>
    </xf>
    <xf numFmtId="165" fontId="31" fillId="0" borderId="20" xfId="1" applyNumberFormat="1" applyFont="1" applyFill="1" applyBorder="1"/>
    <xf numFmtId="166" fontId="30" fillId="0" borderId="5" xfId="1" applyNumberFormat="1" applyFont="1" applyFill="1" applyBorder="1" applyAlignment="1">
      <alignment horizontal="right"/>
    </xf>
    <xf numFmtId="166" fontId="31" fillId="0" borderId="3" xfId="1" applyNumberFormat="1" applyFont="1" applyFill="1" applyBorder="1" applyAlignment="1" applyProtection="1">
      <alignment horizontal="right"/>
      <protection locked="0"/>
    </xf>
    <xf numFmtId="166" fontId="32" fillId="0" borderId="3" xfId="1" applyNumberFormat="1" applyFont="1" applyFill="1" applyBorder="1" applyAlignment="1" applyProtection="1">
      <protection locked="0"/>
    </xf>
    <xf numFmtId="164" fontId="32" fillId="0" borderId="3" xfId="1" applyNumberFormat="1" applyFont="1" applyFill="1" applyBorder="1" applyAlignment="1" applyProtection="1">
      <protection locked="0"/>
    </xf>
    <xf numFmtId="166" fontId="32" fillId="0" borderId="14" xfId="1" applyNumberFormat="1" applyFont="1" applyFill="1" applyBorder="1" applyAlignment="1" applyProtection="1">
      <protection locked="0"/>
    </xf>
    <xf numFmtId="166" fontId="31" fillId="0" borderId="5" xfId="1" applyNumberFormat="1" applyFont="1" applyFill="1" applyBorder="1" applyProtection="1">
      <protection locked="0"/>
    </xf>
    <xf numFmtId="166" fontId="33" fillId="0" borderId="3" xfId="0" applyNumberFormat="1" applyFont="1" applyFill="1" applyBorder="1" applyAlignment="1">
      <alignment horizontal="right"/>
    </xf>
    <xf numFmtId="166" fontId="31" fillId="0" borderId="14" xfId="1" applyNumberFormat="1" applyFont="1" applyFill="1" applyBorder="1" applyAlignment="1">
      <alignment horizontal="right"/>
    </xf>
    <xf numFmtId="0" fontId="18" fillId="0" borderId="22" xfId="1" applyFont="1" applyFill="1" applyBorder="1" applyAlignment="1">
      <alignment horizontal="center"/>
    </xf>
    <xf numFmtId="0" fontId="26" fillId="0" borderId="5" xfId="1" applyFont="1" applyFill="1" applyBorder="1" applyAlignment="1">
      <alignment horizontal="left" wrapText="1"/>
    </xf>
    <xf numFmtId="165" fontId="32" fillId="0" borderId="20" xfId="1" applyNumberFormat="1" applyFont="1" applyFill="1" applyBorder="1"/>
    <xf numFmtId="0" fontId="16" fillId="0" borderId="22" xfId="1" applyFont="1" applyFill="1" applyBorder="1" applyAlignment="1">
      <alignment horizontal="center"/>
    </xf>
    <xf numFmtId="166" fontId="31" fillId="0" borderId="5" xfId="1" applyNumberFormat="1" applyFont="1" applyFill="1" applyBorder="1" applyAlignment="1" applyProtection="1">
      <alignment horizontal="right"/>
      <protection locked="0"/>
    </xf>
    <xf numFmtId="4" fontId="31" fillId="0" borderId="5" xfId="1" applyNumberFormat="1" applyFont="1" applyFill="1" applyBorder="1" applyProtection="1">
      <protection locked="0"/>
    </xf>
    <xf numFmtId="165" fontId="31" fillId="0" borderId="26" xfId="1" applyNumberFormat="1" applyFont="1" applyFill="1" applyBorder="1"/>
    <xf numFmtId="0" fontId="14" fillId="0" borderId="21" xfId="1" applyFont="1" applyFill="1" applyBorder="1" applyAlignment="1">
      <alignment horizontal="center"/>
    </xf>
    <xf numFmtId="0" fontId="15" fillId="0" borderId="24" xfId="1" applyFont="1" applyFill="1" applyBorder="1"/>
    <xf numFmtId="0" fontId="25" fillId="0" borderId="14" xfId="1" applyFont="1" applyFill="1" applyBorder="1" applyAlignment="1">
      <alignment horizontal="left"/>
    </xf>
    <xf numFmtId="165" fontId="31" fillId="0" borderId="25" xfId="1" applyNumberFormat="1" applyFont="1" applyFill="1" applyBorder="1"/>
    <xf numFmtId="0" fontId="39" fillId="0" borderId="0" xfId="0" applyFont="1"/>
    <xf numFmtId="0" fontId="41" fillId="0" borderId="0" xfId="1" applyFont="1"/>
    <xf numFmtId="0" fontId="41" fillId="0" borderId="0" xfId="1" applyFont="1" applyAlignment="1">
      <alignment horizontal="center"/>
    </xf>
    <xf numFmtId="0" fontId="41" fillId="0" borderId="0" xfId="1" applyFont="1" applyAlignment="1">
      <alignment horizontal="right"/>
    </xf>
    <xf numFmtId="165" fontId="43" fillId="3" borderId="0" xfId="1" applyNumberFormat="1" applyFont="1" applyFill="1" applyBorder="1" applyAlignment="1">
      <alignment horizontal="center"/>
    </xf>
    <xf numFmtId="166" fontId="45" fillId="0" borderId="0" xfId="1" applyNumberFormat="1" applyFont="1" applyBorder="1" applyAlignment="1">
      <alignment horizontal="center"/>
    </xf>
    <xf numFmtId="166" fontId="21" fillId="0" borderId="0" xfId="1" applyNumberFormat="1" applyFont="1" applyAlignment="1">
      <alignment horizontal="center"/>
    </xf>
    <xf numFmtId="0" fontId="21" fillId="0" borderId="0" xfId="1" applyFont="1" applyAlignment="1">
      <alignment horizontal="left" wrapText="1"/>
    </xf>
    <xf numFmtId="0" fontId="21" fillId="0" borderId="0" xfId="1" applyFont="1" applyBorder="1" applyAlignment="1">
      <alignment horizontal="left" wrapText="1"/>
    </xf>
    <xf numFmtId="0" fontId="21" fillId="0" borderId="0" xfId="1" applyFont="1" applyBorder="1" applyAlignment="1">
      <alignment horizontal="left"/>
    </xf>
    <xf numFmtId="49" fontId="48" fillId="0" borderId="28" xfId="2" applyNumberFormat="1" applyFont="1" applyFill="1" applyBorder="1" applyAlignment="1">
      <alignment horizontal="center" wrapText="1"/>
    </xf>
    <xf numFmtId="49" fontId="48" fillId="0" borderId="38" xfId="2" applyNumberFormat="1" applyFont="1" applyFill="1" applyBorder="1" applyAlignment="1">
      <alignment wrapText="1"/>
    </xf>
    <xf numFmtId="49" fontId="48" fillId="0" borderId="27" xfId="2" applyNumberFormat="1" applyFont="1" applyFill="1" applyBorder="1" applyAlignment="1">
      <alignment wrapText="1"/>
    </xf>
    <xf numFmtId="0" fontId="41" fillId="0" borderId="0" xfId="0" applyFont="1" applyBorder="1"/>
    <xf numFmtId="0" fontId="57" fillId="0" borderId="0" xfId="0" applyFont="1" applyBorder="1" applyAlignment="1">
      <alignment wrapText="1"/>
    </xf>
    <xf numFmtId="0" fontId="51" fillId="0" borderId="44" xfId="0" applyFont="1" applyFill="1" applyBorder="1" applyAlignment="1">
      <alignment horizontal="center" vertical="center" wrapText="1"/>
    </xf>
    <xf numFmtId="0" fontId="51" fillId="0" borderId="9" xfId="0" applyFont="1" applyBorder="1" applyAlignment="1">
      <alignment horizontal="center" vertical="center" wrapText="1"/>
    </xf>
    <xf numFmtId="0" fontId="51" fillId="0" borderId="45" xfId="0" applyFont="1" applyBorder="1" applyAlignment="1">
      <alignment horizontal="center" vertical="center" wrapText="1"/>
    </xf>
    <xf numFmtId="0" fontId="51" fillId="0" borderId="18" xfId="0" applyFont="1" applyBorder="1" applyAlignment="1">
      <alignment horizontal="center" vertical="center" wrapText="1"/>
    </xf>
    <xf numFmtId="0" fontId="51" fillId="0" borderId="9" xfId="0" applyFont="1" applyFill="1" applyBorder="1" applyAlignment="1">
      <alignment horizontal="center" vertical="center" wrapText="1"/>
    </xf>
    <xf numFmtId="0" fontId="51" fillId="0" borderId="18" xfId="0" applyFont="1" applyFill="1" applyBorder="1" applyAlignment="1">
      <alignment horizontal="center" vertical="center" wrapText="1"/>
    </xf>
    <xf numFmtId="0" fontId="51" fillId="0" borderId="43" xfId="0" applyFont="1" applyFill="1" applyBorder="1" applyAlignment="1">
      <alignment horizontal="center" vertical="center" wrapText="1"/>
    </xf>
    <xf numFmtId="0" fontId="51" fillId="0" borderId="0" xfId="0" applyFont="1" applyBorder="1" applyAlignment="1">
      <alignment wrapText="1"/>
    </xf>
    <xf numFmtId="0" fontId="51" fillId="0" borderId="55" xfId="0" applyFont="1" applyFill="1" applyBorder="1" applyAlignment="1"/>
    <xf numFmtId="0" fontId="51" fillId="0" borderId="52" xfId="0" applyFont="1" applyBorder="1" applyAlignment="1">
      <alignment horizontal="center"/>
    </xf>
    <xf numFmtId="166" fontId="46" fillId="0" borderId="60" xfId="0" applyNumberFormat="1" applyFont="1" applyFill="1" applyBorder="1" applyAlignment="1">
      <alignment horizontal="center"/>
    </xf>
    <xf numFmtId="166" fontId="46" fillId="0" borderId="52" xfId="0" applyNumberFormat="1" applyFont="1" applyFill="1" applyBorder="1" applyAlignment="1">
      <alignment horizontal="center"/>
    </xf>
    <xf numFmtId="165" fontId="46" fillId="3" borderId="52" xfId="0" applyNumberFormat="1" applyFont="1" applyFill="1" applyBorder="1" applyAlignment="1">
      <alignment horizontal="center"/>
    </xf>
    <xf numFmtId="166" fontId="46" fillId="3" borderId="33" xfId="0" applyNumberFormat="1" applyFont="1" applyFill="1" applyBorder="1" applyAlignment="1">
      <alignment horizontal="center"/>
    </xf>
    <xf numFmtId="165" fontId="46" fillId="3" borderId="54" xfId="0" applyNumberFormat="1" applyFont="1" applyFill="1" applyBorder="1" applyAlignment="1">
      <alignment horizontal="center"/>
    </xf>
    <xf numFmtId="165" fontId="46" fillId="0" borderId="59" xfId="0" applyNumberFormat="1" applyFont="1" applyFill="1" applyBorder="1" applyAlignment="1">
      <alignment horizontal="center"/>
    </xf>
    <xf numFmtId="166" fontId="46" fillId="0" borderId="55" xfId="0" applyNumberFormat="1" applyFont="1" applyFill="1" applyBorder="1" applyAlignment="1">
      <alignment horizontal="center"/>
    </xf>
    <xf numFmtId="165" fontId="46" fillId="3" borderId="45" xfId="0" applyNumberFormat="1" applyFont="1" applyFill="1" applyBorder="1" applyAlignment="1">
      <alignment horizontal="center"/>
    </xf>
    <xf numFmtId="0" fontId="41" fillId="0" borderId="0" xfId="0" applyFont="1" applyBorder="1" applyAlignment="1">
      <alignment horizontal="center"/>
    </xf>
    <xf numFmtId="0" fontId="41" fillId="0" borderId="0" xfId="0" applyFont="1" applyBorder="1" applyAlignment="1">
      <alignment horizontal="right"/>
    </xf>
    <xf numFmtId="0" fontId="48" fillId="0" borderId="29" xfId="0" applyFont="1" applyFill="1" applyBorder="1" applyAlignment="1"/>
    <xf numFmtId="49" fontId="48" fillId="0" borderId="28" xfId="0" applyNumberFormat="1" applyFont="1" applyFill="1" applyBorder="1" applyAlignment="1">
      <alignment horizontal="center"/>
    </xf>
    <xf numFmtId="0" fontId="48" fillId="0" borderId="27" xfId="0" applyFont="1" applyFill="1" applyBorder="1" applyAlignment="1" applyProtection="1">
      <alignment horizontal="left" wrapText="1"/>
      <protection locked="0"/>
    </xf>
    <xf numFmtId="166" fontId="46" fillId="0" borderId="31" xfId="0" applyNumberFormat="1" applyFont="1" applyFill="1" applyBorder="1" applyAlignment="1">
      <alignment horizontal="center"/>
    </xf>
    <xf numFmtId="165" fontId="46" fillId="3" borderId="28" xfId="0" applyNumberFormat="1" applyFont="1" applyFill="1" applyBorder="1" applyAlignment="1">
      <alignment horizontal="center"/>
    </xf>
    <xf numFmtId="166" fontId="46" fillId="3" borderId="28" xfId="0" applyNumberFormat="1" applyFont="1" applyFill="1" applyBorder="1" applyAlignment="1">
      <alignment horizontal="center"/>
    </xf>
    <xf numFmtId="165" fontId="46" fillId="3" borderId="27" xfId="0" applyNumberFormat="1" applyFont="1" applyFill="1" applyBorder="1" applyAlignment="1">
      <alignment horizontal="center"/>
    </xf>
    <xf numFmtId="166" fontId="46" fillId="0" borderId="28" xfId="0" applyNumberFormat="1" applyFont="1" applyFill="1" applyBorder="1" applyAlignment="1">
      <alignment horizontal="center"/>
    </xf>
    <xf numFmtId="165" fontId="46" fillId="0" borderId="27" xfId="0" applyNumberFormat="1" applyFont="1" applyFill="1" applyBorder="1" applyAlignment="1">
      <alignment horizontal="center"/>
    </xf>
    <xf numFmtId="0" fontId="52" fillId="0" borderId="0" xfId="0" applyFont="1" applyFill="1" applyBorder="1" applyAlignment="1">
      <alignment horizontal="center"/>
    </xf>
    <xf numFmtId="0" fontId="52" fillId="0" borderId="0" xfId="0" applyFont="1" applyFill="1" applyBorder="1" applyAlignment="1">
      <alignment horizontal="right"/>
    </xf>
    <xf numFmtId="0" fontId="52" fillId="0" borderId="0" xfId="0" applyFont="1" applyFill="1" applyBorder="1"/>
    <xf numFmtId="0" fontId="51" fillId="0" borderId="29" xfId="0" applyFont="1" applyFill="1" applyBorder="1" applyAlignment="1"/>
    <xf numFmtId="49" fontId="48" fillId="0" borderId="28" xfId="0" applyNumberFormat="1" applyFont="1" applyBorder="1" applyAlignment="1">
      <alignment horizontal="center"/>
    </xf>
    <xf numFmtId="0" fontId="48" fillId="0" borderId="27" xfId="0" applyNumberFormat="1" applyFont="1" applyBorder="1" applyAlignment="1" applyProtection="1">
      <alignment horizontal="left" wrapText="1"/>
      <protection locked="0"/>
    </xf>
    <xf numFmtId="166" fontId="41" fillId="0" borderId="0" xfId="0" applyNumberFormat="1" applyFont="1" applyBorder="1" applyAlignment="1">
      <alignment horizontal="center"/>
    </xf>
    <xf numFmtId="0" fontId="51" fillId="0" borderId="49" xfId="0" applyFont="1" applyFill="1" applyBorder="1" applyAlignment="1"/>
    <xf numFmtId="49" fontId="48" fillId="0" borderId="48" xfId="0" applyNumberFormat="1" applyFont="1" applyBorder="1" applyAlignment="1">
      <alignment horizontal="center"/>
    </xf>
    <xf numFmtId="49" fontId="51" fillId="0" borderId="48" xfId="0" applyNumberFormat="1" applyFont="1" applyBorder="1" applyAlignment="1">
      <alignment horizontal="center"/>
    </xf>
    <xf numFmtId="49" fontId="51" fillId="0" borderId="48" xfId="0" applyNumberFormat="1" applyFont="1" applyBorder="1" applyAlignment="1">
      <alignment horizontal="center" wrapText="1"/>
    </xf>
    <xf numFmtId="0" fontId="51" fillId="0" borderId="47" xfId="0" applyFont="1" applyBorder="1" applyAlignment="1">
      <alignment horizontal="left" wrapText="1"/>
    </xf>
    <xf numFmtId="166" fontId="49" fillId="0" borderId="65" xfId="0" applyNumberFormat="1" applyFont="1" applyFill="1" applyBorder="1" applyAlignment="1">
      <alignment horizontal="center"/>
    </xf>
    <xf numFmtId="166" fontId="49" fillId="0" borderId="56" xfId="0" applyNumberFormat="1" applyFont="1" applyFill="1" applyBorder="1" applyAlignment="1">
      <alignment horizontal="center"/>
    </xf>
    <xf numFmtId="165" fontId="49" fillId="3" borderId="15" xfId="0" applyNumberFormat="1" applyFont="1" applyFill="1" applyBorder="1" applyAlignment="1">
      <alignment horizontal="center"/>
    </xf>
    <xf numFmtId="166" fontId="49" fillId="3" borderId="15" xfId="0" applyNumberFormat="1" applyFont="1" applyFill="1" applyBorder="1" applyAlignment="1">
      <alignment horizontal="center"/>
    </xf>
    <xf numFmtId="166" fontId="46" fillId="0" borderId="56" xfId="0" applyNumberFormat="1" applyFont="1" applyFill="1" applyBorder="1" applyAlignment="1">
      <alignment horizontal="center"/>
    </xf>
    <xf numFmtId="166" fontId="46" fillId="0" borderId="2" xfId="0" applyNumberFormat="1" applyFont="1" applyFill="1" applyBorder="1" applyAlignment="1">
      <alignment horizontal="center"/>
    </xf>
    <xf numFmtId="165" fontId="46" fillId="0" borderId="67" xfId="0" applyNumberFormat="1" applyFont="1" applyFill="1" applyBorder="1" applyAlignment="1">
      <alignment horizontal="center"/>
    </xf>
    <xf numFmtId="166" fontId="49" fillId="0" borderId="39" xfId="0" applyNumberFormat="1" applyFont="1" applyFill="1" applyBorder="1" applyAlignment="1">
      <alignment horizontal="center"/>
    </xf>
    <xf numFmtId="166" fontId="49" fillId="0" borderId="2" xfId="0" applyNumberFormat="1" applyFont="1" applyFill="1" applyBorder="1" applyAlignment="1">
      <alignment horizontal="center"/>
    </xf>
    <xf numFmtId="165" fontId="49" fillId="3" borderId="41" xfId="0" applyNumberFormat="1" applyFont="1" applyFill="1" applyBorder="1" applyAlignment="1">
      <alignment horizontal="center"/>
    </xf>
    <xf numFmtId="0" fontId="51" fillId="0" borderId="36" xfId="0" applyFont="1" applyFill="1" applyBorder="1" applyAlignment="1"/>
    <xf numFmtId="49" fontId="51" fillId="0" borderId="10" xfId="0" applyNumberFormat="1" applyFont="1" applyBorder="1" applyAlignment="1">
      <alignment horizontal="center"/>
    </xf>
    <xf numFmtId="49" fontId="51" fillId="0" borderId="10" xfId="0" applyNumberFormat="1" applyFont="1" applyBorder="1" applyAlignment="1">
      <alignment horizontal="center" wrapText="1"/>
    </xf>
    <xf numFmtId="166" fontId="51" fillId="0" borderId="46" xfId="0" applyNumberFormat="1" applyFont="1" applyBorder="1" applyAlignment="1" applyProtection="1">
      <alignment horizontal="left" wrapText="1"/>
      <protection locked="0"/>
    </xf>
    <xf numFmtId="166" fontId="49" fillId="0" borderId="49" xfId="0" applyNumberFormat="1" applyFont="1" applyFill="1" applyBorder="1" applyAlignment="1" applyProtection="1">
      <alignment horizontal="center"/>
      <protection locked="0"/>
    </xf>
    <xf numFmtId="166" fontId="49" fillId="0" borderId="48" xfId="0" applyNumberFormat="1" applyFont="1" applyFill="1" applyBorder="1" applyAlignment="1" applyProtection="1">
      <alignment horizontal="center"/>
      <protection locked="0"/>
    </xf>
    <xf numFmtId="165" fontId="49" fillId="3" borderId="48" xfId="0" applyNumberFormat="1" applyFont="1" applyFill="1" applyBorder="1" applyAlignment="1">
      <alignment horizontal="center"/>
    </xf>
    <xf numFmtId="166" fontId="49" fillId="3" borderId="48" xfId="0" applyNumberFormat="1" applyFont="1" applyFill="1" applyBorder="1" applyAlignment="1">
      <alignment horizontal="center"/>
    </xf>
    <xf numFmtId="165" fontId="49" fillId="3" borderId="50" xfId="0" applyNumberFormat="1" applyFont="1" applyFill="1" applyBorder="1" applyAlignment="1">
      <alignment horizontal="center"/>
    </xf>
    <xf numFmtId="166" fontId="49" fillId="0" borderId="49" xfId="0" applyNumberFormat="1" applyFont="1" applyFill="1" applyBorder="1" applyAlignment="1">
      <alignment horizontal="center"/>
    </xf>
    <xf numFmtId="166" fontId="49" fillId="0" borderId="48" xfId="0" applyNumberFormat="1" applyFont="1" applyFill="1" applyBorder="1" applyAlignment="1">
      <alignment horizontal="center"/>
    </xf>
    <xf numFmtId="165" fontId="49" fillId="0" borderId="47" xfId="0" applyNumberFormat="1" applyFont="1" applyFill="1" applyBorder="1" applyAlignment="1">
      <alignment horizontal="center"/>
    </xf>
    <xf numFmtId="165" fontId="49" fillId="3" borderId="47" xfId="0" applyNumberFormat="1" applyFont="1" applyFill="1" applyBorder="1" applyAlignment="1">
      <alignment horizontal="center"/>
    </xf>
    <xf numFmtId="0" fontId="51" fillId="0" borderId="44" xfId="0" applyFont="1" applyFill="1" applyBorder="1" applyAlignment="1"/>
    <xf numFmtId="49" fontId="51" fillId="0" borderId="9" xfId="0" applyNumberFormat="1" applyFont="1" applyBorder="1" applyAlignment="1">
      <alignment horizontal="center"/>
    </xf>
    <xf numFmtId="49" fontId="51" fillId="0" borderId="10" xfId="0" applyNumberFormat="1" applyFont="1" applyFill="1" applyBorder="1" applyAlignment="1">
      <alignment horizontal="center" wrapText="1"/>
    </xf>
    <xf numFmtId="0" fontId="51" fillId="0" borderId="40" xfId="0" applyFont="1" applyBorder="1" applyAlignment="1">
      <alignment wrapText="1"/>
    </xf>
    <xf numFmtId="166" fontId="49" fillId="0" borderId="44" xfId="0" applyNumberFormat="1" applyFont="1" applyFill="1" applyBorder="1" applyAlignment="1" applyProtection="1">
      <alignment horizontal="center"/>
      <protection locked="0"/>
    </xf>
    <xf numFmtId="166" fontId="49" fillId="0" borderId="9" xfId="0" applyNumberFormat="1" applyFont="1" applyFill="1" applyBorder="1" applyAlignment="1" applyProtection="1">
      <alignment horizontal="center"/>
      <protection locked="0"/>
    </xf>
    <xf numFmtId="164" fontId="49" fillId="0" borderId="9" xfId="0" applyNumberFormat="1" applyFont="1" applyFill="1" applyBorder="1" applyAlignment="1" applyProtection="1">
      <alignment horizontal="center"/>
      <protection locked="0"/>
    </xf>
    <xf numFmtId="165" fontId="49" fillId="3" borderId="9" xfId="0" applyNumberFormat="1" applyFont="1" applyFill="1" applyBorder="1" applyAlignment="1">
      <alignment horizontal="center"/>
    </xf>
    <xf numFmtId="166" fontId="49" fillId="3" borderId="10" xfId="0" applyNumberFormat="1" applyFont="1" applyFill="1" applyBorder="1" applyAlignment="1">
      <alignment horizontal="center"/>
    </xf>
    <xf numFmtId="165" fontId="49" fillId="3" borderId="43" xfId="0" applyNumberFormat="1" applyFont="1" applyFill="1" applyBorder="1" applyAlignment="1">
      <alignment horizontal="center"/>
    </xf>
    <xf numFmtId="166" fontId="49" fillId="0" borderId="44" xfId="0" applyNumberFormat="1" applyFont="1" applyFill="1" applyBorder="1" applyAlignment="1">
      <alignment horizontal="center"/>
    </xf>
    <xf numFmtId="166" fontId="49" fillId="0" borderId="9" xfId="0" applyNumberFormat="1" applyFont="1" applyFill="1" applyBorder="1" applyAlignment="1">
      <alignment horizontal="center"/>
    </xf>
    <xf numFmtId="165" fontId="49" fillId="0" borderId="45" xfId="0" applyNumberFormat="1" applyFont="1" applyFill="1" applyBorder="1" applyAlignment="1">
      <alignment horizontal="center"/>
    </xf>
    <xf numFmtId="166" fontId="49" fillId="0" borderId="36" xfId="0" applyNumberFormat="1" applyFont="1" applyFill="1" applyBorder="1" applyAlignment="1">
      <alignment horizontal="center"/>
    </xf>
    <xf numFmtId="165" fontId="49" fillId="3" borderId="45" xfId="0" applyNumberFormat="1" applyFont="1" applyFill="1" applyBorder="1" applyAlignment="1">
      <alignment horizontal="center"/>
    </xf>
    <xf numFmtId="49" fontId="51" fillId="0" borderId="9" xfId="0" applyNumberFormat="1" applyFont="1" applyBorder="1" applyAlignment="1">
      <alignment horizontal="center" wrapText="1"/>
    </xf>
    <xf numFmtId="0" fontId="51" fillId="0" borderId="43" xfId="0" applyFont="1" applyBorder="1" applyAlignment="1">
      <alignment horizontal="left" wrapText="1"/>
    </xf>
    <xf numFmtId="166" fontId="49" fillId="0" borderId="10" xfId="0" applyNumberFormat="1" applyFont="1" applyFill="1" applyBorder="1" applyAlignment="1" applyProtection="1">
      <alignment horizontal="center"/>
      <protection locked="0"/>
    </xf>
    <xf numFmtId="0" fontId="49" fillId="0" borderId="15" xfId="0" applyFont="1" applyFill="1" applyBorder="1" applyAlignment="1">
      <alignment horizontal="center" wrapText="1"/>
    </xf>
    <xf numFmtId="0" fontId="51" fillId="0" borderId="43" xfId="0" applyFont="1" applyBorder="1" applyAlignment="1">
      <alignment wrapText="1"/>
    </xf>
    <xf numFmtId="0" fontId="51" fillId="0" borderId="0" xfId="0" applyFont="1" applyBorder="1"/>
    <xf numFmtId="49" fontId="51" fillId="0" borderId="15" xfId="0" applyNumberFormat="1" applyFont="1" applyBorder="1" applyAlignment="1">
      <alignment horizontal="center"/>
    </xf>
    <xf numFmtId="49" fontId="51" fillId="0" borderId="15" xfId="0" applyNumberFormat="1" applyFont="1" applyBorder="1" applyAlignment="1">
      <alignment horizontal="center" wrapText="1"/>
    </xf>
    <xf numFmtId="0" fontId="51" fillId="0" borderId="45" xfId="0" applyFont="1" applyBorder="1" applyAlignment="1">
      <alignment horizontal="left" wrapText="1"/>
    </xf>
    <xf numFmtId="0" fontId="51" fillId="0" borderId="0" xfId="0" applyFont="1" applyAlignment="1">
      <alignment wrapText="1"/>
    </xf>
    <xf numFmtId="0" fontId="51" fillId="0" borderId="38" xfId="0" applyFont="1" applyBorder="1" applyAlignment="1">
      <alignment wrapText="1"/>
    </xf>
    <xf numFmtId="0" fontId="51" fillId="0" borderId="45" xfId="0" applyFont="1" applyBorder="1" applyAlignment="1">
      <alignment wrapText="1"/>
    </xf>
    <xf numFmtId="0" fontId="51" fillId="0" borderId="43" xfId="0" applyFont="1" applyBorder="1" applyAlignment="1"/>
    <xf numFmtId="0" fontId="51" fillId="0" borderId="9" xfId="0" applyFont="1" applyBorder="1" applyAlignment="1">
      <alignment horizontal="center"/>
    </xf>
    <xf numFmtId="166" fontId="49" fillId="0" borderId="36" xfId="0" applyNumberFormat="1" applyFont="1" applyFill="1" applyBorder="1" applyAlignment="1" applyProtection="1">
      <alignment horizontal="center"/>
      <protection locked="0"/>
    </xf>
    <xf numFmtId="49" fontId="51" fillId="0" borderId="9" xfId="0" applyNumberFormat="1" applyFont="1" applyFill="1" applyBorder="1" applyAlignment="1">
      <alignment horizontal="center" wrapText="1"/>
    </xf>
    <xf numFmtId="49" fontId="51" fillId="0" borderId="43" xfId="0" applyNumberFormat="1" applyFont="1" applyFill="1" applyBorder="1" applyAlignment="1" applyProtection="1">
      <alignment wrapText="1"/>
      <protection locked="0"/>
    </xf>
    <xf numFmtId="164" fontId="41" fillId="0" borderId="44" xfId="0" applyNumberFormat="1" applyFont="1" applyBorder="1" applyAlignment="1">
      <alignment horizontal="center"/>
    </xf>
    <xf numFmtId="49" fontId="51" fillId="0" borderId="43" xfId="0" applyNumberFormat="1" applyFont="1" applyFill="1" applyBorder="1" applyAlignment="1">
      <alignment wrapText="1"/>
    </xf>
    <xf numFmtId="165" fontId="49" fillId="0" borderId="46" xfId="0" applyNumberFormat="1" applyFont="1" applyFill="1" applyBorder="1" applyAlignment="1">
      <alignment horizontal="center"/>
    </xf>
    <xf numFmtId="49" fontId="51" fillId="0" borderId="0" xfId="0" applyNumberFormat="1" applyFont="1" applyBorder="1" applyAlignment="1">
      <alignment horizontal="center"/>
    </xf>
    <xf numFmtId="49" fontId="56" fillId="0" borderId="9" xfId="0" applyNumberFormat="1" applyFont="1" applyBorder="1" applyAlignment="1">
      <alignment horizontal="center"/>
    </xf>
    <xf numFmtId="49" fontId="56" fillId="0" borderId="9" xfId="0" applyNumberFormat="1" applyFont="1" applyBorder="1" applyAlignment="1">
      <alignment horizontal="center" wrapText="1"/>
    </xf>
    <xf numFmtId="0" fontId="51" fillId="0" borderId="43" xfId="0" applyFont="1" applyFill="1" applyBorder="1" applyAlignment="1">
      <alignment horizontal="left" wrapText="1"/>
    </xf>
    <xf numFmtId="49" fontId="51" fillId="0" borderId="43" xfId="0" applyNumberFormat="1" applyFont="1" applyFill="1" applyBorder="1" applyAlignment="1" applyProtection="1">
      <alignment horizontal="left" wrapText="1"/>
      <protection locked="0"/>
    </xf>
    <xf numFmtId="49" fontId="51" fillId="0" borderId="43" xfId="0" applyNumberFormat="1" applyFont="1" applyFill="1" applyBorder="1" applyAlignment="1">
      <alignment horizontal="left" wrapText="1"/>
    </xf>
    <xf numFmtId="164" fontId="49" fillId="0" borderId="9" xfId="0" applyNumberFormat="1" applyFont="1" applyFill="1" applyBorder="1" applyAlignment="1">
      <alignment horizontal="center"/>
    </xf>
    <xf numFmtId="0" fontId="41" fillId="0" borderId="0" xfId="0" applyFont="1"/>
    <xf numFmtId="0" fontId="51" fillId="0" borderId="45" xfId="0" applyFont="1" applyBorder="1"/>
    <xf numFmtId="166" fontId="49" fillId="3" borderId="9" xfId="0" applyNumberFormat="1" applyFont="1" applyFill="1" applyBorder="1" applyAlignment="1">
      <alignment horizontal="center"/>
    </xf>
    <xf numFmtId="166" fontId="41" fillId="0" borderId="12" xfId="0" applyNumberFormat="1" applyFont="1" applyBorder="1" applyAlignment="1">
      <alignment horizontal="center"/>
    </xf>
    <xf numFmtId="0" fontId="41" fillId="0" borderId="12" xfId="0" applyFont="1" applyBorder="1" applyAlignment="1">
      <alignment horizontal="right"/>
    </xf>
    <xf numFmtId="0" fontId="41" fillId="0" borderId="12" xfId="0" applyFont="1" applyBorder="1"/>
    <xf numFmtId="0" fontId="51" fillId="0" borderId="32" xfId="0" applyFont="1" applyBorder="1"/>
    <xf numFmtId="166" fontId="49" fillId="0" borderId="11" xfId="0" applyNumberFormat="1" applyFont="1" applyFill="1" applyBorder="1" applyAlignment="1">
      <alignment horizontal="center"/>
    </xf>
    <xf numFmtId="166" fontId="49" fillId="0" borderId="10" xfId="0" applyNumberFormat="1" applyFont="1" applyFill="1" applyBorder="1" applyAlignment="1">
      <alignment horizontal="center"/>
    </xf>
    <xf numFmtId="49" fontId="51" fillId="0" borderId="28" xfId="0" applyNumberFormat="1" applyFont="1" applyBorder="1" applyAlignment="1">
      <alignment horizontal="center"/>
    </xf>
    <xf numFmtId="0" fontId="48" fillId="3" borderId="30" xfId="0" applyFont="1" applyFill="1" applyBorder="1" applyAlignment="1">
      <alignment horizontal="left" wrapText="1"/>
    </xf>
    <xf numFmtId="166" fontId="46" fillId="0" borderId="37" xfId="0" applyNumberFormat="1" applyFont="1" applyFill="1" applyBorder="1" applyAlignment="1">
      <alignment horizontal="center"/>
    </xf>
    <xf numFmtId="166" fontId="46" fillId="0" borderId="30" xfId="0" applyNumberFormat="1" applyFont="1" applyFill="1" applyBorder="1" applyAlignment="1">
      <alignment horizontal="center"/>
    </xf>
    <xf numFmtId="166" fontId="46" fillId="0" borderId="29" xfId="0" applyNumberFormat="1" applyFont="1" applyFill="1" applyBorder="1" applyAlignment="1">
      <alignment horizontal="center"/>
    </xf>
    <xf numFmtId="165" fontId="46" fillId="0" borderId="30" xfId="0" applyNumberFormat="1" applyFont="1" applyFill="1" applyBorder="1" applyAlignment="1">
      <alignment horizontal="center"/>
    </xf>
    <xf numFmtId="0" fontId="48" fillId="0" borderId="30" xfId="0" applyFont="1" applyFill="1" applyBorder="1" applyAlignment="1" applyProtection="1">
      <alignment horizontal="left" wrapText="1"/>
      <protection locked="0"/>
    </xf>
    <xf numFmtId="165" fontId="46" fillId="0" borderId="28" xfId="0" applyNumberFormat="1" applyFont="1" applyFill="1" applyBorder="1" applyAlignment="1">
      <alignment horizontal="center"/>
    </xf>
    <xf numFmtId="166" fontId="41" fillId="0" borderId="0" xfId="0" applyNumberFormat="1" applyFont="1" applyFill="1" applyBorder="1" applyAlignment="1">
      <alignment horizontal="center"/>
    </xf>
    <xf numFmtId="0" fontId="41" fillId="0" borderId="0" xfId="0" applyFont="1" applyFill="1" applyBorder="1" applyAlignment="1">
      <alignment horizontal="right"/>
    </xf>
    <xf numFmtId="0" fontId="41" fillId="0" borderId="0" xfId="0" applyFont="1" applyFill="1" applyBorder="1"/>
    <xf numFmtId="0" fontId="41" fillId="0" borderId="0" xfId="0" applyFont="1" applyFill="1"/>
    <xf numFmtId="167" fontId="51" fillId="0" borderId="10" xfId="0" applyNumberFormat="1" applyFont="1" applyFill="1" applyBorder="1" applyAlignment="1">
      <alignment horizontal="center"/>
    </xf>
    <xf numFmtId="1" fontId="51" fillId="0" borderId="10" xfId="0" applyNumberFormat="1" applyFont="1" applyFill="1" applyBorder="1" applyAlignment="1">
      <alignment horizontal="center"/>
    </xf>
    <xf numFmtId="49" fontId="51" fillId="0" borderId="10" xfId="0" applyNumberFormat="1" applyFont="1" applyFill="1" applyBorder="1" applyAlignment="1">
      <alignment horizontal="center"/>
    </xf>
    <xf numFmtId="166" fontId="49" fillId="0" borderId="36" xfId="0" applyNumberFormat="1" applyFont="1" applyFill="1" applyBorder="1" applyAlignment="1" applyProtection="1">
      <alignment horizontal="center" wrapText="1"/>
    </xf>
    <xf numFmtId="166" fontId="49" fillId="0" borderId="10" xfId="0" applyNumberFormat="1" applyFont="1" applyFill="1" applyBorder="1" applyAlignment="1" applyProtection="1">
      <alignment horizontal="center" wrapText="1"/>
    </xf>
    <xf numFmtId="166" fontId="49" fillId="0" borderId="10" xfId="0" applyNumberFormat="1" applyFont="1" applyFill="1" applyBorder="1" applyAlignment="1" applyProtection="1">
      <alignment horizontal="center"/>
    </xf>
    <xf numFmtId="165" fontId="49" fillId="0" borderId="10" xfId="0" applyNumberFormat="1" applyFont="1" applyFill="1" applyBorder="1" applyAlignment="1">
      <alignment horizontal="center"/>
    </xf>
    <xf numFmtId="165" fontId="49" fillId="0" borderId="35" xfId="0" applyNumberFormat="1" applyFont="1" applyFill="1" applyBorder="1" applyAlignment="1">
      <alignment horizontal="center"/>
    </xf>
    <xf numFmtId="167" fontId="51" fillId="0" borderId="9" xfId="0" applyNumberFormat="1" applyFont="1" applyBorder="1" applyAlignment="1">
      <alignment horizontal="center"/>
    </xf>
    <xf numFmtId="1" fontId="51" fillId="0" borderId="9" xfId="0" applyNumberFormat="1" applyFont="1" applyBorder="1" applyAlignment="1">
      <alignment horizontal="center"/>
    </xf>
    <xf numFmtId="0" fontId="51" fillId="0" borderId="43" xfId="0" applyFont="1" applyBorder="1" applyAlignment="1" applyProtection="1">
      <alignment horizontal="left" wrapText="1"/>
      <protection locked="0"/>
    </xf>
    <xf numFmtId="166" fontId="49" fillId="0" borderId="44" xfId="0" applyNumberFormat="1" applyFont="1" applyFill="1" applyBorder="1" applyAlignment="1" applyProtection="1">
      <alignment horizontal="center" wrapText="1"/>
    </xf>
    <xf numFmtId="166" fontId="49" fillId="0" borderId="9" xfId="0" applyNumberFormat="1" applyFont="1" applyFill="1" applyBorder="1" applyAlignment="1" applyProtection="1">
      <alignment horizontal="center" wrapText="1"/>
    </xf>
    <xf numFmtId="166" fontId="49" fillId="0" borderId="9" xfId="0" applyNumberFormat="1" applyFont="1" applyFill="1" applyBorder="1" applyAlignment="1" applyProtection="1">
      <alignment horizontal="center"/>
    </xf>
    <xf numFmtId="166" fontId="49" fillId="0" borderId="18" xfId="0" applyNumberFormat="1" applyFont="1" applyFill="1" applyBorder="1" applyAlignment="1">
      <alignment horizontal="center"/>
    </xf>
    <xf numFmtId="165" fontId="49" fillId="0" borderId="43" xfId="0" applyNumberFormat="1" applyFont="1" applyFill="1" applyBorder="1" applyAlignment="1">
      <alignment horizontal="center"/>
    </xf>
    <xf numFmtId="49" fontId="51" fillId="0" borderId="9" xfId="0" applyNumberFormat="1" applyFont="1" applyBorder="1" applyAlignment="1" applyProtection="1">
      <alignment horizontal="center" wrapText="1"/>
      <protection locked="0"/>
    </xf>
    <xf numFmtId="1" fontId="51" fillId="0" borderId="9" xfId="0" applyNumberFormat="1" applyFont="1" applyBorder="1" applyAlignment="1" applyProtection="1">
      <alignment horizontal="center" wrapText="1"/>
      <protection locked="0"/>
    </xf>
    <xf numFmtId="49" fontId="51" fillId="0" borderId="43" xfId="0" applyNumberFormat="1" applyFont="1" applyBorder="1" applyAlignment="1" applyProtection="1">
      <alignment wrapText="1"/>
      <protection locked="0"/>
    </xf>
    <xf numFmtId="0" fontId="62" fillId="0" borderId="44" xfId="0" applyFont="1" applyFill="1" applyBorder="1" applyAlignment="1"/>
    <xf numFmtId="49" fontId="62" fillId="0" borderId="9" xfId="0" applyNumberFormat="1" applyFont="1" applyFill="1" applyBorder="1" applyAlignment="1" applyProtection="1">
      <alignment horizontal="center" wrapText="1"/>
      <protection locked="0"/>
    </xf>
    <xf numFmtId="1" fontId="51" fillId="0" borderId="9" xfId="0" applyNumberFormat="1" applyFont="1" applyFill="1" applyBorder="1" applyAlignment="1" applyProtection="1">
      <alignment horizontal="center" wrapText="1"/>
      <protection locked="0"/>
    </xf>
    <xf numFmtId="49" fontId="51" fillId="0" borderId="9" xfId="0" applyNumberFormat="1" applyFont="1" applyFill="1" applyBorder="1" applyAlignment="1" applyProtection="1">
      <alignment horizontal="center" wrapText="1"/>
      <protection locked="0"/>
    </xf>
    <xf numFmtId="0" fontId="51" fillId="0" borderId="43" xfId="0" applyFont="1" applyFill="1" applyBorder="1" applyAlignment="1" applyProtection="1">
      <alignment horizontal="left" wrapText="1"/>
      <protection locked="0"/>
    </xf>
    <xf numFmtId="165" fontId="49" fillId="0" borderId="9" xfId="0" applyNumberFormat="1" applyFont="1" applyFill="1" applyBorder="1" applyAlignment="1">
      <alignment horizontal="center"/>
    </xf>
    <xf numFmtId="166" fontId="63" fillId="0" borderId="18" xfId="0" applyNumberFormat="1" applyFont="1" applyFill="1" applyBorder="1" applyAlignment="1">
      <alignment horizontal="center"/>
    </xf>
    <xf numFmtId="166" fontId="63" fillId="0" borderId="9" xfId="0" applyNumberFormat="1" applyFont="1" applyFill="1" applyBorder="1" applyAlignment="1">
      <alignment horizontal="center"/>
    </xf>
    <xf numFmtId="166" fontId="64" fillId="0" borderId="0" xfId="0" applyNumberFormat="1" applyFont="1" applyFill="1" applyBorder="1" applyAlignment="1">
      <alignment horizontal="center"/>
    </xf>
    <xf numFmtId="0" fontId="64" fillId="0" borderId="0" xfId="0" applyFont="1" applyFill="1" applyBorder="1" applyAlignment="1">
      <alignment horizontal="right"/>
    </xf>
    <xf numFmtId="0" fontId="64" fillId="0" borderId="0" xfId="0" applyFont="1" applyFill="1" applyBorder="1"/>
    <xf numFmtId="0" fontId="64" fillId="0" borderId="0" xfId="0" applyFont="1" applyFill="1"/>
    <xf numFmtId="49" fontId="62" fillId="0" borderId="9" xfId="0" applyNumberFormat="1" applyFont="1" applyBorder="1" applyAlignment="1" applyProtection="1">
      <alignment horizontal="center" wrapText="1"/>
      <protection locked="0"/>
    </xf>
    <xf numFmtId="166" fontId="64" fillId="0" borderId="0" xfId="0" applyNumberFormat="1" applyFont="1" applyBorder="1" applyAlignment="1">
      <alignment horizontal="center"/>
    </xf>
    <xf numFmtId="0" fontId="64" fillId="0" borderId="0" xfId="0" applyFont="1" applyBorder="1" applyAlignment="1">
      <alignment horizontal="right"/>
    </xf>
    <xf numFmtId="0" fontId="64" fillId="0" borderId="0" xfId="0" applyFont="1" applyBorder="1"/>
    <xf numFmtId="0" fontId="64" fillId="0" borderId="0" xfId="0" applyFont="1"/>
    <xf numFmtId="166" fontId="53" fillId="0" borderId="0" xfId="0" applyNumberFormat="1" applyFont="1" applyBorder="1" applyAlignment="1">
      <alignment horizontal="center"/>
    </xf>
    <xf numFmtId="0" fontId="53" fillId="0" borderId="0" xfId="0" applyFont="1" applyBorder="1" applyAlignment="1">
      <alignment horizontal="right"/>
    </xf>
    <xf numFmtId="0" fontId="53" fillId="0" borderId="0" xfId="0" applyFont="1" applyBorder="1"/>
    <xf numFmtId="0" fontId="53" fillId="0" borderId="0" xfId="0" applyFont="1"/>
    <xf numFmtId="166" fontId="55" fillId="0" borderId="0" xfId="0" applyNumberFormat="1" applyFont="1" applyBorder="1" applyAlignment="1">
      <alignment horizontal="center"/>
    </xf>
    <xf numFmtId="0" fontId="55" fillId="0" borderId="0" xfId="0" applyFont="1" applyBorder="1" applyAlignment="1">
      <alignment horizontal="right"/>
    </xf>
    <xf numFmtId="0" fontId="55" fillId="0" borderId="0" xfId="0" applyFont="1" applyBorder="1"/>
    <xf numFmtId="0" fontId="55" fillId="0" borderId="0" xfId="0" applyFont="1"/>
    <xf numFmtId="1" fontId="51" fillId="0" borderId="0" xfId="0" applyNumberFormat="1" applyFont="1" applyBorder="1" applyAlignment="1" applyProtection="1">
      <alignment horizontal="center" wrapText="1"/>
      <protection locked="0"/>
    </xf>
    <xf numFmtId="49" fontId="51" fillId="0" borderId="0" xfId="0" applyNumberFormat="1" applyFont="1" applyBorder="1" applyAlignment="1" applyProtection="1">
      <alignment horizontal="center" wrapText="1"/>
      <protection locked="0"/>
    </xf>
    <xf numFmtId="0" fontId="49" fillId="0" borderId="70" xfId="0" applyFont="1" applyBorder="1" applyAlignment="1"/>
    <xf numFmtId="0" fontId="49" fillId="0" borderId="0" xfId="0" applyFont="1" applyFill="1" applyBorder="1" applyAlignment="1"/>
    <xf numFmtId="0" fontId="49" fillId="0" borderId="0" xfId="0" applyFont="1" applyBorder="1" applyAlignment="1"/>
    <xf numFmtId="0" fontId="49" fillId="0" borderId="69" xfId="0" applyFont="1" applyBorder="1" applyAlignment="1"/>
    <xf numFmtId="166" fontId="65" fillId="0" borderId="0" xfId="0" applyNumberFormat="1" applyFont="1" applyFill="1" applyBorder="1" applyAlignment="1">
      <alignment horizontal="center"/>
    </xf>
    <xf numFmtId="0" fontId="65" fillId="0" borderId="0" xfId="0" applyFont="1" applyFill="1" applyBorder="1" applyAlignment="1">
      <alignment horizontal="right"/>
    </xf>
    <xf numFmtId="0" fontId="65" fillId="0" borderId="0" xfId="0" applyFont="1" applyFill="1" applyBorder="1"/>
    <xf numFmtId="0" fontId="65" fillId="0" borderId="0" xfId="0" applyFont="1" applyFill="1"/>
    <xf numFmtId="0" fontId="51" fillId="0" borderId="42" xfId="0" applyFont="1" applyFill="1" applyBorder="1" applyAlignment="1"/>
    <xf numFmtId="49" fontId="54" fillId="0" borderId="43" xfId="0" applyNumberFormat="1" applyFont="1" applyBorder="1" applyAlignment="1" applyProtection="1">
      <alignment wrapText="1"/>
      <protection locked="0"/>
    </xf>
    <xf numFmtId="166" fontId="49" fillId="0" borderId="15" xfId="0" applyNumberFormat="1" applyFont="1" applyFill="1" applyBorder="1" applyAlignment="1" applyProtection="1">
      <alignment horizontal="center"/>
    </xf>
    <xf numFmtId="166" fontId="49" fillId="3" borderId="33" xfId="0" applyNumberFormat="1" applyFont="1" applyFill="1" applyBorder="1" applyAlignment="1">
      <alignment horizontal="center"/>
    </xf>
    <xf numFmtId="165" fontId="49" fillId="3" borderId="38" xfId="0" applyNumberFormat="1" applyFont="1" applyFill="1" applyBorder="1" applyAlignment="1">
      <alignment horizontal="center"/>
    </xf>
    <xf numFmtId="166" fontId="49" fillId="0" borderId="17" xfId="0" applyNumberFormat="1" applyFont="1" applyFill="1" applyBorder="1" applyAlignment="1">
      <alignment horizontal="center"/>
    </xf>
    <xf numFmtId="166" fontId="49" fillId="0" borderId="15" xfId="0" applyNumberFormat="1" applyFont="1" applyFill="1" applyBorder="1" applyAlignment="1">
      <alignment horizontal="center"/>
    </xf>
    <xf numFmtId="165" fontId="49" fillId="0" borderId="40" xfId="0" applyNumberFormat="1" applyFont="1" applyFill="1" applyBorder="1" applyAlignment="1">
      <alignment horizontal="center"/>
    </xf>
    <xf numFmtId="166" fontId="49" fillId="0" borderId="34" xfId="0" applyNumberFormat="1" applyFont="1" applyFill="1" applyBorder="1" applyAlignment="1">
      <alignment horizontal="center"/>
    </xf>
    <xf numFmtId="166" fontId="49" fillId="0" borderId="33" xfId="0" applyNumberFormat="1" applyFont="1" applyFill="1" applyBorder="1" applyAlignment="1">
      <alignment horizontal="center"/>
    </xf>
    <xf numFmtId="165" fontId="49" fillId="3" borderId="32" xfId="0" applyNumberFormat="1" applyFont="1" applyFill="1" applyBorder="1" applyAlignment="1">
      <alignment horizontal="center"/>
    </xf>
    <xf numFmtId="0" fontId="52" fillId="0" borderId="0" xfId="0" applyFont="1" applyBorder="1" applyAlignment="1">
      <alignment horizontal="right"/>
    </xf>
    <xf numFmtId="0" fontId="52" fillId="0" borderId="0" xfId="0" applyFont="1" applyBorder="1"/>
    <xf numFmtId="0" fontId="52" fillId="0" borderId="0" xfId="0" applyFont="1"/>
    <xf numFmtId="49" fontId="51" fillId="0" borderId="48" xfId="0" applyNumberFormat="1" applyFont="1" applyFill="1" applyBorder="1" applyAlignment="1">
      <alignment horizontal="center" wrapText="1"/>
    </xf>
    <xf numFmtId="49" fontId="51" fillId="0" borderId="47" xfId="0" applyNumberFormat="1" applyFont="1" applyFill="1" applyBorder="1" applyAlignment="1">
      <alignment horizontal="left" wrapText="1"/>
    </xf>
    <xf numFmtId="165" fontId="49" fillId="3" borderId="10" xfId="0" applyNumberFormat="1" applyFont="1" applyFill="1" applyBorder="1" applyAlignment="1">
      <alignment horizontal="center"/>
    </xf>
    <xf numFmtId="165" fontId="49" fillId="3" borderId="46" xfId="0" applyNumberFormat="1" applyFont="1" applyFill="1" applyBorder="1" applyAlignment="1">
      <alignment horizontal="center"/>
    </xf>
    <xf numFmtId="49" fontId="51" fillId="0" borderId="45" xfId="0" applyNumberFormat="1" applyFont="1" applyFill="1" applyBorder="1" applyAlignment="1">
      <alignment horizontal="left" wrapText="1"/>
    </xf>
    <xf numFmtId="166" fontId="49" fillId="0" borderId="43" xfId="0" applyNumberFormat="1" applyFont="1" applyFill="1" applyBorder="1" applyAlignment="1">
      <alignment horizontal="center"/>
    </xf>
    <xf numFmtId="166" fontId="49" fillId="0" borderId="45" xfId="0" applyNumberFormat="1" applyFont="1" applyFill="1" applyBorder="1" applyAlignment="1">
      <alignment horizontal="center"/>
    </xf>
    <xf numFmtId="49" fontId="51" fillId="0" borderId="45" xfId="0" applyNumberFormat="1" applyFont="1" applyFill="1" applyBorder="1" applyAlignment="1">
      <alignment wrapText="1"/>
    </xf>
    <xf numFmtId="0" fontId="2" fillId="0" borderId="45" xfId="0" applyFont="1" applyBorder="1" applyAlignment="1" applyProtection="1">
      <alignment horizontal="left" wrapText="1"/>
      <protection locked="0"/>
    </xf>
    <xf numFmtId="0" fontId="51" fillId="0" borderId="39" xfId="0" applyFont="1" applyFill="1" applyBorder="1" applyAlignment="1"/>
    <xf numFmtId="49" fontId="51" fillId="0" borderId="2" xfId="0" applyNumberFormat="1" applyFont="1" applyBorder="1" applyAlignment="1">
      <alignment horizontal="center"/>
    </xf>
    <xf numFmtId="49" fontId="51" fillId="0" borderId="35" xfId="0" applyNumberFormat="1" applyFont="1" applyFill="1" applyBorder="1" applyAlignment="1">
      <alignment wrapText="1"/>
    </xf>
    <xf numFmtId="166" fontId="49" fillId="0" borderId="53" xfId="0" applyNumberFormat="1" applyFont="1" applyFill="1" applyBorder="1" applyAlignment="1">
      <alignment horizontal="center"/>
    </xf>
    <xf numFmtId="165" fontId="49" fillId="3" borderId="35" xfId="0" applyNumberFormat="1" applyFont="1" applyFill="1" applyBorder="1" applyAlignment="1">
      <alignment horizontal="center"/>
    </xf>
    <xf numFmtId="0" fontId="51" fillId="0" borderId="74" xfId="0" applyFont="1" applyBorder="1"/>
    <xf numFmtId="49" fontId="51" fillId="0" borderId="2" xfId="0" applyNumberFormat="1" applyFont="1" applyFill="1" applyBorder="1" applyAlignment="1">
      <alignment horizontal="center" wrapText="1"/>
    </xf>
    <xf numFmtId="0" fontId="2" fillId="0" borderId="46" xfId="0" applyFont="1" applyBorder="1" applyAlignment="1" applyProtection="1">
      <alignment horizontal="left" wrapText="1"/>
      <protection locked="0"/>
    </xf>
    <xf numFmtId="166" fontId="49" fillId="0" borderId="55" xfId="0" applyNumberFormat="1" applyFont="1" applyFill="1" applyBorder="1" applyAlignment="1">
      <alignment horizontal="center"/>
    </xf>
    <xf numFmtId="166" fontId="49" fillId="0" borderId="52" xfId="0" applyNumberFormat="1" applyFont="1" applyFill="1" applyBorder="1" applyAlignment="1">
      <alignment horizontal="center"/>
    </xf>
    <xf numFmtId="165" fontId="49" fillId="0" borderId="54" xfId="0" applyNumberFormat="1" applyFont="1" applyFill="1" applyBorder="1" applyAlignment="1">
      <alignment horizontal="center"/>
    </xf>
    <xf numFmtId="165" fontId="49" fillId="3" borderId="54" xfId="0" applyNumberFormat="1" applyFont="1" applyFill="1" applyBorder="1" applyAlignment="1">
      <alignment horizontal="center"/>
    </xf>
    <xf numFmtId="0" fontId="48" fillId="0" borderId="30" xfId="0" applyFont="1" applyFill="1" applyBorder="1" applyAlignment="1">
      <alignment horizontal="left" wrapText="1"/>
    </xf>
    <xf numFmtId="165" fontId="49" fillId="0" borderId="27" xfId="0" applyNumberFormat="1" applyFont="1" applyFill="1" applyBorder="1" applyAlignment="1">
      <alignment horizontal="center"/>
    </xf>
    <xf numFmtId="0" fontId="52" fillId="0" borderId="0" xfId="0" applyFont="1" applyFill="1"/>
    <xf numFmtId="49" fontId="51" fillId="0" borderId="43" xfId="0" applyNumberFormat="1" applyFont="1" applyBorder="1" applyAlignment="1" applyProtection="1">
      <alignment horizontal="left" wrapText="1"/>
      <protection locked="0"/>
    </xf>
    <xf numFmtId="0" fontId="51" fillId="3" borderId="40" xfId="0" applyFont="1" applyFill="1" applyBorder="1" applyAlignment="1">
      <alignment horizontal="left" wrapText="1"/>
    </xf>
    <xf numFmtId="166" fontId="49" fillId="0" borderId="42" xfId="0" applyNumberFormat="1" applyFont="1" applyFill="1" applyBorder="1" applyAlignment="1">
      <alignment horizontal="center"/>
    </xf>
    <xf numFmtId="0" fontId="48" fillId="3" borderId="30" xfId="0" applyFont="1" applyFill="1" applyBorder="1" applyAlignment="1" applyProtection="1">
      <alignment horizontal="left" wrapText="1"/>
      <protection locked="0"/>
    </xf>
    <xf numFmtId="165" fontId="46" fillId="3" borderId="30" xfId="0" applyNumberFormat="1" applyFont="1" applyFill="1" applyBorder="1" applyAlignment="1">
      <alignment horizontal="center"/>
    </xf>
    <xf numFmtId="0" fontId="41" fillId="0" borderId="68" xfId="0" applyFont="1" applyBorder="1"/>
    <xf numFmtId="3" fontId="51" fillId="0" borderId="43" xfId="0" applyNumberFormat="1" applyFont="1" applyBorder="1" applyAlignment="1">
      <alignment horizontal="left" wrapText="1"/>
    </xf>
    <xf numFmtId="166" fontId="49" fillId="0" borderId="44" xfId="0" applyNumberFormat="1" applyFont="1" applyBorder="1" applyAlignment="1">
      <alignment horizontal="center" wrapText="1"/>
    </xf>
    <xf numFmtId="166" fontId="49" fillId="0" borderId="60" xfId="0" applyNumberFormat="1" applyFont="1" applyFill="1" applyBorder="1" applyAlignment="1">
      <alignment horizontal="center"/>
    </xf>
    <xf numFmtId="49" fontId="51" fillId="3" borderId="9" xfId="0" applyNumberFormat="1" applyFont="1" applyFill="1" applyBorder="1" applyAlignment="1">
      <alignment horizontal="center" wrapText="1"/>
    </xf>
    <xf numFmtId="49" fontId="51" fillId="3" borderId="43" xfId="0" applyNumberFormat="1" applyFont="1" applyFill="1" applyBorder="1" applyAlignment="1">
      <alignment wrapText="1"/>
    </xf>
    <xf numFmtId="165" fontId="49" fillId="3" borderId="40" xfId="0" applyNumberFormat="1" applyFont="1" applyFill="1" applyBorder="1" applyAlignment="1">
      <alignment horizontal="center"/>
    </xf>
    <xf numFmtId="165" fontId="49" fillId="0" borderId="32" xfId="0" applyNumberFormat="1" applyFont="1" applyFill="1" applyBorder="1" applyAlignment="1">
      <alignment horizontal="center"/>
    </xf>
    <xf numFmtId="0" fontId="41" fillId="0" borderId="16" xfId="0" applyFont="1" applyBorder="1"/>
    <xf numFmtId="0" fontId="48" fillId="0" borderId="30" xfId="0" applyFont="1" applyBorder="1" applyAlignment="1" applyProtection="1">
      <alignment horizontal="left" wrapText="1"/>
      <protection locked="0"/>
    </xf>
    <xf numFmtId="166" fontId="46" fillId="3" borderId="52" xfId="0" applyNumberFormat="1" applyFont="1" applyFill="1" applyBorder="1" applyAlignment="1">
      <alignment horizontal="center"/>
    </xf>
    <xf numFmtId="0" fontId="41" fillId="0" borderId="61" xfId="0" applyFont="1" applyBorder="1"/>
    <xf numFmtId="0" fontId="48" fillId="0" borderId="27" xfId="0" applyFont="1" applyBorder="1" applyAlignment="1" applyProtection="1">
      <alignment horizontal="left" wrapText="1"/>
      <protection locked="0"/>
    </xf>
    <xf numFmtId="166" fontId="46" fillId="0" borderId="27" xfId="0" applyNumberFormat="1" applyFont="1" applyFill="1" applyBorder="1" applyAlignment="1">
      <alignment horizontal="center"/>
    </xf>
    <xf numFmtId="49" fontId="51" fillId="0" borderId="45" xfId="0" applyNumberFormat="1" applyFont="1" applyFill="1" applyBorder="1" applyAlignment="1" applyProtection="1">
      <alignment horizontal="left" wrapText="1"/>
      <protection locked="0"/>
    </xf>
    <xf numFmtId="0" fontId="51" fillId="0" borderId="45" xfId="0" applyFont="1" applyBorder="1" applyAlignment="1" applyProtection="1">
      <alignment horizontal="left" wrapText="1"/>
      <protection locked="0"/>
    </xf>
    <xf numFmtId="49" fontId="51" fillId="0" borderId="9" xfId="0" applyNumberFormat="1" applyFont="1" applyFill="1" applyBorder="1" applyAlignment="1">
      <alignment horizontal="center"/>
    </xf>
    <xf numFmtId="0" fontId="51" fillId="0" borderId="69" xfId="0" applyFont="1" applyFill="1" applyBorder="1" applyAlignment="1">
      <alignment wrapText="1"/>
    </xf>
    <xf numFmtId="3" fontId="51" fillId="0" borderId="45" xfId="0" applyNumberFormat="1" applyFont="1" applyBorder="1" applyAlignment="1">
      <alignment horizontal="left" wrapText="1"/>
    </xf>
    <xf numFmtId="0" fontId="51" fillId="0" borderId="45" xfId="0" applyFont="1" applyFill="1" applyBorder="1" applyAlignment="1" applyProtection="1">
      <alignment horizontal="left" wrapText="1"/>
      <protection locked="0"/>
    </xf>
    <xf numFmtId="0" fontId="51" fillId="0" borderId="35" xfId="0" applyFont="1" applyBorder="1" applyAlignment="1">
      <alignment wrapText="1"/>
    </xf>
    <xf numFmtId="0" fontId="51" fillId="0" borderId="45" xfId="0" applyFont="1" applyBorder="1" applyAlignment="1" applyProtection="1">
      <alignment wrapText="1"/>
      <protection locked="0"/>
    </xf>
    <xf numFmtId="0" fontId="66" fillId="0" borderId="9" xfId="0" applyNumberFormat="1" applyFont="1" applyFill="1" applyBorder="1" applyAlignment="1" applyProtection="1">
      <alignment horizontal="left" wrapText="1"/>
      <protection locked="0"/>
    </xf>
    <xf numFmtId="166" fontId="49" fillId="0" borderId="2" xfId="0" applyNumberFormat="1" applyFont="1" applyFill="1" applyBorder="1" applyAlignment="1" applyProtection="1">
      <alignment horizontal="center"/>
      <protection locked="0"/>
    </xf>
    <xf numFmtId="165" fontId="49" fillId="3" borderId="2" xfId="0" applyNumberFormat="1" applyFont="1" applyFill="1" applyBorder="1" applyAlignment="1">
      <alignment horizontal="center"/>
    </xf>
    <xf numFmtId="166" fontId="49" fillId="3" borderId="2" xfId="0" applyNumberFormat="1" applyFont="1" applyFill="1" applyBorder="1" applyAlignment="1">
      <alignment horizontal="center"/>
    </xf>
    <xf numFmtId="0" fontId="51" fillId="0" borderId="34" xfId="0" applyFont="1" applyFill="1" applyBorder="1" applyAlignment="1"/>
    <xf numFmtId="0" fontId="48" fillId="0" borderId="33" xfId="0" applyFont="1" applyFill="1" applyBorder="1" applyAlignment="1">
      <alignment horizontal="center"/>
    </xf>
    <xf numFmtId="49" fontId="48" fillId="0" borderId="33" xfId="0" applyNumberFormat="1" applyFont="1" applyFill="1" applyBorder="1" applyAlignment="1">
      <alignment horizontal="center" wrapText="1"/>
    </xf>
    <xf numFmtId="49" fontId="48" fillId="3" borderId="33" xfId="0" applyNumberFormat="1" applyFont="1" applyFill="1" applyBorder="1" applyAlignment="1">
      <alignment horizontal="center" wrapText="1"/>
    </xf>
    <xf numFmtId="49" fontId="48" fillId="3" borderId="32" xfId="0" applyNumberFormat="1" applyFont="1" applyFill="1" applyBorder="1" applyAlignment="1">
      <alignment horizontal="left" wrapText="1"/>
    </xf>
    <xf numFmtId="166" fontId="46" fillId="0" borderId="34" xfId="0" applyNumberFormat="1" applyFont="1" applyFill="1" applyBorder="1" applyAlignment="1" applyProtection="1">
      <alignment horizontal="center"/>
      <protection locked="0"/>
    </xf>
    <xf numFmtId="166" fontId="46" fillId="0" borderId="33" xfId="0" applyNumberFormat="1" applyFont="1" applyFill="1" applyBorder="1" applyAlignment="1" applyProtection="1">
      <alignment horizontal="center"/>
      <protection locked="0"/>
    </xf>
    <xf numFmtId="165" fontId="46" fillId="3" borderId="33" xfId="0" applyNumberFormat="1" applyFont="1" applyFill="1" applyBorder="1" applyAlignment="1">
      <alignment horizontal="center"/>
    </xf>
    <xf numFmtId="165" fontId="46" fillId="3" borderId="32" xfId="0" applyNumberFormat="1" applyFont="1" applyFill="1" applyBorder="1" applyAlignment="1">
      <alignment horizontal="center"/>
    </xf>
    <xf numFmtId="166" fontId="46" fillId="0" borderId="62" xfId="0" applyNumberFormat="1" applyFont="1" applyFill="1" applyBorder="1" applyAlignment="1">
      <alignment horizontal="center"/>
    </xf>
    <xf numFmtId="166" fontId="46" fillId="0" borderId="33" xfId="0" applyNumberFormat="1" applyFont="1" applyFill="1" applyBorder="1" applyAlignment="1">
      <alignment horizontal="center"/>
    </xf>
    <xf numFmtId="165" fontId="46" fillId="0" borderId="63" xfId="0" applyNumberFormat="1" applyFont="1" applyFill="1" applyBorder="1" applyAlignment="1">
      <alignment horizontal="center"/>
    </xf>
    <xf numFmtId="166" fontId="46" fillId="0" borderId="34" xfId="0" applyNumberFormat="1" applyFont="1" applyFill="1" applyBorder="1" applyAlignment="1">
      <alignment horizontal="center"/>
    </xf>
    <xf numFmtId="166" fontId="41" fillId="0" borderId="16" xfId="0" applyNumberFormat="1" applyFont="1" applyFill="1" applyBorder="1" applyAlignment="1">
      <alignment horizontal="center"/>
    </xf>
    <xf numFmtId="0" fontId="41" fillId="0" borderId="16" xfId="0" applyFont="1" applyFill="1" applyBorder="1" applyAlignment="1">
      <alignment horizontal="right"/>
    </xf>
    <xf numFmtId="0" fontId="41" fillId="0" borderId="16" xfId="0" applyFont="1" applyFill="1" applyBorder="1"/>
    <xf numFmtId="0" fontId="51" fillId="0" borderId="10" xfId="0" applyFont="1" applyBorder="1" applyAlignment="1">
      <alignment horizontal="center"/>
    </xf>
    <xf numFmtId="0" fontId="51" fillId="0" borderId="46" xfId="0" applyFont="1" applyFill="1" applyBorder="1" applyAlignment="1" applyProtection="1">
      <alignment horizontal="left" wrapText="1"/>
      <protection locked="0"/>
    </xf>
    <xf numFmtId="166" fontId="46" fillId="0" borderId="36" xfId="0" applyNumberFormat="1" applyFont="1" applyFill="1" applyBorder="1" applyAlignment="1" applyProtection="1">
      <alignment horizontal="center"/>
      <protection locked="0"/>
    </xf>
    <xf numFmtId="166" fontId="46" fillId="0" borderId="10" xfId="0" applyNumberFormat="1" applyFont="1" applyFill="1" applyBorder="1" applyAlignment="1" applyProtection="1">
      <alignment horizontal="center"/>
      <protection locked="0"/>
    </xf>
    <xf numFmtId="164" fontId="46" fillId="3" borderId="10" xfId="0" applyNumberFormat="1" applyFont="1" applyFill="1" applyBorder="1" applyAlignment="1">
      <alignment horizontal="center"/>
    </xf>
    <xf numFmtId="165" fontId="46" fillId="3" borderId="35" xfId="0" applyNumberFormat="1" applyFont="1" applyFill="1" applyBorder="1" applyAlignment="1">
      <alignment horizontal="center"/>
    </xf>
    <xf numFmtId="166" fontId="46" fillId="0" borderId="44" xfId="0" applyNumberFormat="1" applyFont="1" applyFill="1" applyBorder="1" applyAlignment="1" applyProtection="1">
      <alignment horizontal="center"/>
      <protection locked="0"/>
    </xf>
    <xf numFmtId="166" fontId="46" fillId="0" borderId="9" xfId="0" applyNumberFormat="1" applyFont="1" applyFill="1" applyBorder="1" applyAlignment="1" applyProtection="1">
      <alignment horizontal="center"/>
      <protection locked="0"/>
    </xf>
    <xf numFmtId="164" fontId="46" fillId="3" borderId="9" xfId="0" applyNumberFormat="1" applyFont="1" applyFill="1" applyBorder="1" applyAlignment="1">
      <alignment horizontal="center"/>
    </xf>
    <xf numFmtId="0" fontId="51" fillId="0" borderId="15" xfId="0" applyFont="1" applyBorder="1" applyAlignment="1">
      <alignment horizontal="center"/>
    </xf>
    <xf numFmtId="166" fontId="46" fillId="0" borderId="42" xfId="0" applyNumberFormat="1" applyFont="1" applyFill="1" applyBorder="1" applyAlignment="1" applyProtection="1">
      <alignment horizontal="center"/>
      <protection locked="0"/>
    </xf>
    <xf numFmtId="166" fontId="46" fillId="0" borderId="15" xfId="0" applyNumberFormat="1" applyFont="1" applyFill="1" applyBorder="1" applyAlignment="1" applyProtection="1">
      <alignment horizontal="center"/>
      <protection locked="0"/>
    </xf>
    <xf numFmtId="164" fontId="46" fillId="3" borderId="15" xfId="0" applyNumberFormat="1" applyFont="1" applyFill="1" applyBorder="1" applyAlignment="1">
      <alignment horizontal="center"/>
    </xf>
    <xf numFmtId="165" fontId="46" fillId="3" borderId="38" xfId="0" applyNumberFormat="1" applyFont="1" applyFill="1" applyBorder="1" applyAlignment="1">
      <alignment horizontal="center"/>
    </xf>
    <xf numFmtId="0" fontId="41" fillId="0" borderId="0" xfId="0" applyFont="1" applyBorder="1" applyAlignment="1"/>
    <xf numFmtId="0" fontId="51" fillId="0" borderId="48" xfId="0" applyFont="1" applyBorder="1" applyAlignment="1">
      <alignment horizontal="center"/>
    </xf>
    <xf numFmtId="0" fontId="51" fillId="0" borderId="50" xfId="0" applyFont="1" applyFill="1" applyBorder="1" applyAlignment="1" applyProtection="1">
      <alignment horizontal="left" wrapText="1"/>
      <protection locked="0"/>
    </xf>
    <xf numFmtId="166" fontId="46" fillId="0" borderId="49" xfId="0" applyNumberFormat="1" applyFont="1" applyFill="1" applyBorder="1" applyAlignment="1" applyProtection="1">
      <alignment horizontal="center"/>
      <protection locked="0"/>
    </xf>
    <xf numFmtId="166" fontId="46" fillId="0" borderId="48" xfId="0" applyNumberFormat="1" applyFont="1" applyFill="1" applyBorder="1" applyAlignment="1" applyProtection="1">
      <alignment horizontal="center"/>
      <protection locked="0"/>
    </xf>
    <xf numFmtId="164" fontId="46" fillId="3" borderId="48" xfId="0" applyNumberFormat="1" applyFont="1" applyFill="1" applyBorder="1" applyAlignment="1">
      <alignment horizontal="center"/>
    </xf>
    <xf numFmtId="165" fontId="46" fillId="3" borderId="47" xfId="0" applyNumberFormat="1" applyFont="1" applyFill="1" applyBorder="1" applyAlignment="1">
      <alignment horizontal="center"/>
    </xf>
    <xf numFmtId="0" fontId="51" fillId="0" borderId="35" xfId="0" applyFont="1" applyFill="1" applyBorder="1" applyAlignment="1" applyProtection="1">
      <alignment horizontal="left" wrapText="1"/>
      <protection locked="0"/>
    </xf>
    <xf numFmtId="166" fontId="46" fillId="0" borderId="11" xfId="0" applyNumberFormat="1" applyFont="1" applyFill="1" applyBorder="1" applyAlignment="1" applyProtection="1">
      <alignment horizontal="center"/>
      <protection locked="0"/>
    </xf>
    <xf numFmtId="0" fontId="51" fillId="0" borderId="45" xfId="0" applyFont="1" applyFill="1" applyBorder="1" applyAlignment="1" applyProtection="1">
      <alignment wrapText="1"/>
      <protection locked="0"/>
    </xf>
    <xf numFmtId="166" fontId="46" fillId="0" borderId="18" xfId="0" applyNumberFormat="1" applyFont="1" applyFill="1" applyBorder="1" applyAlignment="1" applyProtection="1">
      <alignment horizontal="center"/>
      <protection locked="0"/>
    </xf>
    <xf numFmtId="166" fontId="46" fillId="0" borderId="17" xfId="0" applyNumberFormat="1" applyFont="1" applyFill="1" applyBorder="1" applyAlignment="1" applyProtection="1">
      <alignment horizontal="center"/>
      <protection locked="0"/>
    </xf>
    <xf numFmtId="0" fontId="51" fillId="0" borderId="38" xfId="0" applyFont="1" applyFill="1" applyBorder="1" applyAlignment="1" applyProtection="1">
      <alignment horizontal="left" wrapText="1"/>
      <protection locked="0"/>
    </xf>
    <xf numFmtId="166" fontId="49" fillId="3" borderId="52" xfId="0" applyNumberFormat="1" applyFont="1" applyFill="1" applyBorder="1" applyAlignment="1">
      <alignment horizontal="center"/>
    </xf>
    <xf numFmtId="166" fontId="49" fillId="0" borderId="62" xfId="0" applyNumberFormat="1" applyFont="1" applyFill="1" applyBorder="1" applyAlignment="1">
      <alignment horizontal="center"/>
    </xf>
    <xf numFmtId="165" fontId="49" fillId="0" borderId="63" xfId="0" applyNumberFormat="1" applyFont="1" applyFill="1" applyBorder="1" applyAlignment="1">
      <alignment horizontal="center"/>
    </xf>
    <xf numFmtId="0" fontId="51" fillId="0" borderId="57" xfId="0" applyFont="1" applyFill="1" applyBorder="1" applyAlignment="1"/>
    <xf numFmtId="0" fontId="48" fillId="0" borderId="56" xfId="0" applyFont="1" applyBorder="1" applyAlignment="1">
      <alignment horizontal="center"/>
    </xf>
    <xf numFmtId="0" fontId="48" fillId="0" borderId="66" xfId="0" applyFont="1" applyFill="1" applyBorder="1" applyAlignment="1" applyProtection="1">
      <alignment horizontal="left" wrapText="1"/>
      <protection locked="0"/>
    </xf>
    <xf numFmtId="166" fontId="46" fillId="0" borderId="65" xfId="0" applyNumberFormat="1" applyFont="1" applyFill="1" applyBorder="1" applyAlignment="1" applyProtection="1">
      <alignment horizontal="center"/>
      <protection locked="0"/>
    </xf>
    <xf numFmtId="166" fontId="46" fillId="0" borderId="56" xfId="0" applyNumberFormat="1" applyFont="1" applyFill="1" applyBorder="1" applyAlignment="1" applyProtection="1">
      <alignment horizontal="center"/>
      <protection locked="0"/>
    </xf>
    <xf numFmtId="164" fontId="46" fillId="3" borderId="56" xfId="0" applyNumberFormat="1" applyFont="1" applyFill="1" applyBorder="1" applyAlignment="1">
      <alignment horizontal="center"/>
    </xf>
    <xf numFmtId="165" fontId="46" fillId="3" borderId="41" xfId="0" applyNumberFormat="1" applyFont="1" applyFill="1" applyBorder="1" applyAlignment="1">
      <alignment horizontal="center"/>
    </xf>
    <xf numFmtId="166" fontId="46" fillId="0" borderId="53" xfId="0" applyNumberFormat="1" applyFont="1" applyFill="1" applyBorder="1" applyAlignment="1">
      <alignment horizontal="center"/>
    </xf>
    <xf numFmtId="165" fontId="46" fillId="0" borderId="1" xfId="0" applyNumberFormat="1" applyFont="1" applyFill="1" applyBorder="1" applyAlignment="1">
      <alignment horizontal="center"/>
    </xf>
    <xf numFmtId="0" fontId="48" fillId="0" borderId="28" xfId="0" applyFont="1" applyBorder="1" applyAlignment="1">
      <alignment horizontal="center"/>
    </xf>
    <xf numFmtId="49" fontId="48" fillId="0" borderId="28" xfId="0" applyNumberFormat="1" applyFont="1" applyFill="1" applyBorder="1" applyAlignment="1">
      <alignment horizontal="center" wrapText="1"/>
    </xf>
    <xf numFmtId="49" fontId="48" fillId="3" borderId="28" xfId="0" applyNumberFormat="1" applyFont="1" applyFill="1" applyBorder="1" applyAlignment="1">
      <alignment horizontal="center" wrapText="1"/>
    </xf>
    <xf numFmtId="49" fontId="48" fillId="3" borderId="27" xfId="0" applyNumberFormat="1" applyFont="1" applyFill="1" applyBorder="1" applyAlignment="1">
      <alignment horizontal="left" wrapText="1"/>
    </xf>
    <xf numFmtId="166" fontId="46" fillId="0" borderId="31" xfId="0" applyNumberFormat="1" applyFont="1" applyFill="1" applyBorder="1" applyAlignment="1" applyProtection="1">
      <alignment horizontal="center"/>
      <protection locked="0"/>
    </xf>
    <xf numFmtId="166" fontId="46" fillId="0" borderId="28" xfId="0" applyNumberFormat="1" applyFont="1" applyFill="1" applyBorder="1" applyAlignment="1" applyProtection="1">
      <alignment horizontal="center"/>
      <protection locked="0"/>
    </xf>
    <xf numFmtId="166" fontId="49" fillId="0" borderId="28" xfId="0" applyNumberFormat="1" applyFont="1" applyFill="1" applyBorder="1" applyAlignment="1">
      <alignment horizontal="center"/>
    </xf>
    <xf numFmtId="165" fontId="49" fillId="3" borderId="27" xfId="0" applyNumberFormat="1" applyFont="1" applyFill="1" applyBorder="1" applyAlignment="1">
      <alignment horizontal="center"/>
    </xf>
    <xf numFmtId="0" fontId="48" fillId="0" borderId="27" xfId="0" applyFont="1" applyBorder="1" applyAlignment="1">
      <alignment horizontal="left" wrapText="1"/>
    </xf>
    <xf numFmtId="49" fontId="48" fillId="0" borderId="27" xfId="0" applyNumberFormat="1" applyFont="1" applyFill="1" applyBorder="1" applyAlignment="1" applyProtection="1">
      <alignment horizontal="left" wrapText="1"/>
      <protection locked="0"/>
    </xf>
    <xf numFmtId="166" fontId="46" fillId="0" borderId="31" xfId="0" applyNumberFormat="1" applyFont="1" applyFill="1" applyBorder="1" applyAlignment="1" applyProtection="1">
      <alignment horizontal="center"/>
    </xf>
    <xf numFmtId="166" fontId="46" fillId="0" borderId="28" xfId="0" applyNumberFormat="1" applyFont="1" applyFill="1" applyBorder="1" applyAlignment="1" applyProtection="1">
      <alignment horizontal="center"/>
    </xf>
    <xf numFmtId="166" fontId="52" fillId="0" borderId="0" xfId="0" applyNumberFormat="1" applyFont="1" applyBorder="1" applyAlignment="1">
      <alignment horizontal="center"/>
    </xf>
    <xf numFmtId="0" fontId="48" fillId="0" borderId="10" xfId="0" applyFont="1" applyFill="1" applyBorder="1" applyAlignment="1">
      <alignment horizontal="center"/>
    </xf>
    <xf numFmtId="166" fontId="46" fillId="0" borderId="11" xfId="0" applyNumberFormat="1" applyFont="1" applyFill="1" applyBorder="1" applyAlignment="1" applyProtection="1">
      <alignment horizontal="center"/>
    </xf>
    <xf numFmtId="166" fontId="46" fillId="0" borderId="10" xfId="0" applyNumberFormat="1" applyFont="1" applyFill="1" applyBorder="1" applyAlignment="1" applyProtection="1">
      <alignment horizontal="center"/>
    </xf>
    <xf numFmtId="165" fontId="46" fillId="0" borderId="10" xfId="0" applyNumberFormat="1" applyFont="1" applyFill="1" applyBorder="1" applyAlignment="1">
      <alignment horizontal="center"/>
    </xf>
    <xf numFmtId="166" fontId="46" fillId="3" borderId="10" xfId="0" applyNumberFormat="1" applyFont="1" applyFill="1" applyBorder="1" applyAlignment="1">
      <alignment horizontal="center"/>
    </xf>
    <xf numFmtId="166" fontId="46" fillId="0" borderId="11" xfId="0" applyNumberFormat="1" applyFont="1" applyFill="1" applyBorder="1" applyAlignment="1">
      <alignment horizontal="center"/>
    </xf>
    <xf numFmtId="166" fontId="46" fillId="0" borderId="36" xfId="0" applyNumberFormat="1" applyFont="1" applyFill="1" applyBorder="1" applyAlignment="1">
      <alignment horizontal="center"/>
    </xf>
    <xf numFmtId="166" fontId="46" fillId="0" borderId="10" xfId="0" applyNumberFormat="1" applyFont="1" applyFill="1" applyBorder="1" applyAlignment="1">
      <alignment horizontal="center"/>
    </xf>
    <xf numFmtId="0" fontId="48" fillId="0" borderId="9" xfId="0" applyFont="1" applyBorder="1" applyAlignment="1">
      <alignment horizontal="center"/>
    </xf>
    <xf numFmtId="166" fontId="46" fillId="0" borderId="18" xfId="0" applyNumberFormat="1" applyFont="1" applyFill="1" applyBorder="1" applyAlignment="1" applyProtection="1">
      <alignment horizontal="center"/>
    </xf>
    <xf numFmtId="166" fontId="46" fillId="0" borderId="9" xfId="0" applyNumberFormat="1" applyFont="1" applyFill="1" applyBorder="1" applyAlignment="1" applyProtection="1">
      <alignment horizontal="center"/>
    </xf>
    <xf numFmtId="166" fontId="46" fillId="0" borderId="9" xfId="0" applyNumberFormat="1" applyFont="1" applyFill="1" applyBorder="1" applyAlignment="1">
      <alignment horizontal="center"/>
    </xf>
    <xf numFmtId="0" fontId="48" fillId="0" borderId="38" xfId="0" applyFont="1" applyFill="1" applyBorder="1" applyAlignment="1" applyProtection="1">
      <alignment horizontal="left" wrapText="1"/>
      <protection locked="0"/>
    </xf>
    <xf numFmtId="166" fontId="46" fillId="0" borderId="18" xfId="0" applyNumberFormat="1" applyFont="1" applyFill="1" applyBorder="1" applyAlignment="1">
      <alignment horizontal="center"/>
    </xf>
    <xf numFmtId="165" fontId="46" fillId="0" borderId="43" xfId="0" applyNumberFormat="1" applyFont="1" applyFill="1" applyBorder="1" applyAlignment="1">
      <alignment horizontal="center"/>
    </xf>
    <xf numFmtId="0" fontId="48" fillId="0" borderId="33" xfId="0" applyFont="1" applyBorder="1" applyAlignment="1">
      <alignment horizontal="center"/>
    </xf>
    <xf numFmtId="49" fontId="48" fillId="0" borderId="9" xfId="0" applyNumberFormat="1" applyFont="1" applyFill="1" applyBorder="1" applyAlignment="1">
      <alignment horizontal="center" wrapText="1"/>
    </xf>
    <xf numFmtId="49" fontId="48" fillId="0" borderId="43" xfId="0" applyNumberFormat="1" applyFont="1" applyFill="1" applyBorder="1" applyAlignment="1">
      <alignment horizontal="center" wrapText="1"/>
    </xf>
    <xf numFmtId="0" fontId="48" fillId="0" borderId="64" xfId="0" applyFont="1" applyBorder="1"/>
    <xf numFmtId="166" fontId="46" fillId="0" borderId="62" xfId="0" applyNumberFormat="1" applyFont="1" applyFill="1" applyBorder="1" applyAlignment="1" applyProtection="1">
      <alignment horizontal="center"/>
    </xf>
    <xf numFmtId="166" fontId="46" fillId="0" borderId="33" xfId="0" applyNumberFormat="1" applyFont="1" applyFill="1" applyBorder="1" applyAlignment="1" applyProtection="1">
      <alignment horizontal="center"/>
    </xf>
    <xf numFmtId="166" fontId="41" fillId="0" borderId="61" xfId="0" applyNumberFormat="1" applyFont="1" applyBorder="1" applyAlignment="1">
      <alignment horizontal="center"/>
    </xf>
    <xf numFmtId="0" fontId="41" fillId="0" borderId="61" xfId="0" applyFont="1" applyBorder="1" applyAlignment="1">
      <alignment horizontal="right"/>
    </xf>
    <xf numFmtId="0" fontId="48" fillId="0" borderId="10" xfId="0" applyFont="1" applyBorder="1" applyAlignment="1">
      <alignment horizontal="center"/>
    </xf>
    <xf numFmtId="0" fontId="48" fillId="0" borderId="2" xfId="0" applyFont="1" applyBorder="1" applyAlignment="1">
      <alignment horizontal="center"/>
    </xf>
    <xf numFmtId="0" fontId="51" fillId="0" borderId="41" xfId="0" applyFont="1" applyFill="1" applyBorder="1" applyAlignment="1" applyProtection="1">
      <alignment horizontal="left" wrapText="1"/>
      <protection locked="0"/>
    </xf>
    <xf numFmtId="166" fontId="49" fillId="0" borderId="11" xfId="0" applyNumberFormat="1" applyFont="1" applyFill="1" applyBorder="1" applyAlignment="1" applyProtection="1">
      <alignment horizontal="center"/>
    </xf>
    <xf numFmtId="164" fontId="49" fillId="3" borderId="10" xfId="0" applyNumberFormat="1" applyFont="1" applyFill="1" applyBorder="1" applyAlignment="1">
      <alignment horizontal="center"/>
    </xf>
    <xf numFmtId="165" fontId="46" fillId="0" borderId="46" xfId="0" applyNumberFormat="1" applyFont="1" applyFill="1" applyBorder="1" applyAlignment="1">
      <alignment horizontal="center"/>
    </xf>
    <xf numFmtId="0" fontId="48" fillId="0" borderId="63" xfId="0" applyFont="1" applyBorder="1" applyAlignment="1">
      <alignment horizontal="center"/>
    </xf>
    <xf numFmtId="49" fontId="48" fillId="0" borderId="29" xfId="0" applyNumberFormat="1" applyFont="1" applyFill="1" applyBorder="1" applyAlignment="1">
      <alignment horizontal="center" wrapText="1"/>
    </xf>
    <xf numFmtId="49" fontId="48" fillId="0" borderId="27" xfId="0" applyNumberFormat="1" applyFont="1" applyFill="1" applyBorder="1" applyAlignment="1">
      <alignment wrapText="1"/>
    </xf>
    <xf numFmtId="0" fontId="48" fillId="0" borderId="30" xfId="0" applyFont="1" applyFill="1" applyBorder="1" applyAlignment="1">
      <alignment horizontal="center"/>
    </xf>
    <xf numFmtId="164" fontId="46" fillId="0" borderId="28" xfId="0" applyNumberFormat="1" applyFont="1" applyFill="1" applyBorder="1" applyAlignment="1">
      <alignment horizontal="center"/>
    </xf>
    <xf numFmtId="166" fontId="49" fillId="3" borderId="28" xfId="0" applyNumberFormat="1" applyFont="1" applyFill="1" applyBorder="1" applyAlignment="1">
      <alignment horizontal="center"/>
    </xf>
    <xf numFmtId="166" fontId="46" fillId="0" borderId="57" xfId="0" applyNumberFormat="1" applyFont="1" applyFill="1" applyBorder="1" applyAlignment="1">
      <alignment horizontal="center"/>
    </xf>
    <xf numFmtId="165" fontId="46" fillId="0" borderId="66" xfId="0" applyNumberFormat="1" applyFont="1" applyFill="1" applyBorder="1" applyAlignment="1">
      <alignment horizontal="center"/>
    </xf>
    <xf numFmtId="165" fontId="46" fillId="3" borderId="46" xfId="0" applyNumberFormat="1" applyFont="1" applyFill="1" applyBorder="1" applyAlignment="1">
      <alignment horizontal="center"/>
    </xf>
    <xf numFmtId="166" fontId="49" fillId="0" borderId="73" xfId="0" applyNumberFormat="1" applyFont="1" applyFill="1" applyBorder="1" applyAlignment="1">
      <alignment horizontal="center"/>
    </xf>
    <xf numFmtId="166" fontId="49" fillId="0" borderId="48" xfId="0" applyNumberFormat="1" applyFont="1" applyFill="1" applyBorder="1" applyAlignment="1" applyProtection="1">
      <alignment horizontal="center"/>
    </xf>
    <xf numFmtId="166" fontId="46" fillId="0" borderId="49" xfId="0" applyNumberFormat="1" applyFont="1" applyFill="1" applyBorder="1" applyAlignment="1">
      <alignment horizontal="center"/>
    </xf>
    <xf numFmtId="166" fontId="46" fillId="0" borderId="48" xfId="0" applyNumberFormat="1" applyFont="1" applyFill="1" applyBorder="1" applyAlignment="1">
      <alignment horizontal="center"/>
    </xf>
    <xf numFmtId="0" fontId="48" fillId="0" borderId="15" xfId="0" applyFont="1" applyBorder="1" applyAlignment="1">
      <alignment horizontal="center"/>
    </xf>
    <xf numFmtId="166" fontId="46" fillId="0" borderId="44" xfId="0" applyNumberFormat="1" applyFont="1" applyFill="1" applyBorder="1" applyAlignment="1" applyProtection="1">
      <alignment horizontal="center"/>
    </xf>
    <xf numFmtId="165" fontId="46" fillId="3" borderId="43" xfId="0" applyNumberFormat="1" applyFont="1" applyFill="1" applyBorder="1" applyAlignment="1">
      <alignment horizontal="center"/>
    </xf>
    <xf numFmtId="165" fontId="49" fillId="0" borderId="38" xfId="0" applyNumberFormat="1" applyFont="1" applyFill="1" applyBorder="1" applyAlignment="1">
      <alignment horizontal="center"/>
    </xf>
    <xf numFmtId="166" fontId="46" fillId="0" borderId="42" xfId="0" applyNumberFormat="1" applyFont="1" applyFill="1" applyBorder="1" applyAlignment="1">
      <alignment horizontal="center"/>
    </xf>
    <xf numFmtId="166" fontId="49" fillId="0" borderId="33" xfId="0" applyNumberFormat="1" applyFont="1" applyFill="1" applyBorder="1" applyAlignment="1" applyProtection="1">
      <alignment horizontal="center"/>
    </xf>
    <xf numFmtId="0" fontId="51" fillId="0" borderId="32" xfId="0" applyFont="1" applyFill="1" applyBorder="1" applyAlignment="1" applyProtection="1">
      <alignment horizontal="left" wrapText="1"/>
      <protection locked="0"/>
    </xf>
    <xf numFmtId="166" fontId="46" fillId="0" borderId="17" xfId="0" applyNumberFormat="1" applyFont="1" applyFill="1" applyBorder="1" applyAlignment="1" applyProtection="1">
      <alignment horizontal="center"/>
    </xf>
    <xf numFmtId="166" fontId="46" fillId="0" borderId="15" xfId="0" applyNumberFormat="1" applyFont="1" applyFill="1" applyBorder="1" applyAlignment="1" applyProtection="1">
      <alignment horizontal="center"/>
    </xf>
    <xf numFmtId="165" fontId="46" fillId="3" borderId="40" xfId="0" applyNumberFormat="1" applyFont="1" applyFill="1" applyBorder="1" applyAlignment="1">
      <alignment horizontal="center"/>
    </xf>
    <xf numFmtId="166" fontId="49" fillId="0" borderId="2" xfId="0" applyNumberFormat="1" applyFont="1" applyFill="1" applyBorder="1" applyAlignment="1" applyProtection="1">
      <alignment horizontal="center"/>
    </xf>
    <xf numFmtId="165" fontId="49" fillId="0" borderId="41" xfId="0" applyNumberFormat="1" applyFont="1" applyFill="1" applyBorder="1" applyAlignment="1">
      <alignment horizontal="center"/>
    </xf>
    <xf numFmtId="164" fontId="46" fillId="3" borderId="28" xfId="0" applyNumberFormat="1" applyFont="1" applyFill="1" applyBorder="1" applyAlignment="1">
      <alignment horizontal="center"/>
    </xf>
    <xf numFmtId="166" fontId="52" fillId="0" borderId="61" xfId="0" applyNumberFormat="1" applyFont="1" applyBorder="1" applyAlignment="1">
      <alignment horizontal="center"/>
    </xf>
    <xf numFmtId="0" fontId="52" fillId="0" borderId="61" xfId="0" applyFont="1" applyBorder="1" applyAlignment="1">
      <alignment horizontal="right"/>
    </xf>
    <xf numFmtId="0" fontId="52" fillId="0" borderId="61" xfId="0" applyFont="1" applyBorder="1"/>
    <xf numFmtId="49" fontId="48" fillId="0" borderId="52" xfId="0" applyNumberFormat="1" applyFont="1" applyBorder="1" applyAlignment="1">
      <alignment horizontal="center"/>
    </xf>
    <xf numFmtId="0" fontId="48" fillId="0" borderId="54" xfId="0" applyFont="1" applyFill="1" applyBorder="1" applyAlignment="1" applyProtection="1">
      <alignment horizontal="left" wrapText="1"/>
      <protection locked="0"/>
    </xf>
    <xf numFmtId="166" fontId="46" fillId="0" borderId="60" xfId="0" applyNumberFormat="1" applyFont="1" applyFill="1" applyBorder="1" applyAlignment="1" applyProtection="1">
      <alignment horizontal="center"/>
    </xf>
    <xf numFmtId="166" fontId="46" fillId="0" borderId="52" xfId="0" applyNumberFormat="1" applyFont="1" applyFill="1" applyBorder="1" applyAlignment="1" applyProtection="1">
      <alignment horizontal="center"/>
    </xf>
    <xf numFmtId="165" fontId="46" fillId="3" borderId="59" xfId="0" applyNumberFormat="1" applyFont="1" applyFill="1" applyBorder="1" applyAlignment="1">
      <alignment horizontal="center"/>
    </xf>
    <xf numFmtId="165" fontId="46" fillId="0" borderId="54" xfId="0" applyNumberFormat="1" applyFont="1" applyFill="1" applyBorder="1" applyAlignment="1">
      <alignment horizontal="center"/>
    </xf>
    <xf numFmtId="49" fontId="48" fillId="0" borderId="2" xfId="0" applyNumberFormat="1" applyFont="1" applyBorder="1" applyAlignment="1">
      <alignment horizontal="center"/>
    </xf>
    <xf numFmtId="166" fontId="46" fillId="0" borderId="53" xfId="0" applyNumberFormat="1" applyFont="1" applyFill="1" applyBorder="1" applyAlignment="1" applyProtection="1">
      <alignment horizontal="center"/>
    </xf>
    <xf numFmtId="166" fontId="46" fillId="0" borderId="2" xfId="0" applyNumberFormat="1" applyFont="1" applyFill="1" applyBorder="1" applyAlignment="1" applyProtection="1">
      <alignment horizontal="center"/>
    </xf>
    <xf numFmtId="165" fontId="49" fillId="3" borderId="28" xfId="0" applyNumberFormat="1" applyFont="1" applyFill="1" applyBorder="1" applyAlignment="1">
      <alignment horizontal="center"/>
    </xf>
    <xf numFmtId="166" fontId="46" fillId="0" borderId="58" xfId="0" applyNumberFormat="1" applyFont="1" applyFill="1" applyBorder="1" applyAlignment="1">
      <alignment horizontal="center"/>
    </xf>
    <xf numFmtId="166" fontId="49" fillId="0" borderId="31" xfId="0" applyNumberFormat="1" applyFont="1" applyFill="1" applyBorder="1" applyAlignment="1" applyProtection="1">
      <alignment horizontal="center"/>
    </xf>
    <xf numFmtId="166" fontId="49" fillId="0" borderId="28" xfId="0" applyNumberFormat="1" applyFont="1" applyFill="1" applyBorder="1" applyAlignment="1" applyProtection="1">
      <alignment horizontal="center"/>
    </xf>
    <xf numFmtId="49" fontId="48" fillId="0" borderId="56" xfId="0" applyNumberFormat="1" applyFont="1" applyBorder="1" applyAlignment="1">
      <alignment horizontal="center"/>
    </xf>
    <xf numFmtId="49" fontId="48" fillId="0" borderId="15" xfId="0" applyNumberFormat="1" applyFont="1" applyFill="1" applyBorder="1" applyAlignment="1">
      <alignment horizontal="center" wrapText="1"/>
    </xf>
    <xf numFmtId="0" fontId="48" fillId="0" borderId="54" xfId="0" applyFont="1" applyBorder="1" applyAlignment="1" applyProtection="1">
      <alignment horizontal="left" wrapText="1"/>
      <protection locked="0"/>
    </xf>
    <xf numFmtId="166" fontId="49" fillId="0" borderId="31" xfId="0" applyNumberFormat="1" applyFont="1" applyFill="1" applyBorder="1" applyAlignment="1">
      <alignment horizontal="center"/>
    </xf>
    <xf numFmtId="49" fontId="48" fillId="0" borderId="28" xfId="0" applyNumberFormat="1" applyFont="1" applyBorder="1" applyAlignment="1">
      <alignment horizontal="center" wrapText="1"/>
    </xf>
    <xf numFmtId="49" fontId="48" fillId="0" borderId="27" xfId="0" applyNumberFormat="1" applyFont="1" applyBorder="1" applyAlignment="1" applyProtection="1">
      <alignment horizontal="left" wrapText="1"/>
      <protection locked="0"/>
    </xf>
    <xf numFmtId="166" fontId="68" fillId="0" borderId="28" xfId="0" applyNumberFormat="1" applyFont="1" applyFill="1" applyBorder="1" applyAlignment="1" applyProtection="1">
      <alignment horizontal="center"/>
      <protection locked="0"/>
    </xf>
    <xf numFmtId="49" fontId="48" fillId="0" borderId="9" xfId="0" applyNumberFormat="1" applyFont="1" applyBorder="1" applyAlignment="1">
      <alignment horizontal="center" wrapText="1"/>
    </xf>
    <xf numFmtId="0" fontId="51" fillId="0" borderId="27" xfId="0" applyFont="1" applyBorder="1" applyAlignment="1" applyProtection="1">
      <alignment horizontal="left" wrapText="1"/>
      <protection locked="0"/>
    </xf>
    <xf numFmtId="166" fontId="49" fillId="0" borderId="31" xfId="0" applyNumberFormat="1" applyFont="1" applyFill="1" applyBorder="1" applyAlignment="1" applyProtection="1">
      <alignment horizontal="center"/>
      <protection locked="0"/>
    </xf>
    <xf numFmtId="166" fontId="49" fillId="0" borderId="28" xfId="0" applyNumberFormat="1" applyFont="1" applyFill="1" applyBorder="1" applyAlignment="1" applyProtection="1">
      <alignment horizontal="center"/>
      <protection locked="0"/>
    </xf>
    <xf numFmtId="0" fontId="0" fillId="0" borderId="0" xfId="0" applyFont="1" applyBorder="1" applyAlignment="1">
      <alignment horizontal="right"/>
    </xf>
    <xf numFmtId="0" fontId="0" fillId="0" borderId="0" xfId="0" applyFont="1" applyBorder="1"/>
    <xf numFmtId="0" fontId="44" fillId="0" borderId="0" xfId="0" applyFont="1" applyBorder="1" applyAlignment="1">
      <alignment horizontal="right"/>
    </xf>
    <xf numFmtId="0" fontId="44" fillId="0" borderId="0" xfId="0" applyFont="1" applyBorder="1"/>
    <xf numFmtId="0" fontId="51" fillId="0" borderId="41" xfId="0" applyFont="1" applyBorder="1" applyAlignment="1" applyProtection="1">
      <alignment horizontal="left" wrapText="1"/>
      <protection locked="0"/>
    </xf>
    <xf numFmtId="166" fontId="49" fillId="0" borderId="53" xfId="0" applyNumberFormat="1" applyFont="1" applyFill="1" applyBorder="1" applyAlignment="1" applyProtection="1">
      <alignment horizontal="center"/>
      <protection locked="0"/>
    </xf>
    <xf numFmtId="165" fontId="49" fillId="0" borderId="1" xfId="0" applyNumberFormat="1" applyFont="1" applyFill="1" applyBorder="1" applyAlignment="1">
      <alignment horizontal="center"/>
    </xf>
    <xf numFmtId="166" fontId="46" fillId="0" borderId="39" xfId="0" applyNumberFormat="1" applyFont="1" applyFill="1" applyBorder="1" applyAlignment="1">
      <alignment horizontal="center"/>
    </xf>
    <xf numFmtId="166" fontId="46" fillId="0" borderId="15" xfId="0" applyNumberFormat="1" applyFont="1" applyFill="1" applyBorder="1" applyAlignment="1">
      <alignment horizontal="center"/>
    </xf>
    <xf numFmtId="166" fontId="46" fillId="0" borderId="29" xfId="0" applyNumberFormat="1" applyFont="1" applyFill="1" applyBorder="1" applyAlignment="1" applyProtection="1">
      <alignment horizontal="center"/>
      <protection locked="0"/>
    </xf>
    <xf numFmtId="166" fontId="41" fillId="0" borderId="51" xfId="0" applyNumberFormat="1" applyFont="1" applyFill="1" applyBorder="1" applyAlignment="1">
      <alignment horizontal="center"/>
    </xf>
    <xf numFmtId="0" fontId="41" fillId="0" borderId="51" xfId="0" applyFont="1" applyFill="1" applyBorder="1" applyAlignment="1">
      <alignment horizontal="right"/>
    </xf>
    <xf numFmtId="0" fontId="41" fillId="0" borderId="51" xfId="0" applyFont="1" applyFill="1" applyBorder="1"/>
    <xf numFmtId="0" fontId="51" fillId="0" borderId="47" xfId="0" applyFont="1" applyBorder="1" applyAlignment="1" applyProtection="1">
      <alignment horizontal="left" wrapText="1"/>
      <protection locked="0"/>
    </xf>
    <xf numFmtId="166" fontId="49" fillId="0" borderId="11" xfId="0" applyNumberFormat="1" applyFont="1" applyFill="1" applyBorder="1" applyAlignment="1" applyProtection="1">
      <alignment horizontal="center"/>
      <protection locked="0"/>
    </xf>
    <xf numFmtId="166" fontId="49" fillId="0" borderId="18" xfId="0" applyNumberFormat="1" applyFont="1" applyFill="1" applyBorder="1" applyAlignment="1" applyProtection="1">
      <alignment horizontal="center"/>
      <protection locked="0"/>
    </xf>
    <xf numFmtId="49" fontId="51" fillId="0" borderId="33" xfId="0" applyNumberFormat="1" applyFont="1" applyBorder="1" applyAlignment="1">
      <alignment horizontal="center"/>
    </xf>
    <xf numFmtId="166" fontId="49" fillId="0" borderId="62" xfId="0" applyNumberFormat="1" applyFont="1" applyFill="1" applyBorder="1" applyAlignment="1" applyProtection="1">
      <alignment horizontal="center"/>
      <protection locked="0"/>
    </xf>
    <xf numFmtId="166" fontId="49" fillId="0" borderId="33" xfId="0" applyNumberFormat="1" applyFont="1" applyFill="1" applyBorder="1" applyAlignment="1" applyProtection="1">
      <alignment horizontal="center"/>
      <protection locked="0"/>
    </xf>
    <xf numFmtId="165" fontId="49" fillId="3" borderId="33" xfId="0" applyNumberFormat="1" applyFont="1" applyFill="1" applyBorder="1" applyAlignment="1">
      <alignment horizontal="center"/>
    </xf>
    <xf numFmtId="166" fontId="41" fillId="0" borderId="75" xfId="0" applyNumberFormat="1" applyFont="1" applyBorder="1" applyAlignment="1">
      <alignment horizontal="center"/>
    </xf>
    <xf numFmtId="0" fontId="41" fillId="0" borderId="75" xfId="0" applyFont="1" applyBorder="1" applyAlignment="1">
      <alignment horizontal="right"/>
    </xf>
    <xf numFmtId="0" fontId="41" fillId="0" borderId="76" xfId="0" applyFont="1" applyBorder="1" applyAlignment="1">
      <alignment horizontal="right"/>
    </xf>
    <xf numFmtId="166" fontId="46" fillId="0" borderId="53" xfId="0" applyNumberFormat="1" applyFont="1" applyFill="1" applyBorder="1" applyAlignment="1" applyProtection="1">
      <alignment horizontal="center"/>
      <protection locked="0"/>
    </xf>
    <xf numFmtId="166" fontId="46" fillId="0" borderId="2" xfId="0" applyNumberFormat="1" applyFont="1" applyFill="1" applyBorder="1" applyAlignment="1" applyProtection="1">
      <alignment horizontal="center"/>
      <protection locked="0"/>
    </xf>
    <xf numFmtId="165" fontId="46" fillId="3" borderId="2" xfId="0" applyNumberFormat="1" applyFont="1" applyFill="1" applyBorder="1" applyAlignment="1">
      <alignment horizontal="center"/>
    </xf>
    <xf numFmtId="166" fontId="46" fillId="3" borderId="2" xfId="0" applyNumberFormat="1" applyFont="1" applyFill="1" applyBorder="1" applyAlignment="1">
      <alignment horizontal="center"/>
    </xf>
    <xf numFmtId="0" fontId="44" fillId="0" borderId="69" xfId="0" applyFont="1" applyBorder="1" applyAlignment="1">
      <alignment horizontal="right"/>
    </xf>
    <xf numFmtId="0" fontId="48" fillId="0" borderId="54" xfId="0" applyFont="1" applyBorder="1"/>
    <xf numFmtId="166" fontId="46" fillId="0" borderId="60" xfId="0" applyNumberFormat="1" applyFont="1" applyFill="1" applyBorder="1" applyAlignment="1" applyProtection="1">
      <alignment horizontal="center"/>
      <protection locked="0"/>
    </xf>
    <xf numFmtId="166" fontId="46" fillId="0" borderId="52" xfId="0" applyNumberFormat="1" applyFont="1" applyFill="1" applyBorder="1" applyAlignment="1" applyProtection="1">
      <alignment horizontal="center"/>
      <protection locked="0"/>
    </xf>
    <xf numFmtId="0" fontId="44" fillId="0" borderId="61" xfId="0" applyFont="1" applyBorder="1" applyAlignment="1">
      <alignment horizontal="right"/>
    </xf>
    <xf numFmtId="0" fontId="44" fillId="0" borderId="77" xfId="0" applyFont="1" applyBorder="1" applyAlignment="1">
      <alignment horizontal="right"/>
    </xf>
    <xf numFmtId="0" fontId="48" fillId="0" borderId="27" xfId="0" applyFont="1" applyFill="1" applyBorder="1" applyAlignment="1" applyProtection="1">
      <alignment wrapText="1"/>
      <protection locked="0"/>
    </xf>
    <xf numFmtId="165" fontId="50" fillId="3" borderId="28" xfId="0" applyNumberFormat="1" applyFont="1" applyFill="1" applyBorder="1" applyAlignment="1">
      <alignment horizontal="center"/>
    </xf>
    <xf numFmtId="166" fontId="50" fillId="3" borderId="28" xfId="0" applyNumberFormat="1" applyFont="1" applyFill="1" applyBorder="1" applyAlignment="1">
      <alignment horizontal="center"/>
    </xf>
    <xf numFmtId="0" fontId="0" fillId="0" borderId="0" xfId="0" applyFont="1" applyAlignment="1">
      <alignment horizontal="right"/>
    </xf>
    <xf numFmtId="0" fontId="0" fillId="0" borderId="0" xfId="0" applyFont="1"/>
    <xf numFmtId="0" fontId="47" fillId="0" borderId="27" xfId="0" applyFont="1" applyBorder="1" applyAlignment="1">
      <alignment horizontal="center" wrapText="1"/>
    </xf>
    <xf numFmtId="0" fontId="44" fillId="0" borderId="0" xfId="0" applyFont="1" applyAlignment="1">
      <alignment horizontal="right"/>
    </xf>
    <xf numFmtId="0" fontId="44" fillId="0" borderId="0" xfId="0" applyFont="1"/>
    <xf numFmtId="0" fontId="41" fillId="0" borderId="0" xfId="0" applyFont="1" applyAlignment="1">
      <alignment horizontal="center"/>
    </xf>
    <xf numFmtId="0" fontId="41" fillId="0" borderId="0" xfId="0" applyFont="1" applyFill="1" applyAlignment="1">
      <alignment horizontal="center"/>
    </xf>
    <xf numFmtId="166" fontId="41" fillId="0" borderId="0" xfId="0" applyNumberFormat="1" applyFont="1" applyFill="1" applyAlignment="1">
      <alignment horizontal="center"/>
    </xf>
    <xf numFmtId="0" fontId="41" fillId="0" borderId="0" xfId="0" applyFont="1" applyAlignment="1">
      <alignment horizontal="right"/>
    </xf>
    <xf numFmtId="0" fontId="41" fillId="0" borderId="0" xfId="0" applyFont="1" applyAlignment="1">
      <alignment wrapText="1"/>
    </xf>
    <xf numFmtId="0" fontId="41" fillId="0" borderId="0" xfId="0" applyFont="1" applyFill="1" applyBorder="1" applyAlignment="1">
      <alignment horizontal="center"/>
    </xf>
    <xf numFmtId="165" fontId="41" fillId="0" borderId="0" xfId="0" applyNumberFormat="1" applyFont="1" applyAlignment="1">
      <alignment horizontal="center"/>
    </xf>
    <xf numFmtId="0" fontId="42" fillId="0" borderId="0" xfId="0" applyFont="1" applyFill="1" applyAlignment="1">
      <alignment horizontal="center"/>
    </xf>
    <xf numFmtId="165" fontId="46" fillId="3" borderId="0" xfId="0" applyNumberFormat="1" applyFont="1" applyFill="1" applyBorder="1" applyAlignment="1">
      <alignment horizontal="center"/>
    </xf>
    <xf numFmtId="165" fontId="46" fillId="0" borderId="0" xfId="0" applyNumberFormat="1" applyFont="1" applyFill="1" applyBorder="1" applyAlignment="1">
      <alignment horizontal="center"/>
    </xf>
    <xf numFmtId="165" fontId="41" fillId="0" borderId="0" xfId="0" applyNumberFormat="1" applyFont="1"/>
    <xf numFmtId="0" fontId="42" fillId="0" borderId="0" xfId="0" applyFont="1" applyFill="1"/>
    <xf numFmtId="166" fontId="41" fillId="0" borderId="0" xfId="0" applyNumberFormat="1" applyFont="1" applyFill="1"/>
    <xf numFmtId="0" fontId="48" fillId="0" borderId="0" xfId="0" applyFont="1" applyFill="1" applyBorder="1" applyAlignment="1"/>
    <xf numFmtId="0" fontId="48" fillId="0" borderId="0" xfId="0" applyFont="1" applyBorder="1" applyAlignment="1">
      <alignment horizontal="center"/>
    </xf>
    <xf numFmtId="0" fontId="47" fillId="0" borderId="0" xfId="0" applyFont="1" applyBorder="1" applyAlignment="1">
      <alignment horizontal="center" wrapText="1"/>
    </xf>
    <xf numFmtId="166" fontId="46" fillId="0" borderId="0" xfId="0" applyNumberFormat="1" applyFont="1" applyFill="1" applyBorder="1" applyAlignment="1" applyProtection="1">
      <alignment horizontal="center"/>
    </xf>
    <xf numFmtId="166" fontId="46" fillId="3" borderId="0" xfId="0" applyNumberFormat="1" applyFont="1" applyFill="1" applyBorder="1" applyAlignment="1">
      <alignment horizontal="center"/>
    </xf>
    <xf numFmtId="166" fontId="46" fillId="0" borderId="0" xfId="0" applyNumberFormat="1" applyFont="1" applyFill="1" applyBorder="1" applyAlignment="1">
      <alignment horizontal="center"/>
    </xf>
    <xf numFmtId="0" fontId="47" fillId="3" borderId="54" xfId="0" applyFont="1" applyFill="1" applyBorder="1" applyAlignment="1">
      <alignment horizontal="center" wrapText="1"/>
    </xf>
    <xf numFmtId="0" fontId="24" fillId="0" borderId="0" xfId="1" applyFont="1" applyFill="1" applyAlignment="1">
      <alignment horizontal="center"/>
    </xf>
    <xf numFmtId="0" fontId="48" fillId="3" borderId="59" xfId="0" applyFont="1" applyFill="1" applyBorder="1" applyAlignment="1">
      <alignment horizontal="left" wrapText="1"/>
    </xf>
    <xf numFmtId="166" fontId="46" fillId="0" borderId="59" xfId="0" applyNumberFormat="1" applyFont="1" applyFill="1" applyBorder="1" applyAlignment="1">
      <alignment horizontal="center"/>
    </xf>
    <xf numFmtId="0" fontId="36" fillId="0" borderId="0" xfId="1" applyFont="1" applyAlignment="1">
      <alignment vertical="center"/>
    </xf>
    <xf numFmtId="0" fontId="36" fillId="0" borderId="0" xfId="1" applyFont="1" applyBorder="1" applyAlignment="1">
      <alignment vertical="center"/>
    </xf>
    <xf numFmtId="0" fontId="24" fillId="0" borderId="0" xfId="1" applyFont="1" applyAlignment="1">
      <alignment horizontal="left" wrapText="1"/>
    </xf>
    <xf numFmtId="0" fontId="38" fillId="0" borderId="16" xfId="1" applyFont="1" applyBorder="1" applyAlignment="1">
      <alignment horizontal="center" vertical="center" wrapText="1"/>
    </xf>
    <xf numFmtId="0" fontId="38" fillId="0" borderId="17" xfId="1" applyFont="1" applyBorder="1" applyAlignment="1">
      <alignment horizontal="center" vertical="center" wrapText="1"/>
    </xf>
    <xf numFmtId="0" fontId="38" fillId="0" borderId="15" xfId="1" applyFont="1" applyBorder="1" applyAlignment="1">
      <alignment horizontal="center" vertical="center" wrapText="1"/>
    </xf>
    <xf numFmtId="0" fontId="38" fillId="0" borderId="10" xfId="1" applyFont="1" applyBorder="1" applyAlignment="1">
      <alignment horizontal="center" vertical="center" wrapText="1"/>
    </xf>
    <xf numFmtId="0" fontId="23" fillId="0" borderId="15" xfId="1" applyFont="1" applyBorder="1" applyAlignment="1">
      <alignment horizontal="center" vertical="center" wrapText="1"/>
    </xf>
    <xf numFmtId="0" fontId="23" fillId="0" borderId="10" xfId="1" applyFont="1" applyBorder="1" applyAlignment="1">
      <alignment horizontal="center" vertical="center" wrapText="1"/>
    </xf>
    <xf numFmtId="0" fontId="3" fillId="0" borderId="15" xfId="1" applyFont="1" applyBorder="1" applyAlignment="1">
      <alignment horizontal="center" vertical="center"/>
    </xf>
    <xf numFmtId="0" fontId="3" fillId="0" borderId="10" xfId="1" applyFont="1" applyBorder="1" applyAlignment="1">
      <alignment vertical="center"/>
    </xf>
    <xf numFmtId="0" fontId="38" fillId="0" borderId="12" xfId="1" applyFont="1" applyBorder="1" applyAlignment="1">
      <alignment horizontal="center" vertical="center" wrapText="1"/>
    </xf>
    <xf numFmtId="0" fontId="38" fillId="0" borderId="15" xfId="1" applyFont="1" applyBorder="1" applyAlignment="1" applyProtection="1">
      <alignment horizontal="center" vertical="center" wrapText="1"/>
      <protection locked="0"/>
    </xf>
    <xf numFmtId="0" fontId="38" fillId="0" borderId="10" xfId="1" applyFont="1" applyBorder="1" applyAlignment="1">
      <alignment vertical="center" wrapText="1"/>
    </xf>
    <xf numFmtId="0" fontId="39" fillId="0" borderId="0" xfId="0" applyFont="1" applyAlignment="1">
      <alignment horizontal="left"/>
    </xf>
    <xf numFmtId="0" fontId="34" fillId="0" borderId="0" xfId="1" applyFont="1" applyAlignment="1" applyProtection="1">
      <alignment horizontal="center"/>
      <protection locked="0"/>
    </xf>
    <xf numFmtId="0" fontId="35" fillId="0" borderId="0" xfId="0" applyFont="1" applyAlignment="1">
      <alignment horizontal="center"/>
    </xf>
    <xf numFmtId="0" fontId="40" fillId="0" borderId="0" xfId="1" applyFont="1" applyAlignment="1">
      <alignment horizontal="center"/>
    </xf>
    <xf numFmtId="0" fontId="12" fillId="0" borderId="0" xfId="1" applyFont="1" applyAlignment="1" applyProtection="1">
      <alignment horizontal="center"/>
      <protection locked="0"/>
    </xf>
    <xf numFmtId="0" fontId="3" fillId="0" borderId="0" xfId="1" applyFont="1" applyAlignment="1">
      <alignment horizontal="center"/>
    </xf>
    <xf numFmtId="0" fontId="59" fillId="0" borderId="0" xfId="0" applyFont="1" applyBorder="1" applyAlignment="1">
      <alignment horizontal="center" vertical="top"/>
    </xf>
    <xf numFmtId="0" fontId="51" fillId="0" borderId="49" xfId="0" applyFont="1" applyFill="1" applyBorder="1" applyAlignment="1">
      <alignment horizontal="center" vertical="center" wrapText="1"/>
    </xf>
    <xf numFmtId="0" fontId="51" fillId="0" borderId="44" xfId="0" applyFont="1" applyFill="1" applyBorder="1" applyAlignment="1">
      <alignment horizontal="center" vertical="center" wrapText="1"/>
    </xf>
    <xf numFmtId="0" fontId="51" fillId="0" borderId="42" xfId="0" applyFont="1" applyFill="1" applyBorder="1" applyAlignment="1">
      <alignment horizontal="center" vertical="center" wrapText="1"/>
    </xf>
    <xf numFmtId="0" fontId="51" fillId="0" borderId="48" xfId="0" applyFont="1" applyBorder="1" applyAlignment="1">
      <alignment horizontal="center" vertical="center" wrapText="1"/>
    </xf>
    <xf numFmtId="0" fontId="51" fillId="0" borderId="9" xfId="0" applyFont="1" applyBorder="1" applyAlignment="1">
      <alignment horizontal="center" vertical="center" wrapText="1"/>
    </xf>
    <xf numFmtId="0" fontId="51" fillId="0" borderId="15" xfId="0" applyFont="1" applyBorder="1" applyAlignment="1">
      <alignment horizontal="center" vertical="center" wrapText="1"/>
    </xf>
    <xf numFmtId="0" fontId="51" fillId="0" borderId="47" xfId="0" applyFont="1" applyBorder="1" applyAlignment="1">
      <alignment horizontal="center" vertical="center" wrapText="1"/>
    </xf>
    <xf numFmtId="0" fontId="51" fillId="0" borderId="45" xfId="0" applyFont="1" applyBorder="1" applyAlignment="1">
      <alignment horizontal="center" vertical="center" wrapText="1"/>
    </xf>
    <xf numFmtId="0" fontId="51" fillId="0" borderId="38" xfId="0" applyFont="1" applyBorder="1" applyAlignment="1">
      <alignment horizontal="center" vertical="center" wrapText="1"/>
    </xf>
    <xf numFmtId="0" fontId="58" fillId="0" borderId="73" xfId="0" applyFont="1" applyBorder="1" applyAlignment="1">
      <alignment horizontal="center" vertical="center" wrapText="1"/>
    </xf>
    <xf numFmtId="0" fontId="58" fillId="0" borderId="48" xfId="0" applyFont="1" applyBorder="1" applyAlignment="1">
      <alignment horizontal="center" vertical="center" wrapText="1"/>
    </xf>
    <xf numFmtId="0" fontId="58" fillId="0" borderId="47" xfId="0" applyFont="1" applyBorder="1" applyAlignment="1">
      <alignment horizontal="center" vertical="center" wrapText="1"/>
    </xf>
    <xf numFmtId="0" fontId="58" fillId="0" borderId="72" xfId="0" applyFont="1" applyBorder="1" applyAlignment="1">
      <alignment horizontal="center" vertical="center" wrapText="1"/>
    </xf>
    <xf numFmtId="0" fontId="0" fillId="0" borderId="71" xfId="0" applyFont="1" applyBorder="1" applyAlignment="1">
      <alignment horizontal="center" vertical="center" wrapText="1"/>
    </xf>
    <xf numFmtId="0" fontId="58" fillId="0" borderId="49" xfId="0" applyFont="1" applyBorder="1" applyAlignment="1">
      <alignment horizontal="center" vertical="center" wrapText="1"/>
    </xf>
    <xf numFmtId="0" fontId="41" fillId="0" borderId="44" xfId="0" applyFont="1" applyFill="1" applyBorder="1" applyAlignment="1">
      <alignment horizontal="center" vertical="center" wrapText="1"/>
    </xf>
    <xf numFmtId="0" fontId="41" fillId="0" borderId="42" xfId="0" applyFont="1" applyFill="1" applyBorder="1" applyAlignment="1">
      <alignment horizontal="center" vertical="center" wrapText="1"/>
    </xf>
    <xf numFmtId="165" fontId="53" fillId="0" borderId="43" xfId="0" applyNumberFormat="1" applyFont="1" applyFill="1" applyBorder="1" applyAlignment="1">
      <alignment horizontal="center" vertical="center" wrapText="1"/>
    </xf>
    <xf numFmtId="0" fontId="53" fillId="0" borderId="40" xfId="0" applyFont="1" applyFill="1" applyBorder="1" applyAlignment="1">
      <alignment horizontal="center" vertical="center" wrapText="1"/>
    </xf>
    <xf numFmtId="0" fontId="53" fillId="0" borderId="9" xfId="0" applyFont="1" applyFill="1" applyBorder="1" applyAlignment="1">
      <alignment horizontal="center" vertical="center" wrapText="1"/>
    </xf>
    <xf numFmtId="0" fontId="53" fillId="0" borderId="15" xfId="0" applyFont="1" applyFill="1" applyBorder="1" applyAlignment="1">
      <alignment horizontal="center" vertical="center" wrapText="1"/>
    </xf>
    <xf numFmtId="0" fontId="47" fillId="3" borderId="55" xfId="0" applyFont="1" applyFill="1" applyBorder="1" applyAlignment="1">
      <alignment horizontal="center"/>
    </xf>
    <xf numFmtId="0" fontId="3" fillId="0" borderId="52" xfId="0" applyFont="1" applyBorder="1" applyAlignment="1">
      <alignment horizontal="center"/>
    </xf>
    <xf numFmtId="0" fontId="3" fillId="0" borderId="54" xfId="0" applyFont="1" applyBorder="1" applyAlignment="1">
      <alignment horizontal="center"/>
    </xf>
    <xf numFmtId="0" fontId="53" fillId="0" borderId="10" xfId="0" applyFont="1" applyFill="1" applyBorder="1" applyAlignment="1">
      <alignment horizontal="center" vertical="center" wrapText="1"/>
    </xf>
    <xf numFmtId="0" fontId="53" fillId="0" borderId="9" xfId="0" applyFont="1" applyBorder="1" applyAlignment="1">
      <alignment horizontal="center" vertical="center" wrapText="1"/>
    </xf>
    <xf numFmtId="0" fontId="53" fillId="0" borderId="15" xfId="0" applyFont="1" applyBorder="1" applyAlignment="1">
      <alignment horizontal="center" vertical="center" wrapText="1"/>
    </xf>
    <xf numFmtId="165" fontId="53" fillId="0" borderId="45" xfId="0" applyNumberFormat="1" applyFont="1" applyBorder="1" applyAlignment="1">
      <alignment horizontal="center" vertical="center" wrapText="1"/>
    </xf>
    <xf numFmtId="0" fontId="53" fillId="0" borderId="38" xfId="0" applyFont="1" applyBorder="1" applyAlignment="1">
      <alignment horizontal="center" vertical="center" wrapText="1"/>
    </xf>
  </cellXfs>
  <cellStyles count="3">
    <cellStyle name="Обычный" xfId="0" builtinId="0"/>
    <cellStyle name="Обычный 2" xfId="1"/>
    <cellStyle name="Обычный_Dod1" xfId="2"/>
  </cellStyles>
  <dxfs count="0"/>
  <tableStyles count="0" defaultTableStyle="TableStyleMedium9" defaultPivotStyle="PivotStyleLight16"/>
  <colors>
    <mruColors>
      <color rgb="FF99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view="pageBreakPreview" zoomScale="75" zoomScaleNormal="80" zoomScaleSheetLayoutView="75" workbookViewId="0">
      <selection activeCell="E15" sqref="E15"/>
    </sheetView>
  </sheetViews>
  <sheetFormatPr defaultRowHeight="15" x14ac:dyDescent="0.25"/>
  <cols>
    <col min="1" max="1" width="14" customWidth="1"/>
    <col min="2" max="2" width="117.85546875" customWidth="1"/>
    <col min="3" max="3" width="17.42578125" customWidth="1"/>
    <col min="4" max="4" width="16.5703125" customWidth="1"/>
    <col min="5" max="5" width="16.7109375" customWidth="1"/>
    <col min="6" max="6" width="18.140625" customWidth="1"/>
    <col min="7" max="7" width="16" customWidth="1"/>
    <col min="8" max="8" width="15" customWidth="1"/>
  </cols>
  <sheetData>
    <row r="1" spans="1:8" ht="27.75" x14ac:dyDescent="0.4">
      <c r="B1" s="105"/>
      <c r="C1" s="105"/>
      <c r="D1" s="105"/>
      <c r="E1" s="598" t="s">
        <v>64</v>
      </c>
      <c r="F1" s="598"/>
      <c r="G1" s="598"/>
      <c r="H1" s="598"/>
    </row>
    <row r="2" spans="1:8" ht="27.75" x14ac:dyDescent="0.4">
      <c r="A2" s="2"/>
      <c r="B2" s="601" t="s">
        <v>448</v>
      </c>
      <c r="C2" s="601"/>
      <c r="D2" s="601"/>
      <c r="E2" s="601"/>
      <c r="F2" s="601"/>
      <c r="G2" s="601"/>
      <c r="H2" s="601"/>
    </row>
    <row r="3" spans="1:8" ht="27.75" x14ac:dyDescent="0.4">
      <c r="A3" s="2"/>
      <c r="B3" s="601" t="s">
        <v>453</v>
      </c>
      <c r="C3" s="601"/>
      <c r="D3" s="601"/>
      <c r="E3" s="601"/>
      <c r="F3" s="601"/>
      <c r="G3" s="601"/>
      <c r="H3" s="601"/>
    </row>
    <row r="4" spans="1:8" ht="39.75" customHeight="1" x14ac:dyDescent="0.3">
      <c r="A4" s="2"/>
      <c r="B4" s="602" t="s">
        <v>48</v>
      </c>
      <c r="C4" s="602"/>
      <c r="D4" s="602"/>
      <c r="E4" s="602"/>
      <c r="F4" s="602"/>
      <c r="G4" s="602"/>
      <c r="H4" s="602"/>
    </row>
    <row r="5" spans="1:8" ht="36" x14ac:dyDescent="0.55000000000000004">
      <c r="A5" s="2"/>
      <c r="B5" s="599" t="s">
        <v>62</v>
      </c>
      <c r="C5" s="600"/>
      <c r="D5" s="600"/>
      <c r="E5" s="600"/>
      <c r="F5" s="600"/>
      <c r="G5" s="600"/>
      <c r="H5" s="600"/>
    </row>
    <row r="6" spans="1:8" ht="19.5" customHeight="1" x14ac:dyDescent="0.35">
      <c r="A6" s="2"/>
      <c r="B6" s="2"/>
      <c r="C6" s="2"/>
      <c r="D6" s="2"/>
      <c r="E6" s="2"/>
      <c r="F6" s="2"/>
      <c r="G6" s="23" t="s">
        <v>60</v>
      </c>
      <c r="H6" s="2"/>
    </row>
    <row r="7" spans="1:8" ht="72.75" customHeight="1" x14ac:dyDescent="0.25">
      <c r="A7" s="591" t="s">
        <v>49</v>
      </c>
      <c r="B7" s="593" t="s">
        <v>50</v>
      </c>
      <c r="C7" s="589" t="s">
        <v>43</v>
      </c>
      <c r="D7" s="589" t="s">
        <v>47</v>
      </c>
      <c r="E7" s="587" t="s">
        <v>46</v>
      </c>
      <c r="F7" s="596" t="s">
        <v>51</v>
      </c>
      <c r="G7" s="587" t="s">
        <v>0</v>
      </c>
      <c r="H7" s="588"/>
    </row>
    <row r="8" spans="1:8" ht="15" customHeight="1" x14ac:dyDescent="0.25">
      <c r="A8" s="592"/>
      <c r="B8" s="594"/>
      <c r="C8" s="590"/>
      <c r="D8" s="590"/>
      <c r="E8" s="595"/>
      <c r="F8" s="597"/>
      <c r="G8" s="80" t="s">
        <v>1</v>
      </c>
      <c r="H8" s="81" t="s">
        <v>2</v>
      </c>
    </row>
    <row r="9" spans="1:8" ht="14.25" customHeight="1" x14ac:dyDescent="0.25">
      <c r="A9" s="13">
        <v>1</v>
      </c>
      <c r="B9" s="12">
        <v>2</v>
      </c>
      <c r="C9" s="13">
        <v>3</v>
      </c>
      <c r="D9" s="13">
        <v>4</v>
      </c>
      <c r="E9" s="13">
        <v>5</v>
      </c>
      <c r="F9" s="14">
        <v>6</v>
      </c>
      <c r="G9" s="15">
        <v>7</v>
      </c>
      <c r="H9" s="16">
        <v>8</v>
      </c>
    </row>
    <row r="10" spans="1:8" ht="29.25" customHeight="1" x14ac:dyDescent="0.4">
      <c r="A10" s="82">
        <v>10000000</v>
      </c>
      <c r="B10" s="83" t="s">
        <v>3</v>
      </c>
      <c r="C10" s="84">
        <f>SUM(C11:C13,C14)</f>
        <v>235698.89999999997</v>
      </c>
      <c r="D10" s="84">
        <f>SUM(D11:D13,D14)</f>
        <v>246972.2</v>
      </c>
      <c r="E10" s="84">
        <f>SUM(E14,E11:E13)</f>
        <v>130251.69999999998</v>
      </c>
      <c r="F10" s="84">
        <f>SUM(F11:F13,F14)</f>
        <v>140289.4</v>
      </c>
      <c r="G10" s="84">
        <f>SUM(G11:G13,G14)</f>
        <v>10037.700000000004</v>
      </c>
      <c r="H10" s="85">
        <f>SUM(F10/E10)*100%</f>
        <v>1.0770638694159078</v>
      </c>
    </row>
    <row r="11" spans="1:8" ht="27.75" customHeight="1" x14ac:dyDescent="0.4">
      <c r="A11" s="53">
        <v>11010000</v>
      </c>
      <c r="B11" s="24" t="s">
        <v>4</v>
      </c>
      <c r="C11" s="63">
        <v>176113.8</v>
      </c>
      <c r="D11" s="63">
        <v>185387.1</v>
      </c>
      <c r="E11" s="63">
        <v>98804.2</v>
      </c>
      <c r="F11" s="78">
        <v>106475.3</v>
      </c>
      <c r="G11" s="64">
        <f>SUM(F11-E11)</f>
        <v>7671.1000000000058</v>
      </c>
      <c r="H11" s="65">
        <f>SUM(F11/E11)</f>
        <v>1.0776394120897694</v>
      </c>
    </row>
    <row r="12" spans="1:8" ht="24" customHeight="1" x14ac:dyDescent="0.4">
      <c r="A12" s="54">
        <v>11020000</v>
      </c>
      <c r="B12" s="25" t="s">
        <v>5</v>
      </c>
      <c r="C12" s="66">
        <v>81.400000000000006</v>
      </c>
      <c r="D12" s="66">
        <v>81.400000000000006</v>
      </c>
      <c r="E12" s="66">
        <v>39.4</v>
      </c>
      <c r="F12" s="67">
        <v>446.1</v>
      </c>
      <c r="G12" s="64">
        <f>SUM(F12-E12)</f>
        <v>406.70000000000005</v>
      </c>
      <c r="H12" s="65">
        <f>SUM(F12/E12)</f>
        <v>11.322335025380712</v>
      </c>
    </row>
    <row r="13" spans="1:8" ht="21.75" customHeight="1" x14ac:dyDescent="0.4">
      <c r="A13" s="54">
        <v>14000000</v>
      </c>
      <c r="B13" s="26" t="s">
        <v>52</v>
      </c>
      <c r="C13" s="67">
        <v>8400</v>
      </c>
      <c r="D13" s="67">
        <v>8400</v>
      </c>
      <c r="E13" s="67">
        <v>4290</v>
      </c>
      <c r="F13" s="67">
        <v>4284.8999999999996</v>
      </c>
      <c r="G13" s="64">
        <f>SUM(F13-E13)</f>
        <v>-5.1000000000003638</v>
      </c>
      <c r="H13" s="65">
        <f>SUM(F13/E13)</f>
        <v>0.99881118881118869</v>
      </c>
    </row>
    <row r="14" spans="1:8" ht="23.25" customHeight="1" x14ac:dyDescent="0.4">
      <c r="A14" s="55">
        <v>18000000</v>
      </c>
      <c r="B14" s="27" t="s">
        <v>6</v>
      </c>
      <c r="C14" s="68">
        <f t="shared" ref="C14:F14" si="0">SUM(C19:C21,C15)</f>
        <v>51103.7</v>
      </c>
      <c r="D14" s="68">
        <f t="shared" ref="D14" si="1">SUM(D19:D21,D15)</f>
        <v>53103.7</v>
      </c>
      <c r="E14" s="68">
        <f t="shared" si="0"/>
        <v>27118.1</v>
      </c>
      <c r="F14" s="68">
        <f t="shared" si="0"/>
        <v>29083.1</v>
      </c>
      <c r="G14" s="69">
        <f>SUM(G19:G21,G15)</f>
        <v>1965</v>
      </c>
      <c r="H14" s="70">
        <f t="shared" ref="H14:H15" si="2">SUM(F14/E14)</f>
        <v>1.0724608287453767</v>
      </c>
    </row>
    <row r="15" spans="1:8" ht="24" customHeight="1" x14ac:dyDescent="0.4">
      <c r="A15" s="54">
        <v>18010000</v>
      </c>
      <c r="B15" s="28" t="s">
        <v>7</v>
      </c>
      <c r="C15" s="68">
        <f t="shared" ref="C15:F15" si="3">SUM(C16:C18)</f>
        <v>44550</v>
      </c>
      <c r="D15" s="68">
        <f t="shared" ref="D15" si="4">SUM(D16:D18)</f>
        <v>45550</v>
      </c>
      <c r="E15" s="68">
        <f t="shared" si="3"/>
        <v>23047</v>
      </c>
      <c r="F15" s="68">
        <f t="shared" si="3"/>
        <v>23712.3</v>
      </c>
      <c r="G15" s="69">
        <f>SUM(G16:G18)</f>
        <v>665.3</v>
      </c>
      <c r="H15" s="70">
        <f t="shared" si="2"/>
        <v>1.0288670976699787</v>
      </c>
    </row>
    <row r="16" spans="1:8" ht="40.5" customHeight="1" x14ac:dyDescent="0.4">
      <c r="A16" s="62" t="s">
        <v>53</v>
      </c>
      <c r="B16" s="29" t="s">
        <v>8</v>
      </c>
      <c r="C16" s="67">
        <v>3000</v>
      </c>
      <c r="D16" s="67">
        <v>3000</v>
      </c>
      <c r="E16" s="67">
        <v>1291</v>
      </c>
      <c r="F16" s="67">
        <v>1441.3</v>
      </c>
      <c r="G16" s="64">
        <f t="shared" ref="G16:G21" si="5">SUM(F16-E16)</f>
        <v>150.29999999999995</v>
      </c>
      <c r="H16" s="65">
        <f>SUM(F16/E16)</f>
        <v>1.1164213787761426</v>
      </c>
    </row>
    <row r="17" spans="1:8" ht="37.5" customHeight="1" x14ac:dyDescent="0.4">
      <c r="A17" s="62" t="s">
        <v>54</v>
      </c>
      <c r="B17" s="29" t="s">
        <v>9</v>
      </c>
      <c r="C17" s="67">
        <v>41500</v>
      </c>
      <c r="D17" s="67">
        <v>42500</v>
      </c>
      <c r="E17" s="67">
        <v>21756</v>
      </c>
      <c r="F17" s="67">
        <v>22271</v>
      </c>
      <c r="G17" s="64">
        <f t="shared" si="5"/>
        <v>515</v>
      </c>
      <c r="H17" s="65">
        <f t="shared" ref="H17:H21" si="6">SUM(F17/E17)</f>
        <v>1.023671630814488</v>
      </c>
    </row>
    <row r="18" spans="1:8" ht="36" customHeight="1" x14ac:dyDescent="0.4">
      <c r="A18" s="62" t="s">
        <v>55</v>
      </c>
      <c r="B18" s="29" t="s">
        <v>10</v>
      </c>
      <c r="C18" s="67">
        <v>50</v>
      </c>
      <c r="D18" s="67">
        <v>50</v>
      </c>
      <c r="E18" s="67"/>
      <c r="F18" s="67">
        <v>0</v>
      </c>
      <c r="G18" s="64">
        <f t="shared" si="5"/>
        <v>0</v>
      </c>
      <c r="H18" s="65"/>
    </row>
    <row r="19" spans="1:8" ht="26.25" customHeight="1" x14ac:dyDescent="0.4">
      <c r="A19" s="54">
        <v>18030000</v>
      </c>
      <c r="B19" s="29" t="s">
        <v>11</v>
      </c>
      <c r="C19" s="67">
        <v>3.7</v>
      </c>
      <c r="D19" s="67">
        <v>3.7</v>
      </c>
      <c r="E19" s="67">
        <v>2.2999999999999998</v>
      </c>
      <c r="F19" s="67">
        <v>1.5</v>
      </c>
      <c r="G19" s="64">
        <f t="shared" si="5"/>
        <v>-0.79999999999999982</v>
      </c>
      <c r="H19" s="65">
        <f t="shared" si="6"/>
        <v>0.65217391304347827</v>
      </c>
    </row>
    <row r="20" spans="1:8" ht="48.75" customHeight="1" x14ac:dyDescent="0.4">
      <c r="A20" s="54">
        <v>18040000</v>
      </c>
      <c r="B20" s="29" t="s">
        <v>56</v>
      </c>
      <c r="C20" s="67"/>
      <c r="D20" s="67"/>
      <c r="E20" s="67"/>
      <c r="F20" s="67">
        <v>-1</v>
      </c>
      <c r="G20" s="64">
        <f t="shared" si="5"/>
        <v>-1</v>
      </c>
      <c r="H20" s="65"/>
    </row>
    <row r="21" spans="1:8" ht="27" customHeight="1" x14ac:dyDescent="0.4">
      <c r="A21" s="54">
        <v>18050000</v>
      </c>
      <c r="B21" s="29" t="s">
        <v>12</v>
      </c>
      <c r="C21" s="67">
        <v>6550</v>
      </c>
      <c r="D21" s="67">
        <v>7550</v>
      </c>
      <c r="E21" s="67">
        <v>4068.8</v>
      </c>
      <c r="F21" s="67">
        <v>5370.3</v>
      </c>
      <c r="G21" s="64">
        <f t="shared" si="5"/>
        <v>1301.5</v>
      </c>
      <c r="H21" s="65">
        <f t="shared" si="6"/>
        <v>1.3198731812819504</v>
      </c>
    </row>
    <row r="22" spans="1:8" ht="30.75" customHeight="1" x14ac:dyDescent="0.4">
      <c r="A22" s="94">
        <v>20000000</v>
      </c>
      <c r="B22" s="95" t="s">
        <v>14</v>
      </c>
      <c r="C22" s="86">
        <f>SUM(C23:C32)</f>
        <v>898</v>
      </c>
      <c r="D22" s="86">
        <f>SUM(D23:D32)</f>
        <v>3622.0000000000005</v>
      </c>
      <c r="E22" s="86">
        <f>SUM(E23:E32)</f>
        <v>2716.5</v>
      </c>
      <c r="F22" s="86">
        <f>SUM(F23:F32)</f>
        <v>2894.0000000000005</v>
      </c>
      <c r="G22" s="86">
        <f>SUM(G23:G32)</f>
        <v>177.50000000000006</v>
      </c>
      <c r="H22" s="85">
        <f>SUM(F22/E22)*100%</f>
        <v>1.0653414319896928</v>
      </c>
    </row>
    <row r="23" spans="1:8" ht="51" customHeight="1" x14ac:dyDescent="0.4">
      <c r="A23" s="54">
        <v>21010300</v>
      </c>
      <c r="B23" s="30" t="s">
        <v>57</v>
      </c>
      <c r="C23" s="67">
        <v>61</v>
      </c>
      <c r="D23" s="67">
        <v>149.80000000000001</v>
      </c>
      <c r="E23" s="67">
        <v>118.8</v>
      </c>
      <c r="F23" s="67">
        <v>149.80000000000001</v>
      </c>
      <c r="G23" s="64">
        <f>SUM(F23-E23)</f>
        <v>31.000000000000014</v>
      </c>
      <c r="H23" s="65">
        <f>SUM(F23/E23)</f>
        <v>1.260942760942761</v>
      </c>
    </row>
    <row r="24" spans="1:8" ht="25.5" customHeight="1" x14ac:dyDescent="0.4">
      <c r="A24" s="54">
        <v>21050000</v>
      </c>
      <c r="B24" s="31" t="s">
        <v>39</v>
      </c>
      <c r="C24" s="67"/>
      <c r="D24" s="67">
        <v>2657</v>
      </c>
      <c r="E24" s="67">
        <v>2057.6999999999998</v>
      </c>
      <c r="F24" s="67">
        <v>2057.6999999999998</v>
      </c>
      <c r="G24" s="64">
        <f t="shared" ref="G24:G32" si="7">SUM(F24-E24)</f>
        <v>0</v>
      </c>
      <c r="H24" s="65">
        <f>SUM(F24/E24)</f>
        <v>1</v>
      </c>
    </row>
    <row r="25" spans="1:8" ht="24" customHeight="1" x14ac:dyDescent="0.4">
      <c r="A25" s="54">
        <v>21080500</v>
      </c>
      <c r="B25" s="32" t="s">
        <v>15</v>
      </c>
      <c r="C25" s="67"/>
      <c r="D25" s="67">
        <v>18.399999999999999</v>
      </c>
      <c r="E25" s="67">
        <v>18.399999999999999</v>
      </c>
      <c r="F25" s="67">
        <v>18.399999999999999</v>
      </c>
      <c r="G25" s="64">
        <f t="shared" si="7"/>
        <v>0</v>
      </c>
      <c r="H25" s="65">
        <f>SUM(F25/E25)</f>
        <v>1</v>
      </c>
    </row>
    <row r="26" spans="1:8" ht="23.25" customHeight="1" x14ac:dyDescent="0.4">
      <c r="A26" s="53">
        <v>21081100</v>
      </c>
      <c r="B26" s="33" t="s">
        <v>16</v>
      </c>
      <c r="C26" s="67">
        <v>42</v>
      </c>
      <c r="D26" s="67">
        <v>42</v>
      </c>
      <c r="E26" s="67">
        <v>20.5</v>
      </c>
      <c r="F26" s="67">
        <v>17.100000000000001</v>
      </c>
      <c r="G26" s="64">
        <f t="shared" si="7"/>
        <v>-3.3999999999999986</v>
      </c>
      <c r="H26" s="65">
        <f t="shared" ref="H26:H32" si="8">SUM(F26/E26)</f>
        <v>0.83414634146341471</v>
      </c>
    </row>
    <row r="27" spans="1:8" ht="58.5" customHeight="1" x14ac:dyDescent="0.4">
      <c r="A27" s="56">
        <v>21081500</v>
      </c>
      <c r="B27" s="34" t="s">
        <v>37</v>
      </c>
      <c r="C27" s="67"/>
      <c r="D27" s="67">
        <v>51</v>
      </c>
      <c r="E27" s="67">
        <v>51</v>
      </c>
      <c r="F27" s="67">
        <v>51</v>
      </c>
      <c r="G27" s="64">
        <f t="shared" si="7"/>
        <v>0</v>
      </c>
      <c r="H27" s="65">
        <f t="shared" si="8"/>
        <v>1</v>
      </c>
    </row>
    <row r="28" spans="1:8" ht="49.5" customHeight="1" x14ac:dyDescent="0.4">
      <c r="A28" s="57">
        <v>22010300</v>
      </c>
      <c r="B28" s="35" t="s">
        <v>38</v>
      </c>
      <c r="C28" s="67">
        <v>10</v>
      </c>
      <c r="D28" s="67">
        <v>16.8</v>
      </c>
      <c r="E28" s="67">
        <v>11.4</v>
      </c>
      <c r="F28" s="67">
        <v>23.9</v>
      </c>
      <c r="G28" s="64">
        <f t="shared" si="7"/>
        <v>12.499999999999998</v>
      </c>
      <c r="H28" s="65">
        <f t="shared" si="8"/>
        <v>2.0964912280701751</v>
      </c>
    </row>
    <row r="29" spans="1:8" ht="24.75" customHeight="1" x14ac:dyDescent="0.4">
      <c r="A29" s="53">
        <v>22012500</v>
      </c>
      <c r="B29" s="36" t="s">
        <v>58</v>
      </c>
      <c r="C29" s="67">
        <v>290</v>
      </c>
      <c r="D29" s="67">
        <v>360</v>
      </c>
      <c r="E29" s="67">
        <v>214.8</v>
      </c>
      <c r="F29" s="67">
        <v>419.6</v>
      </c>
      <c r="G29" s="64">
        <f t="shared" si="7"/>
        <v>204.8</v>
      </c>
      <c r="H29" s="65">
        <f t="shared" si="8"/>
        <v>1.9534450651769089</v>
      </c>
    </row>
    <row r="30" spans="1:8" ht="54" customHeight="1" x14ac:dyDescent="0.4">
      <c r="A30" s="53">
        <v>22012600</v>
      </c>
      <c r="B30" s="37" t="s">
        <v>35</v>
      </c>
      <c r="C30" s="67">
        <v>100</v>
      </c>
      <c r="D30" s="67">
        <v>100</v>
      </c>
      <c r="E30" s="67">
        <v>50.1</v>
      </c>
      <c r="F30" s="67">
        <v>66.3</v>
      </c>
      <c r="G30" s="64">
        <f t="shared" si="7"/>
        <v>16.199999999999996</v>
      </c>
      <c r="H30" s="65">
        <f t="shared" si="8"/>
        <v>1.3233532934131735</v>
      </c>
    </row>
    <row r="31" spans="1:8" ht="24" customHeight="1" x14ac:dyDescent="0.4">
      <c r="A31" s="53">
        <v>22090000</v>
      </c>
      <c r="B31" s="24" t="s">
        <v>17</v>
      </c>
      <c r="C31" s="67">
        <v>310</v>
      </c>
      <c r="D31" s="67">
        <v>142</v>
      </c>
      <c r="E31" s="67">
        <v>131.19999999999999</v>
      </c>
      <c r="F31" s="67">
        <v>23.8</v>
      </c>
      <c r="G31" s="64">
        <f t="shared" si="7"/>
        <v>-107.39999999999999</v>
      </c>
      <c r="H31" s="65">
        <f t="shared" si="8"/>
        <v>0.18140243902439027</v>
      </c>
    </row>
    <row r="32" spans="1:8" ht="25.5" customHeight="1" x14ac:dyDescent="0.4">
      <c r="A32" s="53">
        <v>24060300</v>
      </c>
      <c r="B32" s="38" t="s">
        <v>15</v>
      </c>
      <c r="C32" s="67">
        <v>85</v>
      </c>
      <c r="D32" s="67">
        <v>85</v>
      </c>
      <c r="E32" s="67">
        <v>42.6</v>
      </c>
      <c r="F32" s="67">
        <v>66.400000000000006</v>
      </c>
      <c r="G32" s="64">
        <f t="shared" si="7"/>
        <v>23.800000000000004</v>
      </c>
      <c r="H32" s="65">
        <f t="shared" si="8"/>
        <v>1.5586854460093897</v>
      </c>
    </row>
    <row r="33" spans="1:8" ht="26.25" customHeight="1" x14ac:dyDescent="0.4">
      <c r="A33" s="94">
        <v>30000000</v>
      </c>
      <c r="B33" s="95" t="s">
        <v>18</v>
      </c>
      <c r="C33" s="86">
        <f>SUM(C34:C35)</f>
        <v>0</v>
      </c>
      <c r="D33" s="86">
        <f>SUM(D34:D35)</f>
        <v>0</v>
      </c>
      <c r="E33" s="86">
        <f t="shared" ref="E33" si="9">SUM(E34:E35)</f>
        <v>0</v>
      </c>
      <c r="F33" s="86">
        <v>0.3</v>
      </c>
      <c r="G33" s="86">
        <f>SUM(F33-E33)</f>
        <v>0.3</v>
      </c>
      <c r="H33" s="96"/>
    </row>
    <row r="34" spans="1:8" ht="28.5" hidden="1" customHeight="1" x14ac:dyDescent="0.4">
      <c r="A34" s="53">
        <v>310102</v>
      </c>
      <c r="B34" s="39" t="s">
        <v>19</v>
      </c>
      <c r="C34" s="66"/>
      <c r="D34" s="66"/>
      <c r="E34" s="66"/>
      <c r="F34" s="67"/>
      <c r="G34" s="64">
        <v>0</v>
      </c>
      <c r="H34" s="65"/>
    </row>
    <row r="35" spans="1:8" ht="45.75" customHeight="1" x14ac:dyDescent="0.4">
      <c r="A35" s="53">
        <v>31020000</v>
      </c>
      <c r="B35" s="40" t="s">
        <v>59</v>
      </c>
      <c r="C35" s="66"/>
      <c r="D35" s="66"/>
      <c r="E35" s="66"/>
      <c r="F35" s="67">
        <v>0.3</v>
      </c>
      <c r="G35" s="64">
        <f>SUM(F35-E35)</f>
        <v>0.3</v>
      </c>
      <c r="H35" s="65"/>
    </row>
    <row r="36" spans="1:8" ht="28.5" customHeight="1" x14ac:dyDescent="0.4">
      <c r="A36" s="54"/>
      <c r="B36" s="95" t="s">
        <v>61</v>
      </c>
      <c r="C36" s="68">
        <f>SUM(C10,C22,C33)</f>
        <v>236596.89999999997</v>
      </c>
      <c r="D36" s="68">
        <f>SUM(D10,D22,D33)</f>
        <v>250594.2</v>
      </c>
      <c r="E36" s="68">
        <f>SUM(E10,E22,E33)</f>
        <v>132968.19999999998</v>
      </c>
      <c r="F36" s="68">
        <f>SUM(F10,F22,F33)</f>
        <v>143183.69999999998</v>
      </c>
      <c r="G36" s="68">
        <f>SUM(G10,G22,G33)</f>
        <v>10215.500000000004</v>
      </c>
      <c r="H36" s="85">
        <f>SUM(F36/E36)*100%</f>
        <v>1.0768266397529636</v>
      </c>
    </row>
    <row r="37" spans="1:8" ht="23.25" customHeight="1" x14ac:dyDescent="0.4">
      <c r="A37" s="58">
        <v>400000</v>
      </c>
      <c r="B37" s="41" t="s">
        <v>21</v>
      </c>
      <c r="C37" s="71">
        <f>SUM(C38)</f>
        <v>166499.40000000002</v>
      </c>
      <c r="D37" s="71">
        <f>SUM(D38)</f>
        <v>170153.9</v>
      </c>
      <c r="E37" s="71">
        <f>SUM(E38)</f>
        <v>98703</v>
      </c>
      <c r="F37" s="87">
        <f>SUM(F38)</f>
        <v>91887.9</v>
      </c>
      <c r="G37" s="69">
        <f>SUM(G38)</f>
        <v>-6815.0999999999995</v>
      </c>
      <c r="H37" s="65">
        <f t="shared" ref="H37:H38" si="10">SUM(F37/E37)</f>
        <v>0.930953466459986</v>
      </c>
    </row>
    <row r="38" spans="1:8" ht="29.25" customHeight="1" x14ac:dyDescent="0.4">
      <c r="A38" s="58">
        <v>410300</v>
      </c>
      <c r="B38" s="42" t="s">
        <v>22</v>
      </c>
      <c r="C38" s="71">
        <f>SUM(C39:C48)</f>
        <v>166499.40000000002</v>
      </c>
      <c r="D38" s="71">
        <f>SUM(D39:D50)</f>
        <v>170153.9</v>
      </c>
      <c r="E38" s="71">
        <f>SUM(E39:E50)</f>
        <v>98703</v>
      </c>
      <c r="F38" s="87">
        <f>SUM(F39:F50)</f>
        <v>91887.9</v>
      </c>
      <c r="G38" s="69">
        <f>SUM(G39:G50)</f>
        <v>-6815.0999999999995</v>
      </c>
      <c r="H38" s="65">
        <f t="shared" si="10"/>
        <v>0.930953466459986</v>
      </c>
    </row>
    <row r="39" spans="1:8" ht="79.5" customHeight="1" x14ac:dyDescent="0.4">
      <c r="A39" s="53">
        <v>41030600</v>
      </c>
      <c r="B39" s="39" t="s">
        <v>23</v>
      </c>
      <c r="C39" s="66">
        <v>53194.5</v>
      </c>
      <c r="D39" s="66">
        <v>53194.5</v>
      </c>
      <c r="E39" s="66">
        <v>25636.799999999999</v>
      </c>
      <c r="F39" s="67">
        <v>25636.799999999999</v>
      </c>
      <c r="G39" s="64">
        <f>SUM(F39-E39)</f>
        <v>0</v>
      </c>
      <c r="H39" s="65">
        <f>SUM(F39/E39)</f>
        <v>1</v>
      </c>
    </row>
    <row r="40" spans="1:8" ht="96.75" customHeight="1" x14ac:dyDescent="0.4">
      <c r="A40" s="53">
        <v>41030800</v>
      </c>
      <c r="B40" s="39" t="s">
        <v>24</v>
      </c>
      <c r="C40" s="66">
        <v>12746</v>
      </c>
      <c r="D40" s="66">
        <v>9314.4</v>
      </c>
      <c r="E40" s="66">
        <v>9314.4</v>
      </c>
      <c r="F40" s="88">
        <v>5954.3</v>
      </c>
      <c r="G40" s="64">
        <f>SUM(F40-E40)</f>
        <v>-3360.0999999999995</v>
      </c>
      <c r="H40" s="65">
        <f>SUM(F40/E40)</f>
        <v>0.63925749377308261</v>
      </c>
    </row>
    <row r="41" spans="1:8" ht="63.75" hidden="1" customHeight="1" x14ac:dyDescent="0.4">
      <c r="A41" s="53">
        <v>410309</v>
      </c>
      <c r="B41" s="43" t="s">
        <v>25</v>
      </c>
      <c r="C41" s="66"/>
      <c r="D41" s="66"/>
      <c r="E41" s="66"/>
      <c r="F41" s="67"/>
      <c r="G41" s="64">
        <f>SUM(F41-E41)</f>
        <v>0</v>
      </c>
      <c r="H41" s="65"/>
    </row>
    <row r="42" spans="1:8" ht="76.5" customHeight="1" x14ac:dyDescent="0.4">
      <c r="A42" s="53">
        <v>41031000</v>
      </c>
      <c r="B42" s="39" t="s">
        <v>26</v>
      </c>
      <c r="C42" s="66">
        <v>31.9</v>
      </c>
      <c r="D42" s="66">
        <v>31.9</v>
      </c>
      <c r="E42" s="66">
        <v>15.9</v>
      </c>
      <c r="F42" s="88">
        <v>15.9</v>
      </c>
      <c r="G42" s="64">
        <f>SUM(F42-E42)</f>
        <v>0</v>
      </c>
      <c r="H42" s="65">
        <f>SUM(F42/E42)</f>
        <v>1</v>
      </c>
    </row>
    <row r="43" spans="1:8" ht="48.75" customHeight="1" x14ac:dyDescent="0.4">
      <c r="A43" s="53">
        <v>41033600</v>
      </c>
      <c r="B43" s="39" t="s">
        <v>45</v>
      </c>
      <c r="C43" s="66"/>
      <c r="D43" s="66">
        <v>506.8</v>
      </c>
      <c r="E43" s="66">
        <v>168.9</v>
      </c>
      <c r="F43" s="88">
        <v>168.9</v>
      </c>
      <c r="G43" s="64">
        <f>SUM(F43-E43)</f>
        <v>0</v>
      </c>
      <c r="H43" s="65"/>
    </row>
    <row r="44" spans="1:8" ht="24" customHeight="1" x14ac:dyDescent="0.4">
      <c r="A44" s="53">
        <v>41033900</v>
      </c>
      <c r="B44" s="44" t="s">
        <v>27</v>
      </c>
      <c r="C44" s="66">
        <v>66937.100000000006</v>
      </c>
      <c r="D44" s="66">
        <v>66937.100000000006</v>
      </c>
      <c r="E44" s="66">
        <v>41227.9</v>
      </c>
      <c r="F44" s="88">
        <v>41227.9</v>
      </c>
      <c r="G44" s="64">
        <f t="shared" ref="G44:G47" si="11">SUM(F44-E44)</f>
        <v>0</v>
      </c>
      <c r="H44" s="65">
        <f t="shared" ref="H44:H47" si="12">SUM(F44/E44)</f>
        <v>1</v>
      </c>
    </row>
    <row r="45" spans="1:8" ht="25.5" customHeight="1" x14ac:dyDescent="0.4">
      <c r="A45" s="53">
        <v>41034200</v>
      </c>
      <c r="B45" s="44" t="s">
        <v>28</v>
      </c>
      <c r="C45" s="66">
        <v>33111.199999999997</v>
      </c>
      <c r="D45" s="66">
        <v>33421.599999999999</v>
      </c>
      <c r="E45" s="66">
        <v>16569.599999999999</v>
      </c>
      <c r="F45" s="88">
        <v>16569.599999999999</v>
      </c>
      <c r="G45" s="64">
        <f t="shared" si="11"/>
        <v>0</v>
      </c>
      <c r="H45" s="65">
        <f t="shared" si="12"/>
        <v>1</v>
      </c>
    </row>
    <row r="46" spans="1:8" ht="51.75" customHeight="1" x14ac:dyDescent="0.4">
      <c r="A46" s="53">
        <v>41034500</v>
      </c>
      <c r="B46" s="31" t="s">
        <v>41</v>
      </c>
      <c r="C46" s="66"/>
      <c r="D46" s="66">
        <v>507.3</v>
      </c>
      <c r="E46" s="66">
        <v>170</v>
      </c>
      <c r="F46" s="89">
        <v>170</v>
      </c>
      <c r="G46" s="64">
        <f t="shared" si="11"/>
        <v>0</v>
      </c>
      <c r="H46" s="65"/>
    </row>
    <row r="47" spans="1:8" ht="22.5" customHeight="1" x14ac:dyDescent="0.4">
      <c r="A47" s="53">
        <v>41035000</v>
      </c>
      <c r="B47" s="39" t="s">
        <v>29</v>
      </c>
      <c r="C47" s="66">
        <v>478.7</v>
      </c>
      <c r="D47" s="66">
        <v>1071</v>
      </c>
      <c r="E47" s="66">
        <v>585.79999999999995</v>
      </c>
      <c r="F47" s="88">
        <v>385.1</v>
      </c>
      <c r="G47" s="64">
        <f t="shared" si="11"/>
        <v>-200.69999999999993</v>
      </c>
      <c r="H47" s="65">
        <f t="shared" si="12"/>
        <v>0.65739160122908846</v>
      </c>
    </row>
    <row r="48" spans="1:8" ht="73.5" customHeight="1" x14ac:dyDescent="0.4">
      <c r="A48" s="53">
        <v>41035100</v>
      </c>
      <c r="B48" s="45" t="s">
        <v>40</v>
      </c>
      <c r="C48" s="66"/>
      <c r="D48" s="66"/>
      <c r="E48" s="66"/>
      <c r="F48" s="88">
        <v>1629.5</v>
      </c>
      <c r="G48" s="64">
        <f>SUM(F48-E48)</f>
        <v>1629.5</v>
      </c>
      <c r="H48" s="65"/>
    </row>
    <row r="49" spans="1:8" ht="51" customHeight="1" x14ac:dyDescent="0.4">
      <c r="A49" s="53">
        <v>41035400</v>
      </c>
      <c r="B49" s="46" t="s">
        <v>44</v>
      </c>
      <c r="C49" s="66"/>
      <c r="D49" s="66">
        <v>285.5</v>
      </c>
      <c r="E49" s="66">
        <v>129.9</v>
      </c>
      <c r="F49" s="88">
        <v>129.9</v>
      </c>
      <c r="G49" s="64">
        <f>SUM(F49-E49)</f>
        <v>0</v>
      </c>
      <c r="H49" s="65"/>
    </row>
    <row r="50" spans="1:8" ht="50.25" customHeight="1" x14ac:dyDescent="0.4">
      <c r="A50" s="53">
        <v>41036600</v>
      </c>
      <c r="B50" s="47" t="s">
        <v>30</v>
      </c>
      <c r="C50" s="66"/>
      <c r="D50" s="66">
        <v>4883.8</v>
      </c>
      <c r="E50" s="66">
        <v>4883.8</v>
      </c>
      <c r="F50" s="88"/>
      <c r="G50" s="64">
        <f>SUM(F50-E50)</f>
        <v>-4883.8</v>
      </c>
      <c r="H50" s="65"/>
    </row>
    <row r="51" spans="1:8" s="11" customFormat="1" ht="36" hidden="1" customHeight="1" x14ac:dyDescent="0.4">
      <c r="A51" s="59">
        <v>410370</v>
      </c>
      <c r="B51" s="48" t="s">
        <v>42</v>
      </c>
      <c r="C51" s="72"/>
      <c r="D51" s="72"/>
      <c r="E51" s="72"/>
      <c r="F51" s="90"/>
      <c r="G51" s="73"/>
      <c r="H51" s="74"/>
    </row>
    <row r="52" spans="1:8" ht="25.5" customHeight="1" x14ac:dyDescent="0.4">
      <c r="A52" s="97"/>
      <c r="B52" s="95" t="s">
        <v>20</v>
      </c>
      <c r="C52" s="91">
        <f>SUM(C36:C37)</f>
        <v>403096.3</v>
      </c>
      <c r="D52" s="91">
        <f>SUM(D36:D37)</f>
        <v>420748.1</v>
      </c>
      <c r="E52" s="98">
        <f>SUM(E36:E37)</f>
        <v>231671.19999999998</v>
      </c>
      <c r="F52" s="91">
        <f>SUM(F36:F37)</f>
        <v>235071.59999999998</v>
      </c>
      <c r="G52" s="99">
        <f>SUM(G36:G37)</f>
        <v>3400.4000000000042</v>
      </c>
      <c r="H52" s="100">
        <f>SUM(F52/E52)*100%</f>
        <v>1.01467769839324</v>
      </c>
    </row>
    <row r="53" spans="1:8" ht="21" customHeight="1" x14ac:dyDescent="0.4">
      <c r="A53" s="54">
        <v>19010000</v>
      </c>
      <c r="B53" s="49" t="s">
        <v>13</v>
      </c>
      <c r="C53" s="67">
        <v>155</v>
      </c>
      <c r="D53" s="67">
        <v>155</v>
      </c>
      <c r="E53" s="67">
        <v>77.400000000000006</v>
      </c>
      <c r="F53" s="67">
        <v>70.5</v>
      </c>
      <c r="G53" s="64">
        <f t="shared" ref="G53:G55" si="13">SUM(F53-E53)</f>
        <v>-6.9000000000000057</v>
      </c>
      <c r="H53" s="65">
        <f t="shared" ref="H53" si="14">SUM(F53/E53)</f>
        <v>0.91085271317829453</v>
      </c>
    </row>
    <row r="54" spans="1:8" ht="23.25" customHeight="1" x14ac:dyDescent="0.4">
      <c r="A54" s="60">
        <v>25000000</v>
      </c>
      <c r="B54" s="50" t="s">
        <v>31</v>
      </c>
      <c r="C54" s="75">
        <v>8867.7000000000007</v>
      </c>
      <c r="D54" s="75">
        <v>8867.7000000000007</v>
      </c>
      <c r="E54" s="75">
        <v>8867.7000000000007</v>
      </c>
      <c r="F54" s="92">
        <v>9725.2999999999993</v>
      </c>
      <c r="G54" s="64">
        <f t="shared" si="13"/>
        <v>857.59999999999854</v>
      </c>
      <c r="H54" s="65">
        <f t="shared" ref="H54" si="15">SUM(F54/E54)</f>
        <v>1.0967105337347902</v>
      </c>
    </row>
    <row r="55" spans="1:8" ht="50.25" customHeight="1" x14ac:dyDescent="0.4">
      <c r="A55" s="53">
        <v>41036600</v>
      </c>
      <c r="B55" s="47" t="s">
        <v>30</v>
      </c>
      <c r="C55" s="75"/>
      <c r="D55" s="75">
        <v>32397.4</v>
      </c>
      <c r="E55" s="75">
        <v>32397.4</v>
      </c>
      <c r="F55" s="92"/>
      <c r="G55" s="64">
        <f t="shared" si="13"/>
        <v>-32397.4</v>
      </c>
      <c r="H55" s="65"/>
    </row>
    <row r="56" spans="1:8" ht="23.25" customHeight="1" x14ac:dyDescent="0.4">
      <c r="A56" s="54"/>
      <c r="B56" s="41" t="s">
        <v>32</v>
      </c>
      <c r="C56" s="68">
        <f>SUM(C58)</f>
        <v>125</v>
      </c>
      <c r="D56" s="68">
        <f>SUM(D58)</f>
        <v>125</v>
      </c>
      <c r="E56" s="68">
        <f>SUM(E57:E58)</f>
        <v>0</v>
      </c>
      <c r="F56" s="68">
        <f>SUM(F57:F58)</f>
        <v>1066</v>
      </c>
      <c r="G56" s="68">
        <f>SUM(G57:G58)</f>
        <v>1066</v>
      </c>
      <c r="H56" s="85"/>
    </row>
    <row r="57" spans="1:8" ht="48.75" customHeight="1" x14ac:dyDescent="0.4">
      <c r="A57" s="61">
        <v>24170000</v>
      </c>
      <c r="B57" s="51" t="s">
        <v>36</v>
      </c>
      <c r="C57" s="76"/>
      <c r="D57" s="76"/>
      <c r="E57" s="76"/>
      <c r="F57" s="67">
        <v>646.79999999999995</v>
      </c>
      <c r="G57" s="64">
        <f t="shared" ref="G57" si="16">SUM(F57-E57)</f>
        <v>646.79999999999995</v>
      </c>
      <c r="H57" s="77"/>
    </row>
    <row r="58" spans="1:8" ht="26.25" customHeight="1" x14ac:dyDescent="0.4">
      <c r="A58" s="54">
        <v>33010000</v>
      </c>
      <c r="B58" s="52" t="s">
        <v>33</v>
      </c>
      <c r="C58" s="78">
        <v>125</v>
      </c>
      <c r="D58" s="78">
        <v>125</v>
      </c>
      <c r="E58" s="78"/>
      <c r="F58" s="67">
        <v>419.2</v>
      </c>
      <c r="G58" s="64">
        <f t="shared" ref="G58" si="17">SUM(F58-E58)</f>
        <v>419.2</v>
      </c>
      <c r="H58" s="65"/>
    </row>
    <row r="59" spans="1:8" ht="24" customHeight="1" x14ac:dyDescent="0.4">
      <c r="A59" s="101"/>
      <c r="B59" s="41" t="s">
        <v>63</v>
      </c>
      <c r="C59" s="87">
        <f>SUM(C53:C56)</f>
        <v>9147.7000000000007</v>
      </c>
      <c r="D59" s="87">
        <f>SUM(D53:D56)</f>
        <v>41545.100000000006</v>
      </c>
      <c r="E59" s="87">
        <f>SUM(E53:E56)</f>
        <v>41342.5</v>
      </c>
      <c r="F59" s="87">
        <f>SUM(F53:F56)</f>
        <v>10861.8</v>
      </c>
      <c r="G59" s="87">
        <f>SUM(G53:G56)</f>
        <v>-30480.700000000004</v>
      </c>
      <c r="H59" s="85">
        <f t="shared" ref="H59:H60" si="18">SUM(F59/E59)*100%</f>
        <v>0.26272721775412711</v>
      </c>
    </row>
    <row r="60" spans="1:8" ht="21.75" customHeight="1" x14ac:dyDescent="0.4">
      <c r="A60" s="102"/>
      <c r="B60" s="103" t="s">
        <v>34</v>
      </c>
      <c r="C60" s="93">
        <f>SUM(C52,C59)</f>
        <v>412244</v>
      </c>
      <c r="D60" s="93">
        <f>SUM(D52,D59)</f>
        <v>462293.19999999995</v>
      </c>
      <c r="E60" s="93">
        <f>SUM(E52,E59)</f>
        <v>273013.69999999995</v>
      </c>
      <c r="F60" s="93">
        <f>SUM(F52,F59)</f>
        <v>245933.39999999997</v>
      </c>
      <c r="G60" s="93">
        <f>SUM(G52,G59)</f>
        <v>-27080.3</v>
      </c>
      <c r="H60" s="104">
        <f t="shared" si="18"/>
        <v>0.90080973958449706</v>
      </c>
    </row>
    <row r="61" spans="1:8" ht="23.25" customHeight="1" x14ac:dyDescent="0.3">
      <c r="A61" s="17"/>
      <c r="B61" s="18"/>
      <c r="C61" s="6"/>
      <c r="D61" s="6"/>
      <c r="E61" s="19"/>
      <c r="F61" s="20"/>
      <c r="G61" s="21"/>
      <c r="H61" s="22"/>
    </row>
    <row r="62" spans="1:8" ht="51" customHeight="1" x14ac:dyDescent="0.55000000000000004">
      <c r="A62" s="1"/>
      <c r="B62" s="584" t="s">
        <v>449</v>
      </c>
      <c r="D62" s="585" t="s">
        <v>451</v>
      </c>
      <c r="E62" s="79"/>
      <c r="F62" s="7"/>
      <c r="G62" s="8"/>
      <c r="H62" s="9"/>
    </row>
    <row r="63" spans="1:8" ht="18.75" x14ac:dyDescent="0.3">
      <c r="A63" s="1"/>
      <c r="B63" s="1"/>
      <c r="C63" s="6"/>
      <c r="D63" s="6"/>
      <c r="E63" s="6"/>
      <c r="F63" s="10"/>
      <c r="G63" s="8"/>
      <c r="H63" s="9"/>
    </row>
    <row r="64" spans="1:8" ht="20.25" x14ac:dyDescent="0.3">
      <c r="A64" s="1"/>
      <c r="B64" s="1"/>
      <c r="C64" s="5"/>
      <c r="D64" s="5"/>
      <c r="E64" s="5"/>
      <c r="F64" s="3"/>
      <c r="G64" s="3"/>
      <c r="H64" s="4"/>
    </row>
  </sheetData>
  <mergeCells count="12">
    <mergeCell ref="E1:H1"/>
    <mergeCell ref="B5:H5"/>
    <mergeCell ref="B2:H2"/>
    <mergeCell ref="B3:H3"/>
    <mergeCell ref="B4:H4"/>
    <mergeCell ref="G7:H7"/>
    <mergeCell ref="D7:D8"/>
    <mergeCell ref="A7:A8"/>
    <mergeCell ref="B7:B8"/>
    <mergeCell ref="C7:C8"/>
    <mergeCell ref="E7:E8"/>
    <mergeCell ref="F7:F8"/>
  </mergeCells>
  <pageMargins left="0.82677165354330717" right="0.51181102362204722" top="0.39370078740157483" bottom="0" header="0.31496062992125984" footer="0.31496062992125984"/>
  <pageSetup paperSize="9" scale="37" orientation="portrait" r:id="rId1"/>
  <rowBreaks count="1" manualBreakCount="1">
    <brk id="6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149"/>
  <sheetViews>
    <sheetView tabSelected="1" showWhiteSpace="0" zoomScaleSheetLayoutView="70" workbookViewId="0">
      <selection activeCell="U8" sqref="U8"/>
    </sheetView>
  </sheetViews>
  <sheetFormatPr defaultColWidth="9.140625" defaultRowHeight="12.75" x14ac:dyDescent="0.2"/>
  <cols>
    <col min="1" max="1" width="3.42578125" style="246" customWidth="1"/>
    <col min="2" max="2" width="8" style="561" hidden="1" customWidth="1"/>
    <col min="3" max="4" width="6.140625" style="561" customWidth="1"/>
    <col min="5" max="5" width="75.85546875" style="565" customWidth="1"/>
    <col min="6" max="6" width="11.85546875" style="246" customWidth="1"/>
    <col min="7" max="7" width="11" style="246" customWidth="1"/>
    <col min="8" max="8" width="10.7109375" style="246" customWidth="1"/>
    <col min="9" max="9" width="11" style="226" bestFit="1" customWidth="1"/>
    <col min="10" max="10" width="11.140625" style="226" customWidth="1"/>
    <col min="11" max="11" width="10" style="571" customWidth="1"/>
    <col min="12" max="12" width="11.85546875" style="246" customWidth="1"/>
    <col min="13" max="13" width="11.28515625" style="572" customWidth="1"/>
    <col min="14" max="14" width="10.5703125" style="246" customWidth="1"/>
    <col min="15" max="15" width="9.85546875" style="572" customWidth="1"/>
    <col min="16" max="16" width="9.5703125" style="573" customWidth="1"/>
    <col min="17" max="17" width="10" style="246" customWidth="1"/>
    <col min="18" max="18" width="13.28515625" style="246" customWidth="1"/>
    <col min="19" max="19" width="12.42578125" style="246" customWidth="1"/>
    <col min="20" max="20" width="11.140625" style="246" customWidth="1"/>
    <col min="21" max="21" width="10.7109375" style="246" customWidth="1"/>
    <col min="22" max="22" width="10" style="226" customWidth="1"/>
    <col min="23" max="23" width="10.140625" style="226" customWidth="1"/>
    <col min="24" max="24" width="9.42578125" style="226" bestFit="1" customWidth="1"/>
    <col min="25" max="16384" width="9.140625" style="226"/>
  </cols>
  <sheetData>
    <row r="1" spans="1:47" ht="18.75" x14ac:dyDescent="0.3">
      <c r="T1" s="603" t="s">
        <v>408</v>
      </c>
      <c r="U1" s="603"/>
      <c r="V1" s="603"/>
      <c r="W1" s="603"/>
    </row>
    <row r="2" spans="1:47" ht="18.75" x14ac:dyDescent="0.3">
      <c r="T2" s="603" t="s">
        <v>450</v>
      </c>
      <c r="U2" s="603"/>
      <c r="V2" s="603"/>
      <c r="W2" s="603"/>
    </row>
    <row r="3" spans="1:47" ht="21" customHeight="1" x14ac:dyDescent="0.3">
      <c r="T3" s="603" t="s">
        <v>452</v>
      </c>
      <c r="U3" s="603"/>
      <c r="V3" s="603"/>
      <c r="W3" s="603"/>
    </row>
    <row r="4" spans="1:47" s="118" customFormat="1" ht="42.75" customHeight="1" thickBot="1" x14ac:dyDescent="0.25">
      <c r="A4" s="604" t="s">
        <v>447</v>
      </c>
      <c r="B4" s="604"/>
      <c r="C4" s="604"/>
      <c r="D4" s="604"/>
      <c r="E4" s="604"/>
      <c r="F4" s="604"/>
      <c r="G4" s="604"/>
      <c r="H4" s="604"/>
      <c r="I4" s="604"/>
      <c r="J4" s="604"/>
      <c r="K4" s="604"/>
      <c r="L4" s="604"/>
      <c r="M4" s="604"/>
      <c r="N4" s="604"/>
      <c r="O4" s="604"/>
      <c r="P4" s="604"/>
      <c r="Q4" s="604"/>
      <c r="R4" s="604"/>
      <c r="S4" s="604"/>
      <c r="T4" s="604"/>
      <c r="U4" s="604"/>
      <c r="V4" s="604"/>
      <c r="W4" s="604"/>
    </row>
    <row r="5" spans="1:47" s="119" customFormat="1" ht="15.75" x14ac:dyDescent="0.2">
      <c r="A5" s="605" t="s">
        <v>407</v>
      </c>
      <c r="B5" s="608" t="s">
        <v>406</v>
      </c>
      <c r="C5" s="608" t="s">
        <v>405</v>
      </c>
      <c r="D5" s="608" t="s">
        <v>404</v>
      </c>
      <c r="E5" s="611" t="s">
        <v>403</v>
      </c>
      <c r="F5" s="614" t="s">
        <v>402</v>
      </c>
      <c r="G5" s="615"/>
      <c r="H5" s="615"/>
      <c r="I5" s="615"/>
      <c r="J5" s="615"/>
      <c r="K5" s="616"/>
      <c r="L5" s="617" t="s">
        <v>401</v>
      </c>
      <c r="M5" s="618"/>
      <c r="N5" s="618"/>
      <c r="O5" s="618"/>
      <c r="P5" s="618"/>
      <c r="Q5" s="618"/>
      <c r="R5" s="619" t="s">
        <v>400</v>
      </c>
      <c r="S5" s="615"/>
      <c r="T5" s="615"/>
      <c r="U5" s="615"/>
      <c r="V5" s="615"/>
      <c r="W5" s="616"/>
    </row>
    <row r="6" spans="1:47" s="119" customFormat="1" ht="14.25" x14ac:dyDescent="0.2">
      <c r="A6" s="606"/>
      <c r="B6" s="609"/>
      <c r="C6" s="609"/>
      <c r="D6" s="609"/>
      <c r="E6" s="612"/>
      <c r="F6" s="620" t="s">
        <v>398</v>
      </c>
      <c r="G6" s="624" t="s">
        <v>409</v>
      </c>
      <c r="H6" s="624" t="s">
        <v>410</v>
      </c>
      <c r="I6" s="630" t="s">
        <v>399</v>
      </c>
      <c r="J6" s="630" t="s">
        <v>396</v>
      </c>
      <c r="K6" s="632" t="s">
        <v>395</v>
      </c>
      <c r="L6" s="620" t="s">
        <v>398</v>
      </c>
      <c r="M6" s="625" t="s">
        <v>397</v>
      </c>
      <c r="N6" s="624" t="s">
        <v>409</v>
      </c>
      <c r="O6" s="624" t="s">
        <v>410</v>
      </c>
      <c r="P6" s="624" t="s">
        <v>396</v>
      </c>
      <c r="Q6" s="622" t="s">
        <v>395</v>
      </c>
      <c r="R6" s="620" t="s">
        <v>398</v>
      </c>
      <c r="S6" s="624" t="s">
        <v>397</v>
      </c>
      <c r="T6" s="624" t="s">
        <v>409</v>
      </c>
      <c r="U6" s="624" t="s">
        <v>410</v>
      </c>
      <c r="V6" s="630" t="s">
        <v>396</v>
      </c>
      <c r="W6" s="632" t="s">
        <v>395</v>
      </c>
    </row>
    <row r="7" spans="1:47" s="119" customFormat="1" ht="63" customHeight="1" x14ac:dyDescent="0.2">
      <c r="A7" s="607"/>
      <c r="B7" s="610"/>
      <c r="C7" s="610"/>
      <c r="D7" s="610"/>
      <c r="E7" s="613"/>
      <c r="F7" s="621"/>
      <c r="G7" s="625"/>
      <c r="H7" s="625"/>
      <c r="I7" s="631"/>
      <c r="J7" s="631"/>
      <c r="K7" s="633"/>
      <c r="L7" s="621"/>
      <c r="M7" s="629"/>
      <c r="N7" s="625"/>
      <c r="O7" s="625"/>
      <c r="P7" s="625"/>
      <c r="Q7" s="623"/>
      <c r="R7" s="621"/>
      <c r="S7" s="625"/>
      <c r="T7" s="625"/>
      <c r="U7" s="625"/>
      <c r="V7" s="631"/>
      <c r="W7" s="633"/>
    </row>
    <row r="8" spans="1:47" s="127" customFormat="1" ht="15" x14ac:dyDescent="0.25">
      <c r="A8" s="120">
        <v>1</v>
      </c>
      <c r="B8" s="121">
        <v>2</v>
      </c>
      <c r="C8" s="121">
        <v>2</v>
      </c>
      <c r="D8" s="121">
        <v>3</v>
      </c>
      <c r="E8" s="122">
        <v>4</v>
      </c>
      <c r="F8" s="123">
        <v>5</v>
      </c>
      <c r="G8" s="124">
        <v>6</v>
      </c>
      <c r="H8" s="124">
        <v>7</v>
      </c>
      <c r="I8" s="121">
        <v>8</v>
      </c>
      <c r="J8" s="121">
        <v>9</v>
      </c>
      <c r="K8" s="122">
        <v>10</v>
      </c>
      <c r="L8" s="125">
        <v>11</v>
      </c>
      <c r="M8" s="124">
        <v>12</v>
      </c>
      <c r="N8" s="124">
        <v>13</v>
      </c>
      <c r="O8" s="124">
        <v>14</v>
      </c>
      <c r="P8" s="124">
        <v>15</v>
      </c>
      <c r="Q8" s="126">
        <v>16</v>
      </c>
      <c r="R8" s="120">
        <v>17</v>
      </c>
      <c r="S8" s="124">
        <v>18</v>
      </c>
      <c r="T8" s="124">
        <v>19</v>
      </c>
      <c r="U8" s="124">
        <v>20</v>
      </c>
      <c r="V8" s="121">
        <v>21</v>
      </c>
      <c r="W8" s="122">
        <v>22</v>
      </c>
    </row>
    <row r="9" spans="1:47" s="118" customFormat="1" ht="40.5" customHeight="1" thickBot="1" x14ac:dyDescent="0.35">
      <c r="A9" s="128"/>
      <c r="B9" s="129"/>
      <c r="C9" s="129"/>
      <c r="D9" s="129"/>
      <c r="E9" s="580" t="s">
        <v>68</v>
      </c>
      <c r="F9" s="130">
        <f>SUM(F169)</f>
        <v>413171.10000000009</v>
      </c>
      <c r="G9" s="131">
        <f>SUM(G169)</f>
        <v>233400.79999999996</v>
      </c>
      <c r="H9" s="131">
        <f>SUM(H169)</f>
        <v>192378.8</v>
      </c>
      <c r="I9" s="132">
        <v>1</v>
      </c>
      <c r="J9" s="133">
        <f>H9-G9</f>
        <v>-41021.999999999971</v>
      </c>
      <c r="K9" s="134">
        <f>H9/G9</f>
        <v>0.82424224767010235</v>
      </c>
      <c r="L9" s="130">
        <f>SUM(L169)</f>
        <v>105025.20000000001</v>
      </c>
      <c r="M9" s="131">
        <f>SUM(M169)</f>
        <v>110698.2</v>
      </c>
      <c r="N9" s="131">
        <f>SUM(N169)</f>
        <v>87940.2</v>
      </c>
      <c r="O9" s="131">
        <f>SUM(O169)</f>
        <v>20793.300000000003</v>
      </c>
      <c r="P9" s="131">
        <f>O9-N9</f>
        <v>-67146.899999999994</v>
      </c>
      <c r="Q9" s="135">
        <f>O9/N9</f>
        <v>0.23644817728410902</v>
      </c>
      <c r="R9" s="136">
        <f>SUM(R169)</f>
        <v>518196.30000000005</v>
      </c>
      <c r="S9" s="131">
        <f>SUM(S169)</f>
        <v>523869.30000000016</v>
      </c>
      <c r="T9" s="131">
        <f>SUM(T169)</f>
        <v>321341.00000000006</v>
      </c>
      <c r="U9" s="131">
        <f>SUM(U169)</f>
        <v>213172.1</v>
      </c>
      <c r="V9" s="131">
        <f>U9-T9</f>
        <v>-108168.90000000005</v>
      </c>
      <c r="W9" s="137">
        <f>U9/T9</f>
        <v>0.66338282385378766</v>
      </c>
      <c r="X9" s="138"/>
      <c r="Y9" s="138"/>
      <c r="Z9" s="139"/>
      <c r="AA9" s="139"/>
      <c r="AB9" s="139"/>
      <c r="AC9" s="139"/>
      <c r="AD9" s="139"/>
      <c r="AE9" s="139"/>
      <c r="AF9" s="139"/>
      <c r="AG9" s="139"/>
      <c r="AH9" s="139"/>
      <c r="AI9" s="139"/>
      <c r="AJ9" s="139"/>
      <c r="AK9" s="139"/>
      <c r="AL9" s="139"/>
      <c r="AM9" s="139"/>
      <c r="AN9" s="139"/>
      <c r="AO9" s="139"/>
      <c r="AP9" s="139"/>
      <c r="AQ9" s="139"/>
      <c r="AR9" s="139"/>
      <c r="AS9" s="139"/>
      <c r="AT9" s="139"/>
      <c r="AU9" s="139"/>
    </row>
    <row r="10" spans="1:47" s="151" customFormat="1" ht="33.75" customHeight="1" thickBot="1" x14ac:dyDescent="0.25">
      <c r="A10" s="140"/>
      <c r="B10" s="141"/>
      <c r="C10" s="141"/>
      <c r="D10" s="141"/>
      <c r="E10" s="142" t="s">
        <v>394</v>
      </c>
      <c r="F10" s="143">
        <f>SUM(F13:F20,F27:F37,F40,F53,F55:F57,F62:F63,F75,F79,F82,F108)</f>
        <v>169602.69999999998</v>
      </c>
      <c r="G10" s="143">
        <f t="shared" ref="G10:H10" si="0">SUM(G13:G20,G27:G37,G40,G53,G55:G57,G62:G63,G75,G79,G82,G108)</f>
        <v>98489.099999999991</v>
      </c>
      <c r="H10" s="143">
        <f t="shared" si="0"/>
        <v>83225.200000000012</v>
      </c>
      <c r="I10" s="144">
        <f>H10/H9</f>
        <v>0.43261107772789942</v>
      </c>
      <c r="J10" s="145">
        <f>H10-G10</f>
        <v>-15263.89999999998</v>
      </c>
      <c r="K10" s="146">
        <f>H10/G10</f>
        <v>0.84501939808567672</v>
      </c>
      <c r="L10" s="143">
        <f t="shared" ref="L10:O10" si="1">SUM(L13:L20,L27:L37,L40,L53,L55:L57,L62:L63,L75,L79,L82,L108)</f>
        <v>32948.6</v>
      </c>
      <c r="M10" s="143">
        <f t="shared" si="1"/>
        <v>32948.6</v>
      </c>
      <c r="N10" s="143">
        <f t="shared" si="1"/>
        <v>32611.300000000003</v>
      </c>
      <c r="O10" s="143">
        <f t="shared" si="1"/>
        <v>0</v>
      </c>
      <c r="P10" s="147">
        <f>O10-N10</f>
        <v>-32611.300000000003</v>
      </c>
      <c r="Q10" s="148">
        <f>O10/N10</f>
        <v>0</v>
      </c>
      <c r="R10" s="143">
        <f>SUM(F10,L10)</f>
        <v>202551.3</v>
      </c>
      <c r="S10" s="147">
        <f>SUM(F10,M10)</f>
        <v>202551.3</v>
      </c>
      <c r="T10" s="147">
        <f>SUM(G10,N10)</f>
        <v>131100.4</v>
      </c>
      <c r="U10" s="147">
        <f>SUM(H10,O10)</f>
        <v>83225.200000000012</v>
      </c>
      <c r="V10" s="147">
        <f>U10-T10</f>
        <v>-47875.199999999983</v>
      </c>
      <c r="W10" s="146">
        <f>U10/T10</f>
        <v>0.63482033616983635</v>
      </c>
      <c r="X10" s="149"/>
      <c r="Y10" s="149"/>
      <c r="Z10" s="150"/>
      <c r="AA10" s="150"/>
      <c r="AB10" s="150"/>
      <c r="AC10" s="150"/>
      <c r="AD10" s="150"/>
      <c r="AE10" s="150"/>
      <c r="AF10" s="150"/>
      <c r="AG10" s="150"/>
      <c r="AH10" s="150"/>
      <c r="AI10" s="150"/>
      <c r="AJ10" s="150"/>
      <c r="AK10" s="150"/>
      <c r="AL10" s="150"/>
      <c r="AM10" s="150"/>
      <c r="AN10" s="150"/>
      <c r="AO10" s="150"/>
      <c r="AP10" s="150"/>
      <c r="AQ10" s="150"/>
      <c r="AR10" s="150"/>
      <c r="AS10" s="150"/>
      <c r="AT10" s="150"/>
      <c r="AU10" s="150"/>
    </row>
    <row r="11" spans="1:47" s="118" customFormat="1" ht="29.25" customHeight="1" thickBot="1" x14ac:dyDescent="0.3">
      <c r="A11" s="152">
        <v>1</v>
      </c>
      <c r="B11" s="153" t="s">
        <v>393</v>
      </c>
      <c r="C11" s="153" t="s">
        <v>392</v>
      </c>
      <c r="D11" s="153"/>
      <c r="E11" s="154" t="s">
        <v>391</v>
      </c>
      <c r="F11" s="143">
        <f>SUM(F41:F49,F13:F39)</f>
        <v>79325.900000000009</v>
      </c>
      <c r="G11" s="143">
        <f>SUM(G41:G49,G13:G39)</f>
        <v>43893.100000000006</v>
      </c>
      <c r="H11" s="143">
        <f>SUM(H41:H49,H13:H39)</f>
        <v>38977.199999999997</v>
      </c>
      <c r="I11" s="144">
        <f>H11/H9</f>
        <v>0.20260652421160752</v>
      </c>
      <c r="J11" s="145">
        <f>H11-G11</f>
        <v>-4915.9000000000087</v>
      </c>
      <c r="K11" s="146">
        <f>H11/G11</f>
        <v>0.88800289794979148</v>
      </c>
      <c r="L11" s="143">
        <f t="shared" ref="L11:O11" si="2">SUM(L41:L49,L13:L39)</f>
        <v>238.9</v>
      </c>
      <c r="M11" s="143">
        <f t="shared" si="2"/>
        <v>280.60000000000002</v>
      </c>
      <c r="N11" s="143">
        <f t="shared" si="2"/>
        <v>135.19999999999999</v>
      </c>
      <c r="O11" s="143">
        <f t="shared" si="2"/>
        <v>122.2</v>
      </c>
      <c r="P11" s="147">
        <f>O11-N11</f>
        <v>-12.999999999999986</v>
      </c>
      <c r="Q11" s="148">
        <f>O11/N11</f>
        <v>0.90384615384615397</v>
      </c>
      <c r="R11" s="143">
        <f>SUM(R13,R14,R15,R16,R17,R19,R20,R22,R23,R24,R25,R27,R28,R29,R30,R31,R32,R33,R34,R35,R37,R36,R38,R39,R41,R42,R43,R44,R45,R46,R47,R48,R49)</f>
        <v>79564.800000000017</v>
      </c>
      <c r="S11" s="143">
        <f>SUM(S13,S14,S15,S16,S17,S19,S20,S22,S23,S24,S25,S27,S28,S29,S30,S31,S32,S33,S34,S35,S37,S36,S38,S39,S41,S42,S43,S44,S45,S46,S47,S48,S49)</f>
        <v>79606.500000000029</v>
      </c>
      <c r="T11" s="143">
        <f>SUM(T13,T14,T15,T16,T17,T19,T20,T22,T23,T24,T25,T27,T28,T29,T30,T31,T32,T33,T34,T35,T37,T36,T38,T39,T41,T42,T43,T44,T45,T46,T47,T48,T49)</f>
        <v>44028.299999999996</v>
      </c>
      <c r="U11" s="143">
        <f>SUM(U13,U14,U15,U16,U17,U19,U20,U22,U23,U24,U25,U27,U28,U29,U30,U31,U32,U33,U34,U35,U37,U36,U38,U39,U41,U42,U43,U44,U45,U46,U47,U48,U49)</f>
        <v>39099.399999999994</v>
      </c>
      <c r="V11" s="143">
        <f>SUM(V13,V14,V15,V16,V17,V19,V20,V22,V23,V24,V25,V27,V28,V29,V30,V31,V32,V33,V34,V35,V37,V36,V38,V39,V41,V42,V43,V44,V45,V46,V47,V48,V49)</f>
        <v>-4928.8999999999996</v>
      </c>
      <c r="W11" s="146">
        <f t="shared" ref="W11:W84" si="3">U11/T11</f>
        <v>0.88805154866301894</v>
      </c>
      <c r="X11" s="155"/>
      <c r="Y11" s="155"/>
      <c r="Z11" s="139"/>
      <c r="AA11" s="139"/>
      <c r="AB11" s="139"/>
      <c r="AC11" s="139"/>
      <c r="AD11" s="139"/>
      <c r="AE11" s="139"/>
      <c r="AF11" s="139"/>
      <c r="AG11" s="139"/>
      <c r="AH11" s="139"/>
      <c r="AI11" s="139"/>
      <c r="AJ11" s="139"/>
      <c r="AK11" s="139"/>
      <c r="AL11" s="139"/>
      <c r="AM11" s="139"/>
      <c r="AN11" s="139"/>
      <c r="AO11" s="139"/>
      <c r="AP11" s="139"/>
      <c r="AQ11" s="139"/>
      <c r="AR11" s="139"/>
      <c r="AS11" s="139"/>
      <c r="AT11" s="139"/>
      <c r="AU11" s="139"/>
    </row>
    <row r="12" spans="1:47" s="118" customFormat="1" ht="47.25" hidden="1" customHeight="1" thickBot="1" x14ac:dyDescent="0.3">
      <c r="A12" s="156"/>
      <c r="B12" s="157"/>
      <c r="C12" s="158" t="s">
        <v>390</v>
      </c>
      <c r="D12" s="159"/>
      <c r="E12" s="160" t="s">
        <v>389</v>
      </c>
      <c r="F12" s="161"/>
      <c r="G12" s="162"/>
      <c r="H12" s="162"/>
      <c r="I12" s="163"/>
      <c r="J12" s="164"/>
      <c r="K12" s="163"/>
      <c r="L12" s="165"/>
      <c r="M12" s="165"/>
      <c r="N12" s="165"/>
      <c r="O12" s="165"/>
      <c r="P12" s="166"/>
      <c r="Q12" s="167"/>
      <c r="R12" s="168"/>
      <c r="S12" s="169"/>
      <c r="T12" s="169"/>
      <c r="U12" s="169"/>
      <c r="V12" s="169"/>
      <c r="W12" s="170"/>
      <c r="X12" s="155"/>
      <c r="Y12" s="155"/>
      <c r="Z12" s="139"/>
      <c r="AA12" s="139"/>
      <c r="AB12" s="139"/>
      <c r="AC12" s="139"/>
      <c r="AD12" s="139"/>
      <c r="AE12" s="139"/>
      <c r="AF12" s="139"/>
      <c r="AG12" s="139"/>
      <c r="AH12" s="139"/>
      <c r="AI12" s="139"/>
      <c r="AJ12" s="139"/>
      <c r="AK12" s="139"/>
      <c r="AL12" s="139"/>
      <c r="AM12" s="139"/>
      <c r="AN12" s="139"/>
      <c r="AO12" s="139"/>
      <c r="AP12" s="139"/>
      <c r="AQ12" s="139"/>
      <c r="AR12" s="139"/>
      <c r="AS12" s="139"/>
      <c r="AT12" s="139"/>
      <c r="AU12" s="139"/>
    </row>
    <row r="13" spans="1:47" s="118" customFormat="1" ht="74.25" customHeight="1" x14ac:dyDescent="0.25">
      <c r="A13" s="171"/>
      <c r="B13" s="172" t="s">
        <v>388</v>
      </c>
      <c r="C13" s="172" t="s">
        <v>387</v>
      </c>
      <c r="D13" s="173">
        <v>1030</v>
      </c>
      <c r="E13" s="174" t="s">
        <v>386</v>
      </c>
      <c r="F13" s="175">
        <v>906</v>
      </c>
      <c r="G13" s="176">
        <v>906</v>
      </c>
      <c r="H13" s="176">
        <v>736.8</v>
      </c>
      <c r="I13" s="177">
        <f>H13/H9</f>
        <v>3.8299438399657343E-3</v>
      </c>
      <c r="J13" s="178">
        <f>H13-G13</f>
        <v>-169.20000000000005</v>
      </c>
      <c r="K13" s="179">
        <f>H13/G13</f>
        <v>0.81324503311258278</v>
      </c>
      <c r="L13" s="180"/>
      <c r="M13" s="181"/>
      <c r="N13" s="181"/>
      <c r="O13" s="176"/>
      <c r="P13" s="181"/>
      <c r="Q13" s="182"/>
      <c r="R13" s="180">
        <f t="shared" ref="R13:R84" si="4">SUM(F13,L13)</f>
        <v>906</v>
      </c>
      <c r="S13" s="181">
        <f t="shared" ref="S13:U84" si="5">SUM(F13,M13)</f>
        <v>906</v>
      </c>
      <c r="T13" s="181">
        <f>SUM(G13,N13)</f>
        <v>906</v>
      </c>
      <c r="U13" s="181">
        <f t="shared" ref="U13:U84" si="6">SUM(H13,O13)</f>
        <v>736.8</v>
      </c>
      <c r="V13" s="181">
        <f t="shared" ref="V13:V84" si="7">U13-T13</f>
        <v>-169.20000000000005</v>
      </c>
      <c r="W13" s="183">
        <f t="shared" si="3"/>
        <v>0.81324503311258278</v>
      </c>
      <c r="X13" s="155"/>
      <c r="Y13" s="155"/>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row>
    <row r="14" spans="1:47" s="118" customFormat="1" ht="75" customHeight="1" x14ac:dyDescent="0.25">
      <c r="A14" s="184"/>
      <c r="B14" s="185" t="s">
        <v>385</v>
      </c>
      <c r="C14" s="186" t="s">
        <v>384</v>
      </c>
      <c r="D14" s="186" t="s">
        <v>363</v>
      </c>
      <c r="E14" s="187" t="s">
        <v>383</v>
      </c>
      <c r="F14" s="188">
        <v>190</v>
      </c>
      <c r="G14" s="189">
        <v>190</v>
      </c>
      <c r="H14" s="190">
        <v>127.2</v>
      </c>
      <c r="I14" s="191">
        <f>H14/H9</f>
        <v>6.6119551634587605E-4</v>
      </c>
      <c r="J14" s="192">
        <f>H14-G14</f>
        <v>-62.8</v>
      </c>
      <c r="K14" s="193">
        <f>H14/G14</f>
        <v>0.66947368421052633</v>
      </c>
      <c r="L14" s="194"/>
      <c r="M14" s="195"/>
      <c r="N14" s="195"/>
      <c r="O14" s="189"/>
      <c r="P14" s="195"/>
      <c r="Q14" s="196"/>
      <c r="R14" s="197">
        <f t="shared" si="4"/>
        <v>190</v>
      </c>
      <c r="S14" s="195">
        <f t="shared" si="5"/>
        <v>190</v>
      </c>
      <c r="T14" s="195">
        <f>SUM(G14,N14)</f>
        <v>190</v>
      </c>
      <c r="U14" s="195">
        <f t="shared" si="6"/>
        <v>127.2</v>
      </c>
      <c r="V14" s="195">
        <f t="shared" si="7"/>
        <v>-62.8</v>
      </c>
      <c r="W14" s="198">
        <f t="shared" si="3"/>
        <v>0.66947368421052633</v>
      </c>
      <c r="X14" s="155"/>
      <c r="Y14" s="155"/>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row>
    <row r="15" spans="1:47" s="118" customFormat="1" ht="61.5" customHeight="1" x14ac:dyDescent="0.25">
      <c r="A15" s="184"/>
      <c r="B15" s="185" t="s">
        <v>382</v>
      </c>
      <c r="C15" s="185" t="s">
        <v>381</v>
      </c>
      <c r="D15" s="199" t="s">
        <v>328</v>
      </c>
      <c r="E15" s="200" t="s">
        <v>380</v>
      </c>
      <c r="F15" s="188">
        <v>2470</v>
      </c>
      <c r="G15" s="189">
        <v>2470</v>
      </c>
      <c r="H15" s="189">
        <v>1573.2</v>
      </c>
      <c r="I15" s="191">
        <f>H15/H9</f>
        <v>8.177616244617391E-3</v>
      </c>
      <c r="J15" s="192">
        <f>H15-G15</f>
        <v>-896.8</v>
      </c>
      <c r="K15" s="193">
        <f>H15/G15</f>
        <v>0.63692307692307693</v>
      </c>
      <c r="L15" s="194"/>
      <c r="M15" s="195"/>
      <c r="N15" s="195"/>
      <c r="O15" s="201"/>
      <c r="P15" s="195"/>
      <c r="Q15" s="196"/>
      <c r="R15" s="197">
        <f t="shared" si="4"/>
        <v>2470</v>
      </c>
      <c r="S15" s="195">
        <f t="shared" si="5"/>
        <v>2470</v>
      </c>
      <c r="T15" s="195">
        <f>SUM(G15,N15)</f>
        <v>2470</v>
      </c>
      <c r="U15" s="195">
        <f t="shared" si="6"/>
        <v>1573.2</v>
      </c>
      <c r="V15" s="195">
        <f t="shared" si="7"/>
        <v>-896.8</v>
      </c>
      <c r="W15" s="198">
        <f t="shared" si="3"/>
        <v>0.63692307692307693</v>
      </c>
      <c r="X15" s="155"/>
      <c r="Y15" s="155"/>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39"/>
    </row>
    <row r="16" spans="1:47" s="118" customFormat="1" ht="19.5" customHeight="1" x14ac:dyDescent="0.25">
      <c r="A16" s="184"/>
      <c r="B16" s="185" t="s">
        <v>379</v>
      </c>
      <c r="C16" s="185" t="s">
        <v>378</v>
      </c>
      <c r="D16" s="199" t="s">
        <v>328</v>
      </c>
      <c r="E16" s="200" t="s">
        <v>377</v>
      </c>
      <c r="F16" s="188">
        <v>648.4</v>
      </c>
      <c r="G16" s="189">
        <v>648.4</v>
      </c>
      <c r="H16" s="189">
        <v>404.9</v>
      </c>
      <c r="I16" s="191">
        <f>H16/H9</f>
        <v>2.104701765475198E-3</v>
      </c>
      <c r="J16" s="192">
        <f>H16-G16</f>
        <v>-243.5</v>
      </c>
      <c r="K16" s="193">
        <f>H16/G16</f>
        <v>0.62446020974706973</v>
      </c>
      <c r="L16" s="194"/>
      <c r="M16" s="195"/>
      <c r="N16" s="202"/>
      <c r="O16" s="189"/>
      <c r="P16" s="195"/>
      <c r="Q16" s="196"/>
      <c r="R16" s="197">
        <f t="shared" si="4"/>
        <v>648.4</v>
      </c>
      <c r="S16" s="195">
        <f t="shared" si="5"/>
        <v>648.4</v>
      </c>
      <c r="T16" s="195">
        <f>SUM(G16,N16)</f>
        <v>648.4</v>
      </c>
      <c r="U16" s="195">
        <f t="shared" si="6"/>
        <v>404.9</v>
      </c>
      <c r="V16" s="195">
        <f t="shared" si="7"/>
        <v>-243.5</v>
      </c>
      <c r="W16" s="198">
        <f t="shared" si="3"/>
        <v>0.62446020974706973</v>
      </c>
      <c r="X16" s="155"/>
      <c r="Y16" s="155"/>
      <c r="Z16" s="139"/>
      <c r="AA16" s="139"/>
      <c r="AB16" s="139"/>
      <c r="AC16" s="139"/>
      <c r="AD16" s="139"/>
      <c r="AE16" s="139"/>
      <c r="AF16" s="139"/>
      <c r="AG16" s="139"/>
      <c r="AH16" s="139"/>
      <c r="AI16" s="139"/>
      <c r="AJ16" s="139"/>
      <c r="AK16" s="139"/>
      <c r="AL16" s="139"/>
      <c r="AM16" s="139"/>
      <c r="AN16" s="139"/>
      <c r="AO16" s="139"/>
      <c r="AP16" s="139"/>
      <c r="AQ16" s="139"/>
      <c r="AR16" s="139"/>
      <c r="AS16" s="139"/>
      <c r="AT16" s="139"/>
      <c r="AU16" s="139"/>
    </row>
    <row r="17" spans="1:47" s="118" customFormat="1" ht="32.25" customHeight="1" x14ac:dyDescent="0.25">
      <c r="A17" s="184"/>
      <c r="B17" s="185" t="s">
        <v>376</v>
      </c>
      <c r="C17" s="185" t="s">
        <v>375</v>
      </c>
      <c r="D17" s="199" t="s">
        <v>366</v>
      </c>
      <c r="E17" s="203" t="s">
        <v>374</v>
      </c>
      <c r="F17" s="188">
        <v>5100</v>
      </c>
      <c r="G17" s="189">
        <v>5100</v>
      </c>
      <c r="H17" s="189">
        <v>3112.2</v>
      </c>
      <c r="I17" s="191">
        <f>H17/H9</f>
        <v>1.6177458223047447E-2</v>
      </c>
      <c r="J17" s="192">
        <f>H17-G17</f>
        <v>-1987.8000000000002</v>
      </c>
      <c r="K17" s="193">
        <f>H17/G17</f>
        <v>0.61023529411764699</v>
      </c>
      <c r="L17" s="194"/>
      <c r="M17" s="195"/>
      <c r="N17" s="195"/>
      <c r="O17" s="189"/>
      <c r="P17" s="195"/>
      <c r="Q17" s="196"/>
      <c r="R17" s="197">
        <f t="shared" si="4"/>
        <v>5100</v>
      </c>
      <c r="S17" s="195">
        <f t="shared" si="5"/>
        <v>5100</v>
      </c>
      <c r="T17" s="195">
        <f>SUM(G17,N17)</f>
        <v>5100</v>
      </c>
      <c r="U17" s="195">
        <f t="shared" si="6"/>
        <v>3112.2</v>
      </c>
      <c r="V17" s="195">
        <f t="shared" si="7"/>
        <v>-1987.8000000000002</v>
      </c>
      <c r="W17" s="198">
        <f t="shared" si="3"/>
        <v>0.61023529411764699</v>
      </c>
      <c r="X17" s="155"/>
      <c r="Y17" s="155"/>
      <c r="Z17" s="139"/>
      <c r="AA17" s="139"/>
      <c r="AB17" s="139"/>
      <c r="AC17" s="139"/>
      <c r="AD17" s="139"/>
      <c r="AE17" s="139"/>
      <c r="AF17" s="139"/>
      <c r="AG17" s="139"/>
      <c r="AH17" s="139"/>
      <c r="AI17" s="139"/>
      <c r="AJ17" s="139"/>
      <c r="AK17" s="139"/>
      <c r="AL17" s="139"/>
      <c r="AM17" s="139"/>
      <c r="AN17" s="139"/>
      <c r="AO17" s="139"/>
      <c r="AP17" s="139"/>
      <c r="AQ17" s="139"/>
      <c r="AR17" s="139"/>
      <c r="AS17" s="139"/>
      <c r="AT17" s="139"/>
      <c r="AU17" s="139"/>
    </row>
    <row r="18" spans="1:47" s="118" customFormat="1" ht="33" hidden="1" customHeight="1" x14ac:dyDescent="0.25">
      <c r="A18" s="184"/>
      <c r="B18" s="204"/>
      <c r="C18" s="185" t="s">
        <v>373</v>
      </c>
      <c r="D18" s="199"/>
      <c r="E18" s="203" t="s">
        <v>372</v>
      </c>
      <c r="F18" s="188"/>
      <c r="G18" s="189"/>
      <c r="H18" s="189"/>
      <c r="I18" s="191"/>
      <c r="J18" s="192"/>
      <c r="K18" s="193"/>
      <c r="L18" s="188"/>
      <c r="M18" s="189"/>
      <c r="N18" s="189"/>
      <c r="O18" s="189"/>
      <c r="P18" s="195"/>
      <c r="Q18" s="196"/>
      <c r="R18" s="197"/>
      <c r="S18" s="195"/>
      <c r="T18" s="195"/>
      <c r="U18" s="195"/>
      <c r="V18" s="195"/>
      <c r="W18" s="198"/>
      <c r="X18" s="155"/>
      <c r="Y18" s="155"/>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row>
    <row r="19" spans="1:47" s="118" customFormat="1" ht="45" customHeight="1" x14ac:dyDescent="0.25">
      <c r="A19" s="184"/>
      <c r="B19" s="185" t="s">
        <v>371</v>
      </c>
      <c r="C19" s="185" t="s">
        <v>370</v>
      </c>
      <c r="D19" s="199">
        <v>1030</v>
      </c>
      <c r="E19" s="200" t="s">
        <v>369</v>
      </c>
      <c r="F19" s="188">
        <v>1.2</v>
      </c>
      <c r="G19" s="189"/>
      <c r="H19" s="189"/>
      <c r="I19" s="191">
        <f>H19/H9</f>
        <v>0</v>
      </c>
      <c r="J19" s="192">
        <f>H19-G19</f>
        <v>0</v>
      </c>
      <c r="K19" s="193"/>
      <c r="L19" s="194"/>
      <c r="M19" s="195"/>
      <c r="N19" s="195"/>
      <c r="O19" s="189"/>
      <c r="P19" s="195"/>
      <c r="Q19" s="196"/>
      <c r="R19" s="197">
        <f>SUM(F19,L19)</f>
        <v>1.2</v>
      </c>
      <c r="S19" s="195">
        <f t="shared" ref="S19:U20" si="8">SUM(F19,M19)</f>
        <v>1.2</v>
      </c>
      <c r="T19" s="195">
        <f t="shared" si="8"/>
        <v>0</v>
      </c>
      <c r="U19" s="195">
        <f t="shared" si="8"/>
        <v>0</v>
      </c>
      <c r="V19" s="195">
        <f>U19-T19</f>
        <v>0</v>
      </c>
      <c r="W19" s="198"/>
      <c r="X19" s="155"/>
      <c r="Y19" s="155"/>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row>
    <row r="20" spans="1:47" s="118" customFormat="1" ht="31.5" customHeight="1" x14ac:dyDescent="0.25">
      <c r="A20" s="184"/>
      <c r="B20" s="185" t="s">
        <v>368</v>
      </c>
      <c r="C20" s="185" t="s">
        <v>367</v>
      </c>
      <c r="D20" s="199" t="s">
        <v>366</v>
      </c>
      <c r="E20" s="200" t="s">
        <v>365</v>
      </c>
      <c r="F20" s="188">
        <v>30.7</v>
      </c>
      <c r="G20" s="189">
        <v>15.9</v>
      </c>
      <c r="H20" s="189">
        <v>15.9</v>
      </c>
      <c r="I20" s="191">
        <f>H20/H9</f>
        <v>8.2649439543234506E-5</v>
      </c>
      <c r="J20" s="192">
        <f>H20-G20</f>
        <v>0</v>
      </c>
      <c r="K20" s="193">
        <f>H20/G20</f>
        <v>1</v>
      </c>
      <c r="L20" s="194"/>
      <c r="M20" s="195"/>
      <c r="N20" s="195"/>
      <c r="O20" s="189"/>
      <c r="P20" s="195"/>
      <c r="Q20" s="196"/>
      <c r="R20" s="197">
        <f>SUM(F20,L20)</f>
        <v>30.7</v>
      </c>
      <c r="S20" s="195">
        <f t="shared" si="8"/>
        <v>30.7</v>
      </c>
      <c r="T20" s="195">
        <f t="shared" si="8"/>
        <v>15.9</v>
      </c>
      <c r="U20" s="195">
        <f t="shared" si="8"/>
        <v>15.9</v>
      </c>
      <c r="V20" s="195">
        <f>U20-T20</f>
        <v>0</v>
      </c>
      <c r="W20" s="198">
        <f>U20/T20</f>
        <v>1</v>
      </c>
      <c r="X20" s="155"/>
      <c r="Y20" s="155"/>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row>
    <row r="21" spans="1:47" s="118" customFormat="1" ht="72" hidden="1" customHeight="1" x14ac:dyDescent="0.25">
      <c r="A21" s="184"/>
      <c r="B21" s="185"/>
      <c r="C21" s="205" t="s">
        <v>364</v>
      </c>
      <c r="D21" s="206" t="s">
        <v>363</v>
      </c>
      <c r="E21" s="207" t="s">
        <v>362</v>
      </c>
      <c r="F21" s="188"/>
      <c r="G21" s="189"/>
      <c r="H21" s="189"/>
      <c r="I21" s="191"/>
      <c r="J21" s="192"/>
      <c r="K21" s="193"/>
      <c r="L21" s="194"/>
      <c r="M21" s="195"/>
      <c r="N21" s="195"/>
      <c r="O21" s="189"/>
      <c r="P21" s="195"/>
      <c r="Q21" s="196"/>
      <c r="R21" s="197"/>
      <c r="S21" s="195"/>
      <c r="T21" s="195"/>
      <c r="U21" s="195"/>
      <c r="V21" s="195"/>
      <c r="W21" s="198"/>
      <c r="X21" s="155"/>
      <c r="Y21" s="155"/>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row>
    <row r="22" spans="1:47" s="118" customFormat="1" ht="116.45" customHeight="1" x14ac:dyDescent="0.25">
      <c r="A22" s="184"/>
      <c r="B22" s="185" t="s">
        <v>411</v>
      </c>
      <c r="C22" s="205" t="s">
        <v>412</v>
      </c>
      <c r="D22" s="206" t="s">
        <v>363</v>
      </c>
      <c r="E22" s="208" t="s">
        <v>413</v>
      </c>
      <c r="F22" s="188">
        <v>35</v>
      </c>
      <c r="G22" s="189">
        <v>7</v>
      </c>
      <c r="H22" s="189"/>
      <c r="I22" s="191">
        <f>H22/H9</f>
        <v>0</v>
      </c>
      <c r="J22" s="192">
        <f>H22-G22</f>
        <v>-7</v>
      </c>
      <c r="K22" s="193">
        <f>H22/G22</f>
        <v>0</v>
      </c>
      <c r="L22" s="194"/>
      <c r="M22" s="195"/>
      <c r="N22" s="195"/>
      <c r="O22" s="189"/>
      <c r="P22" s="195"/>
      <c r="Q22" s="196"/>
      <c r="R22" s="197">
        <f>SUM(F22,L22)</f>
        <v>35</v>
      </c>
      <c r="S22" s="195">
        <f t="shared" ref="S22:U24" si="9">SUM(F22,M22)</f>
        <v>35</v>
      </c>
      <c r="T22" s="195">
        <f t="shared" si="9"/>
        <v>7</v>
      </c>
      <c r="U22" s="195">
        <f t="shared" si="9"/>
        <v>0</v>
      </c>
      <c r="V22" s="195">
        <f>U22-T22</f>
        <v>-7</v>
      </c>
      <c r="W22" s="198">
        <f>U22/T22</f>
        <v>0</v>
      </c>
      <c r="X22" s="155"/>
      <c r="Y22" s="155"/>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row>
    <row r="23" spans="1:47" s="118" customFormat="1" ht="50.25" customHeight="1" x14ac:dyDescent="0.25">
      <c r="A23" s="184"/>
      <c r="B23" s="185" t="s">
        <v>414</v>
      </c>
      <c r="C23" s="205" t="s">
        <v>415</v>
      </c>
      <c r="D23" s="206" t="s">
        <v>328</v>
      </c>
      <c r="E23" s="209" t="s">
        <v>416</v>
      </c>
      <c r="F23" s="188">
        <v>300</v>
      </c>
      <c r="G23" s="189">
        <v>30</v>
      </c>
      <c r="H23" s="189"/>
      <c r="I23" s="191">
        <f>H23/H9</f>
        <v>0</v>
      </c>
      <c r="J23" s="192">
        <f>H23-G23</f>
        <v>-30</v>
      </c>
      <c r="K23" s="193">
        <f>H23/G23</f>
        <v>0</v>
      </c>
      <c r="L23" s="194"/>
      <c r="M23" s="195"/>
      <c r="N23" s="195"/>
      <c r="O23" s="189"/>
      <c r="P23" s="195"/>
      <c r="Q23" s="196"/>
      <c r="R23" s="197">
        <f>SUM(F23,L23)</f>
        <v>300</v>
      </c>
      <c r="S23" s="195">
        <f t="shared" si="9"/>
        <v>300</v>
      </c>
      <c r="T23" s="195">
        <f t="shared" si="9"/>
        <v>30</v>
      </c>
      <c r="U23" s="195">
        <f t="shared" si="9"/>
        <v>0</v>
      </c>
      <c r="V23" s="195">
        <f>U23-T23</f>
        <v>-30</v>
      </c>
      <c r="W23" s="198">
        <f>U23/T23</f>
        <v>0</v>
      </c>
      <c r="X23" s="155"/>
      <c r="Y23" s="155"/>
      <c r="Z23" s="139"/>
      <c r="AA23" s="139"/>
      <c r="AB23" s="139"/>
      <c r="AC23" s="139"/>
      <c r="AD23" s="139"/>
      <c r="AE23" s="139"/>
      <c r="AF23" s="139"/>
      <c r="AG23" s="139"/>
      <c r="AH23" s="139"/>
      <c r="AI23" s="139"/>
      <c r="AJ23" s="139"/>
      <c r="AK23" s="139"/>
      <c r="AL23" s="139"/>
      <c r="AM23" s="139"/>
      <c r="AN23" s="139"/>
      <c r="AO23" s="139"/>
      <c r="AP23" s="139"/>
      <c r="AQ23" s="139"/>
      <c r="AR23" s="139"/>
      <c r="AS23" s="139"/>
      <c r="AT23" s="139"/>
      <c r="AU23" s="139"/>
    </row>
    <row r="24" spans="1:47" s="118" customFormat="1" ht="19.5" customHeight="1" x14ac:dyDescent="0.25">
      <c r="A24" s="184"/>
      <c r="B24" s="185" t="s">
        <v>417</v>
      </c>
      <c r="C24" s="185" t="s">
        <v>418</v>
      </c>
      <c r="D24" s="199" t="s">
        <v>328</v>
      </c>
      <c r="E24" s="210" t="s">
        <v>419</v>
      </c>
      <c r="F24" s="188">
        <v>275</v>
      </c>
      <c r="G24" s="189">
        <v>144</v>
      </c>
      <c r="H24" s="189">
        <v>143.9</v>
      </c>
      <c r="I24" s="191">
        <f>H24/H9</f>
        <v>7.4800341825606576E-4</v>
      </c>
      <c r="J24" s="228">
        <f>H24-G24</f>
        <v>-9.9999999999994316E-2</v>
      </c>
      <c r="K24" s="193">
        <f>H24/G24</f>
        <v>0.99930555555555556</v>
      </c>
      <c r="L24" s="194"/>
      <c r="M24" s="195"/>
      <c r="N24" s="195"/>
      <c r="O24" s="189"/>
      <c r="P24" s="195"/>
      <c r="Q24" s="196"/>
      <c r="R24" s="194">
        <f>SUM(F24,L24)</f>
        <v>275</v>
      </c>
      <c r="S24" s="195">
        <f t="shared" si="9"/>
        <v>275</v>
      </c>
      <c r="T24" s="195">
        <f t="shared" si="9"/>
        <v>144</v>
      </c>
      <c r="U24" s="195">
        <f t="shared" si="9"/>
        <v>143.9</v>
      </c>
      <c r="V24" s="195">
        <f>U24-T24</f>
        <v>-9.9999999999994316E-2</v>
      </c>
      <c r="W24" s="198">
        <f>U24/T24</f>
        <v>0.99930555555555556</v>
      </c>
      <c r="X24" s="155"/>
      <c r="Y24" s="155"/>
      <c r="Z24" s="139"/>
      <c r="AA24" s="139"/>
      <c r="AB24" s="139"/>
      <c r="AC24" s="139"/>
      <c r="AD24" s="139"/>
      <c r="AE24" s="139"/>
      <c r="AF24" s="139"/>
      <c r="AG24" s="139"/>
      <c r="AH24" s="139"/>
      <c r="AI24" s="139"/>
      <c r="AJ24" s="139"/>
      <c r="AK24" s="139"/>
      <c r="AL24" s="139"/>
      <c r="AM24" s="139"/>
      <c r="AN24" s="139"/>
      <c r="AO24" s="139"/>
      <c r="AP24" s="139"/>
      <c r="AQ24" s="139"/>
      <c r="AR24" s="139"/>
      <c r="AS24" s="139"/>
      <c r="AT24" s="139"/>
      <c r="AU24" s="139"/>
    </row>
    <row r="25" spans="1:47" s="118" customFormat="1" ht="30" x14ac:dyDescent="0.25">
      <c r="A25" s="184"/>
      <c r="B25" s="185" t="s">
        <v>148</v>
      </c>
      <c r="C25" s="185" t="s">
        <v>361</v>
      </c>
      <c r="D25" s="199" t="s">
        <v>328</v>
      </c>
      <c r="E25" s="200" t="s">
        <v>360</v>
      </c>
      <c r="F25" s="188">
        <v>1528.1</v>
      </c>
      <c r="G25" s="189">
        <v>577.29999999999995</v>
      </c>
      <c r="H25" s="189">
        <v>403.8</v>
      </c>
      <c r="I25" s="191">
        <f>H25/H9</f>
        <v>2.0989838797206349E-3</v>
      </c>
      <c r="J25" s="192">
        <f>H25-G25</f>
        <v>-173.49999999999994</v>
      </c>
      <c r="K25" s="193">
        <f>H25/G25</f>
        <v>0.69946301749523654</v>
      </c>
      <c r="L25" s="194"/>
      <c r="M25" s="195"/>
      <c r="N25" s="195"/>
      <c r="O25" s="189"/>
      <c r="P25" s="195"/>
      <c r="Q25" s="196"/>
      <c r="R25" s="197">
        <f>SUM(F25,L25)</f>
        <v>1528.1</v>
      </c>
      <c r="S25" s="195">
        <f>SUM(F25,M25)</f>
        <v>1528.1</v>
      </c>
      <c r="T25" s="195">
        <f>SUM(G25,N25)</f>
        <v>577.29999999999995</v>
      </c>
      <c r="U25" s="195">
        <f>SUM(H25,O25)</f>
        <v>403.8</v>
      </c>
      <c r="V25" s="195">
        <f>U25-T25</f>
        <v>-173.49999999999994</v>
      </c>
      <c r="W25" s="198">
        <f>U25/T25</f>
        <v>0.69946301749523654</v>
      </c>
      <c r="X25" s="155"/>
      <c r="Y25" s="155"/>
      <c r="Z25" s="139"/>
      <c r="AA25" s="139"/>
      <c r="AB25" s="139"/>
      <c r="AC25" s="139"/>
      <c r="AD25" s="139"/>
      <c r="AE25" s="139"/>
      <c r="AF25" s="139"/>
      <c r="AG25" s="139"/>
      <c r="AH25" s="139"/>
      <c r="AI25" s="139"/>
      <c r="AJ25" s="139"/>
      <c r="AK25" s="139"/>
      <c r="AL25" s="139"/>
      <c r="AM25" s="139"/>
      <c r="AN25" s="139"/>
      <c r="AO25" s="139"/>
      <c r="AP25" s="139"/>
      <c r="AQ25" s="139"/>
      <c r="AR25" s="139"/>
      <c r="AS25" s="139"/>
      <c r="AT25" s="139"/>
      <c r="AU25" s="139"/>
    </row>
    <row r="26" spans="1:47" s="118" customFormat="1" ht="30" hidden="1" customHeight="1" x14ac:dyDescent="0.25">
      <c r="A26" s="184"/>
      <c r="B26" s="185"/>
      <c r="C26" s="185" t="s">
        <v>359</v>
      </c>
      <c r="D26" s="199"/>
      <c r="E26" s="200" t="s">
        <v>358</v>
      </c>
      <c r="F26" s="188"/>
      <c r="G26" s="189"/>
      <c r="H26" s="189"/>
      <c r="I26" s="191"/>
      <c r="J26" s="192"/>
      <c r="K26" s="193"/>
      <c r="L26" s="194"/>
      <c r="M26" s="195"/>
      <c r="N26" s="195"/>
      <c r="O26" s="189"/>
      <c r="P26" s="195"/>
      <c r="Q26" s="196"/>
      <c r="R26" s="197"/>
      <c r="S26" s="195"/>
      <c r="T26" s="195"/>
      <c r="U26" s="195"/>
      <c r="V26" s="195"/>
      <c r="W26" s="198"/>
      <c r="X26" s="155"/>
      <c r="Y26" s="155"/>
      <c r="Z26" s="139"/>
      <c r="AA26" s="139"/>
      <c r="AB26" s="139"/>
      <c r="AC26" s="139"/>
      <c r="AD26" s="139"/>
      <c r="AE26" s="139"/>
      <c r="AF26" s="139"/>
      <c r="AG26" s="139"/>
      <c r="AH26" s="139"/>
      <c r="AI26" s="139"/>
      <c r="AJ26" s="139"/>
      <c r="AK26" s="139"/>
      <c r="AL26" s="139"/>
      <c r="AM26" s="139"/>
      <c r="AN26" s="139"/>
      <c r="AO26" s="139"/>
      <c r="AP26" s="139"/>
      <c r="AQ26" s="139"/>
      <c r="AR26" s="139"/>
      <c r="AS26" s="139"/>
      <c r="AT26" s="139"/>
      <c r="AU26" s="139"/>
    </row>
    <row r="27" spans="1:47" s="118" customFormat="1" ht="15" x14ac:dyDescent="0.25">
      <c r="A27" s="184"/>
      <c r="B27" s="185" t="s">
        <v>357</v>
      </c>
      <c r="C27" s="185" t="s">
        <v>356</v>
      </c>
      <c r="D27" s="199" t="s">
        <v>298</v>
      </c>
      <c r="E27" s="204" t="s">
        <v>355</v>
      </c>
      <c r="F27" s="188">
        <v>545</v>
      </c>
      <c r="G27" s="189">
        <v>294.60000000000002</v>
      </c>
      <c r="H27" s="189">
        <v>294.60000000000002</v>
      </c>
      <c r="I27" s="191">
        <f>H27/H9</f>
        <v>1.5313537666312507E-3</v>
      </c>
      <c r="J27" s="192">
        <f t="shared" ref="J27:J40" si="10">H27-G27</f>
        <v>0</v>
      </c>
      <c r="K27" s="193">
        <f t="shared" ref="K27:K40" si="11">H27/G27</f>
        <v>1</v>
      </c>
      <c r="L27" s="194"/>
      <c r="M27" s="195"/>
      <c r="N27" s="195"/>
      <c r="O27" s="189"/>
      <c r="P27" s="195"/>
      <c r="Q27" s="196"/>
      <c r="R27" s="197">
        <f t="shared" si="4"/>
        <v>545</v>
      </c>
      <c r="S27" s="195">
        <f t="shared" si="5"/>
        <v>545</v>
      </c>
      <c r="T27" s="195">
        <f t="shared" si="5"/>
        <v>294.60000000000002</v>
      </c>
      <c r="U27" s="195">
        <f t="shared" si="6"/>
        <v>294.60000000000002</v>
      </c>
      <c r="V27" s="195">
        <f t="shared" si="7"/>
        <v>0</v>
      </c>
      <c r="W27" s="198">
        <f t="shared" si="3"/>
        <v>1</v>
      </c>
      <c r="X27" s="155"/>
      <c r="Y27" s="155"/>
      <c r="Z27" s="139"/>
      <c r="AA27" s="139"/>
      <c r="AB27" s="139"/>
      <c r="AC27" s="139"/>
      <c r="AD27" s="139"/>
      <c r="AE27" s="139"/>
      <c r="AF27" s="139"/>
      <c r="AG27" s="139"/>
      <c r="AH27" s="139"/>
      <c r="AI27" s="139"/>
      <c r="AJ27" s="139"/>
      <c r="AK27" s="139"/>
      <c r="AL27" s="139"/>
      <c r="AM27" s="139"/>
      <c r="AN27" s="139"/>
      <c r="AO27" s="139"/>
      <c r="AP27" s="139"/>
      <c r="AQ27" s="139"/>
      <c r="AR27" s="139"/>
      <c r="AS27" s="139"/>
      <c r="AT27" s="139"/>
      <c r="AU27" s="139"/>
    </row>
    <row r="28" spans="1:47" s="118" customFormat="1" ht="15" x14ac:dyDescent="0.25">
      <c r="A28" s="184"/>
      <c r="B28" s="185" t="s">
        <v>354</v>
      </c>
      <c r="C28" s="185" t="s">
        <v>353</v>
      </c>
      <c r="D28" s="199" t="s">
        <v>298</v>
      </c>
      <c r="E28" s="203" t="s">
        <v>352</v>
      </c>
      <c r="F28" s="188">
        <v>50.7</v>
      </c>
      <c r="G28" s="189">
        <v>40.200000000000003</v>
      </c>
      <c r="H28" s="189">
        <v>40.200000000000003</v>
      </c>
      <c r="I28" s="191">
        <f>H28/H9</f>
        <v>2.0896273393949857E-4</v>
      </c>
      <c r="J28" s="192">
        <f t="shared" si="10"/>
        <v>0</v>
      </c>
      <c r="K28" s="193">
        <f t="shared" si="11"/>
        <v>1</v>
      </c>
      <c r="L28" s="194"/>
      <c r="M28" s="195"/>
      <c r="N28" s="195"/>
      <c r="O28" s="189"/>
      <c r="P28" s="195"/>
      <c r="Q28" s="196"/>
      <c r="R28" s="197">
        <f t="shared" si="4"/>
        <v>50.7</v>
      </c>
      <c r="S28" s="195">
        <f t="shared" si="5"/>
        <v>50.7</v>
      </c>
      <c r="T28" s="195">
        <f t="shared" si="5"/>
        <v>40.200000000000003</v>
      </c>
      <c r="U28" s="195">
        <f t="shared" si="6"/>
        <v>40.200000000000003</v>
      </c>
      <c r="V28" s="195">
        <f t="shared" si="7"/>
        <v>0</v>
      </c>
      <c r="W28" s="198">
        <f t="shared" si="3"/>
        <v>1</v>
      </c>
      <c r="X28" s="155"/>
      <c r="Y28" s="155"/>
      <c r="Z28" s="139"/>
      <c r="AA28" s="139"/>
      <c r="AB28" s="139"/>
      <c r="AC28" s="139"/>
      <c r="AD28" s="139"/>
      <c r="AE28" s="139"/>
      <c r="AF28" s="139"/>
      <c r="AG28" s="139"/>
      <c r="AH28" s="139"/>
      <c r="AI28" s="139"/>
      <c r="AJ28" s="139"/>
      <c r="AK28" s="139"/>
      <c r="AL28" s="139"/>
      <c r="AM28" s="139"/>
      <c r="AN28" s="139"/>
      <c r="AO28" s="139"/>
      <c r="AP28" s="139"/>
      <c r="AQ28" s="139"/>
      <c r="AR28" s="139"/>
      <c r="AS28" s="139"/>
      <c r="AT28" s="139"/>
      <c r="AU28" s="139"/>
    </row>
    <row r="29" spans="1:47" s="118" customFormat="1" ht="15" x14ac:dyDescent="0.25">
      <c r="A29" s="184"/>
      <c r="B29" s="185" t="s">
        <v>351</v>
      </c>
      <c r="C29" s="185" t="s">
        <v>350</v>
      </c>
      <c r="D29" s="199" t="s">
        <v>298</v>
      </c>
      <c r="E29" s="203" t="s">
        <v>349</v>
      </c>
      <c r="F29" s="188">
        <v>30005</v>
      </c>
      <c r="G29" s="189">
        <v>15185.7</v>
      </c>
      <c r="H29" s="189">
        <v>15185.7</v>
      </c>
      <c r="I29" s="191">
        <f>H29/H9</f>
        <v>7.8936452457339379E-2</v>
      </c>
      <c r="J29" s="192">
        <f t="shared" si="10"/>
        <v>0</v>
      </c>
      <c r="K29" s="193">
        <f t="shared" si="11"/>
        <v>1</v>
      </c>
      <c r="L29" s="194"/>
      <c r="M29" s="195"/>
      <c r="N29" s="195"/>
      <c r="O29" s="189"/>
      <c r="P29" s="195"/>
      <c r="Q29" s="196"/>
      <c r="R29" s="197">
        <f t="shared" si="4"/>
        <v>30005</v>
      </c>
      <c r="S29" s="195">
        <f t="shared" si="5"/>
        <v>30005</v>
      </c>
      <c r="T29" s="195">
        <f t="shared" si="5"/>
        <v>15185.7</v>
      </c>
      <c r="U29" s="195">
        <f t="shared" si="6"/>
        <v>15185.7</v>
      </c>
      <c r="V29" s="195">
        <f t="shared" si="7"/>
        <v>0</v>
      </c>
      <c r="W29" s="198">
        <f t="shared" si="3"/>
        <v>1</v>
      </c>
      <c r="X29" s="155"/>
      <c r="Y29" s="155"/>
      <c r="Z29" s="139"/>
      <c r="AA29" s="139"/>
      <c r="AB29" s="139"/>
      <c r="AC29" s="139"/>
      <c r="AD29" s="139"/>
      <c r="AE29" s="139"/>
      <c r="AF29" s="139"/>
      <c r="AG29" s="139"/>
      <c r="AH29" s="139"/>
      <c r="AI29" s="139"/>
      <c r="AJ29" s="139"/>
      <c r="AK29" s="139"/>
      <c r="AL29" s="139"/>
      <c r="AM29" s="139"/>
      <c r="AN29" s="139"/>
      <c r="AO29" s="139"/>
      <c r="AP29" s="139"/>
      <c r="AQ29" s="139"/>
      <c r="AR29" s="139"/>
      <c r="AS29" s="139"/>
      <c r="AT29" s="139"/>
      <c r="AU29" s="139"/>
    </row>
    <row r="30" spans="1:47" s="118" customFormat="1" ht="18" customHeight="1" x14ac:dyDescent="0.25">
      <c r="A30" s="184"/>
      <c r="B30" s="185" t="s">
        <v>348</v>
      </c>
      <c r="C30" s="185" t="s">
        <v>347</v>
      </c>
      <c r="D30" s="199" t="s">
        <v>298</v>
      </c>
      <c r="E30" s="203" t="s">
        <v>346</v>
      </c>
      <c r="F30" s="188">
        <v>2051.8000000000002</v>
      </c>
      <c r="G30" s="189">
        <v>775.7</v>
      </c>
      <c r="H30" s="189">
        <v>775.7</v>
      </c>
      <c r="I30" s="191">
        <f>H30/H9</f>
        <v>4.0321490725589307E-3</v>
      </c>
      <c r="J30" s="192">
        <f t="shared" si="10"/>
        <v>0</v>
      </c>
      <c r="K30" s="193">
        <f t="shared" si="11"/>
        <v>1</v>
      </c>
      <c r="L30" s="194"/>
      <c r="M30" s="195"/>
      <c r="N30" s="195"/>
      <c r="O30" s="189"/>
      <c r="P30" s="195"/>
      <c r="Q30" s="196"/>
      <c r="R30" s="197">
        <f t="shared" si="4"/>
        <v>2051.8000000000002</v>
      </c>
      <c r="S30" s="195">
        <f t="shared" si="5"/>
        <v>2051.8000000000002</v>
      </c>
      <c r="T30" s="195">
        <f t="shared" si="5"/>
        <v>775.7</v>
      </c>
      <c r="U30" s="195">
        <f t="shared" si="6"/>
        <v>775.7</v>
      </c>
      <c r="V30" s="195">
        <f t="shared" si="7"/>
        <v>0</v>
      </c>
      <c r="W30" s="198">
        <f t="shared" si="3"/>
        <v>1</v>
      </c>
      <c r="X30" s="155"/>
      <c r="Y30" s="155"/>
      <c r="Z30" s="139"/>
      <c r="AA30" s="139"/>
      <c r="AB30" s="139"/>
      <c r="AC30" s="139"/>
      <c r="AD30" s="139"/>
      <c r="AE30" s="139"/>
      <c r="AF30" s="139"/>
      <c r="AG30" s="139"/>
      <c r="AH30" s="139"/>
      <c r="AI30" s="139"/>
      <c r="AJ30" s="139"/>
      <c r="AK30" s="139"/>
      <c r="AL30" s="139"/>
      <c r="AM30" s="139"/>
      <c r="AN30" s="139"/>
      <c r="AO30" s="139"/>
      <c r="AP30" s="139"/>
      <c r="AQ30" s="139"/>
      <c r="AR30" s="139"/>
      <c r="AS30" s="139"/>
      <c r="AT30" s="139"/>
      <c r="AU30" s="139"/>
    </row>
    <row r="31" spans="1:47" s="118" customFormat="1" ht="15" x14ac:dyDescent="0.25">
      <c r="A31" s="184"/>
      <c r="B31" s="185" t="s">
        <v>345</v>
      </c>
      <c r="C31" s="185" t="s">
        <v>344</v>
      </c>
      <c r="D31" s="199" t="s">
        <v>298</v>
      </c>
      <c r="E31" s="203" t="s">
        <v>343</v>
      </c>
      <c r="F31" s="188">
        <v>2640</v>
      </c>
      <c r="G31" s="189">
        <v>1288.5</v>
      </c>
      <c r="H31" s="189">
        <v>1288.5</v>
      </c>
      <c r="I31" s="191">
        <f>H31/H9</f>
        <v>6.6977234497772112E-3</v>
      </c>
      <c r="J31" s="192">
        <f t="shared" si="10"/>
        <v>0</v>
      </c>
      <c r="K31" s="193">
        <f t="shared" si="11"/>
        <v>1</v>
      </c>
      <c r="L31" s="194"/>
      <c r="M31" s="195"/>
      <c r="N31" s="195"/>
      <c r="O31" s="189"/>
      <c r="P31" s="195"/>
      <c r="Q31" s="196"/>
      <c r="R31" s="197">
        <f t="shared" si="4"/>
        <v>2640</v>
      </c>
      <c r="S31" s="195">
        <f t="shared" si="5"/>
        <v>2640</v>
      </c>
      <c r="T31" s="195">
        <f t="shared" si="5"/>
        <v>1288.5</v>
      </c>
      <c r="U31" s="195">
        <f t="shared" si="6"/>
        <v>1288.5</v>
      </c>
      <c r="V31" s="195">
        <f t="shared" si="7"/>
        <v>0</v>
      </c>
      <c r="W31" s="198">
        <f t="shared" si="3"/>
        <v>1</v>
      </c>
      <c r="X31" s="155"/>
      <c r="Y31" s="155"/>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row>
    <row r="32" spans="1:47" s="118" customFormat="1" ht="15" x14ac:dyDescent="0.25">
      <c r="A32" s="184"/>
      <c r="B32" s="185" t="s">
        <v>342</v>
      </c>
      <c r="C32" s="185" t="s">
        <v>341</v>
      </c>
      <c r="D32" s="199">
        <v>1040</v>
      </c>
      <c r="E32" s="203" t="s">
        <v>340</v>
      </c>
      <c r="F32" s="188">
        <v>729</v>
      </c>
      <c r="G32" s="189">
        <v>291.60000000000002</v>
      </c>
      <c r="H32" s="189">
        <v>291.60000000000002</v>
      </c>
      <c r="I32" s="191">
        <f>H32/H9</f>
        <v>1.5157595327551687E-3</v>
      </c>
      <c r="J32" s="192">
        <f t="shared" si="10"/>
        <v>0</v>
      </c>
      <c r="K32" s="193">
        <f t="shared" si="11"/>
        <v>1</v>
      </c>
      <c r="L32" s="194"/>
      <c r="M32" s="195"/>
      <c r="N32" s="195"/>
      <c r="O32" s="189"/>
      <c r="P32" s="195"/>
      <c r="Q32" s="196"/>
      <c r="R32" s="197">
        <f t="shared" si="4"/>
        <v>729</v>
      </c>
      <c r="S32" s="195">
        <f t="shared" si="5"/>
        <v>729</v>
      </c>
      <c r="T32" s="195">
        <f t="shared" si="5"/>
        <v>291.60000000000002</v>
      </c>
      <c r="U32" s="195">
        <f t="shared" si="6"/>
        <v>291.60000000000002</v>
      </c>
      <c r="V32" s="195">
        <f t="shared" si="7"/>
        <v>0</v>
      </c>
      <c r="W32" s="198">
        <f t="shared" si="3"/>
        <v>1</v>
      </c>
      <c r="X32" s="155"/>
      <c r="Y32" s="155"/>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row>
    <row r="33" spans="1:62" s="118" customFormat="1" ht="15" x14ac:dyDescent="0.25">
      <c r="A33" s="184"/>
      <c r="B33" s="185" t="s">
        <v>339</v>
      </c>
      <c r="C33" s="185" t="s">
        <v>338</v>
      </c>
      <c r="D33" s="199">
        <v>1040</v>
      </c>
      <c r="E33" s="211" t="s">
        <v>337</v>
      </c>
      <c r="F33" s="188">
        <v>196</v>
      </c>
      <c r="G33" s="189">
        <v>36.1</v>
      </c>
      <c r="H33" s="189">
        <v>36.1</v>
      </c>
      <c r="I33" s="191">
        <f>H33/H9</f>
        <v>1.8765061430885317E-4</v>
      </c>
      <c r="J33" s="192">
        <f t="shared" si="10"/>
        <v>0</v>
      </c>
      <c r="K33" s="193">
        <f t="shared" si="11"/>
        <v>1</v>
      </c>
      <c r="L33" s="194"/>
      <c r="M33" s="195"/>
      <c r="N33" s="195"/>
      <c r="O33" s="189"/>
      <c r="P33" s="195"/>
      <c r="Q33" s="196"/>
      <c r="R33" s="197">
        <f t="shared" si="4"/>
        <v>196</v>
      </c>
      <c r="S33" s="195">
        <f t="shared" si="5"/>
        <v>196</v>
      </c>
      <c r="T33" s="195">
        <f t="shared" si="5"/>
        <v>36.1</v>
      </c>
      <c r="U33" s="195">
        <f t="shared" si="6"/>
        <v>36.1</v>
      </c>
      <c r="V33" s="195">
        <f t="shared" si="7"/>
        <v>0</v>
      </c>
      <c r="W33" s="198">
        <f t="shared" si="3"/>
        <v>1</v>
      </c>
      <c r="X33" s="155"/>
      <c r="Y33" s="155"/>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row>
    <row r="34" spans="1:62" s="118" customFormat="1" ht="15.75" customHeight="1" x14ac:dyDescent="0.25">
      <c r="A34" s="184"/>
      <c r="B34" s="185" t="s">
        <v>336</v>
      </c>
      <c r="C34" s="185" t="s">
        <v>335</v>
      </c>
      <c r="D34" s="199" t="s">
        <v>298</v>
      </c>
      <c r="E34" s="203" t="s">
        <v>334</v>
      </c>
      <c r="F34" s="188">
        <v>8457</v>
      </c>
      <c r="G34" s="189">
        <v>3704.6</v>
      </c>
      <c r="H34" s="189">
        <v>3704.6</v>
      </c>
      <c r="I34" s="191">
        <f>H34/H9</f>
        <v>1.925679960577777E-2</v>
      </c>
      <c r="J34" s="192">
        <f t="shared" si="10"/>
        <v>0</v>
      </c>
      <c r="K34" s="193">
        <f t="shared" si="11"/>
        <v>1</v>
      </c>
      <c r="L34" s="194"/>
      <c r="M34" s="195"/>
      <c r="N34" s="195"/>
      <c r="O34" s="189"/>
      <c r="P34" s="195"/>
      <c r="Q34" s="196"/>
      <c r="R34" s="197">
        <f t="shared" si="4"/>
        <v>8457</v>
      </c>
      <c r="S34" s="195">
        <f t="shared" si="5"/>
        <v>8457</v>
      </c>
      <c r="T34" s="195">
        <f t="shared" si="5"/>
        <v>3704.6</v>
      </c>
      <c r="U34" s="195">
        <f t="shared" si="6"/>
        <v>3704.6</v>
      </c>
      <c r="V34" s="195">
        <f t="shared" si="7"/>
        <v>0</v>
      </c>
      <c r="W34" s="198">
        <f t="shared" si="3"/>
        <v>1</v>
      </c>
      <c r="X34" s="155"/>
      <c r="Y34" s="155"/>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row>
    <row r="35" spans="1:62" s="118" customFormat="1" ht="16.5" customHeight="1" x14ac:dyDescent="0.25">
      <c r="A35" s="184"/>
      <c r="B35" s="185" t="s">
        <v>333</v>
      </c>
      <c r="C35" s="185" t="s">
        <v>332</v>
      </c>
      <c r="D35" s="212">
        <v>1010</v>
      </c>
      <c r="E35" s="203" t="s">
        <v>331</v>
      </c>
      <c r="F35" s="188">
        <v>7680</v>
      </c>
      <c r="G35" s="189">
        <v>3626.4</v>
      </c>
      <c r="H35" s="189">
        <v>3626.4</v>
      </c>
      <c r="I35" s="191">
        <f>H35/H9</f>
        <v>1.8850309909407899E-2</v>
      </c>
      <c r="J35" s="192">
        <f t="shared" si="10"/>
        <v>0</v>
      </c>
      <c r="K35" s="193">
        <f t="shared" si="11"/>
        <v>1</v>
      </c>
      <c r="L35" s="194"/>
      <c r="M35" s="195"/>
      <c r="N35" s="195"/>
      <c r="O35" s="189"/>
      <c r="P35" s="195"/>
      <c r="Q35" s="196"/>
      <c r="R35" s="197">
        <f t="shared" si="4"/>
        <v>7680</v>
      </c>
      <c r="S35" s="195">
        <f t="shared" si="5"/>
        <v>7680</v>
      </c>
      <c r="T35" s="195">
        <f>SUM(G35,N35)</f>
        <v>3626.4</v>
      </c>
      <c r="U35" s="195">
        <f t="shared" si="6"/>
        <v>3626.4</v>
      </c>
      <c r="V35" s="195">
        <f t="shared" si="7"/>
        <v>0</v>
      </c>
      <c r="W35" s="198">
        <f t="shared" si="3"/>
        <v>1</v>
      </c>
      <c r="X35" s="155"/>
      <c r="Y35" s="155"/>
      <c r="Z35" s="139"/>
      <c r="AA35" s="139"/>
      <c r="AB35" s="139"/>
      <c r="AC35" s="139"/>
      <c r="AD35" s="139"/>
      <c r="AE35" s="139"/>
      <c r="AF35" s="139"/>
      <c r="AG35" s="139"/>
      <c r="AH35" s="139"/>
      <c r="AI35" s="139"/>
      <c r="AJ35" s="139"/>
      <c r="AK35" s="139"/>
      <c r="AL35" s="139"/>
      <c r="AM35" s="139"/>
      <c r="AN35" s="139"/>
      <c r="AO35" s="139"/>
      <c r="AP35" s="139"/>
      <c r="AQ35" s="139"/>
      <c r="AR35" s="139"/>
      <c r="AS35" s="139"/>
      <c r="AT35" s="139"/>
      <c r="AU35" s="139"/>
    </row>
    <row r="36" spans="1:62" s="118" customFormat="1" ht="28.5" customHeight="1" x14ac:dyDescent="0.25">
      <c r="A36" s="184"/>
      <c r="B36" s="172" t="s">
        <v>330</v>
      </c>
      <c r="C36" s="173" t="s">
        <v>329</v>
      </c>
      <c r="D36" s="173" t="s">
        <v>328</v>
      </c>
      <c r="E36" s="127" t="s">
        <v>327</v>
      </c>
      <c r="F36" s="213">
        <v>478.7</v>
      </c>
      <c r="G36" s="189">
        <v>239.4</v>
      </c>
      <c r="H36" s="190">
        <v>239.3</v>
      </c>
      <c r="I36" s="191">
        <f>H36/H9</f>
        <v>1.2439000555154727E-3</v>
      </c>
      <c r="J36" s="192">
        <f t="shared" si="10"/>
        <v>-9.9999999999994316E-2</v>
      </c>
      <c r="K36" s="193">
        <f t="shared" si="11"/>
        <v>0.99958228905597324</v>
      </c>
      <c r="L36" s="194"/>
      <c r="M36" s="195"/>
      <c r="N36" s="195"/>
      <c r="O36" s="189"/>
      <c r="P36" s="195"/>
      <c r="Q36" s="196"/>
      <c r="R36" s="197">
        <f>SUM(F36,L36)</f>
        <v>478.7</v>
      </c>
      <c r="S36" s="195">
        <f t="shared" si="5"/>
        <v>478.7</v>
      </c>
      <c r="T36" s="195">
        <f t="shared" si="5"/>
        <v>239.4</v>
      </c>
      <c r="U36" s="195">
        <f t="shared" si="5"/>
        <v>239.3</v>
      </c>
      <c r="V36" s="195">
        <f>U36-T36</f>
        <v>-9.9999999999994316E-2</v>
      </c>
      <c r="W36" s="198">
        <f>U36/T36</f>
        <v>0.99958228905597324</v>
      </c>
      <c r="X36" s="155"/>
      <c r="Y36" s="155"/>
      <c r="Z36" s="139"/>
      <c r="AA36" s="139"/>
      <c r="AB36" s="139"/>
      <c r="AC36" s="139"/>
      <c r="AD36" s="139"/>
      <c r="AE36" s="139"/>
      <c r="AF36" s="139"/>
      <c r="AG36" s="139"/>
      <c r="AH36" s="139"/>
      <c r="AI36" s="139"/>
      <c r="AJ36" s="139"/>
      <c r="AK36" s="139"/>
      <c r="AL36" s="139"/>
      <c r="AM36" s="139"/>
      <c r="AN36" s="139"/>
      <c r="AO36" s="139"/>
      <c r="AP36" s="139"/>
      <c r="AQ36" s="139"/>
      <c r="AR36" s="139"/>
      <c r="AS36" s="139"/>
      <c r="AT36" s="139"/>
      <c r="AU36" s="139"/>
    </row>
    <row r="37" spans="1:62" s="118" customFormat="1" ht="15.75" customHeight="1" x14ac:dyDescent="0.25">
      <c r="A37" s="184"/>
      <c r="B37" s="185" t="s">
        <v>326</v>
      </c>
      <c r="C37" s="214" t="s">
        <v>325</v>
      </c>
      <c r="D37" s="199" t="s">
        <v>294</v>
      </c>
      <c r="E37" s="215" t="s">
        <v>324</v>
      </c>
      <c r="F37" s="216">
        <v>840</v>
      </c>
      <c r="G37" s="189">
        <v>393.4</v>
      </c>
      <c r="H37" s="189">
        <v>393.4</v>
      </c>
      <c r="I37" s="191">
        <f>H37/H9</f>
        <v>2.044923868950217E-3</v>
      </c>
      <c r="J37" s="192">
        <f t="shared" si="10"/>
        <v>0</v>
      </c>
      <c r="K37" s="193">
        <f t="shared" si="11"/>
        <v>1</v>
      </c>
      <c r="L37" s="194"/>
      <c r="M37" s="195"/>
      <c r="N37" s="195"/>
      <c r="O37" s="189"/>
      <c r="P37" s="195"/>
      <c r="Q37" s="196"/>
      <c r="R37" s="197">
        <f>SUM(F37,L37)</f>
        <v>840</v>
      </c>
      <c r="S37" s="195">
        <f t="shared" si="5"/>
        <v>840</v>
      </c>
      <c r="T37" s="195">
        <f t="shared" si="5"/>
        <v>393.4</v>
      </c>
      <c r="U37" s="195">
        <f t="shared" si="5"/>
        <v>393.4</v>
      </c>
      <c r="V37" s="195">
        <f>U37-T37</f>
        <v>0</v>
      </c>
      <c r="W37" s="198">
        <f>U37/T37</f>
        <v>1</v>
      </c>
      <c r="X37" s="155"/>
      <c r="Y37" s="155"/>
      <c r="Z37" s="139"/>
      <c r="AA37" s="139"/>
      <c r="AB37" s="139"/>
      <c r="AC37" s="139"/>
      <c r="AD37" s="139"/>
      <c r="AE37" s="139"/>
      <c r="AF37" s="139"/>
      <c r="AG37" s="139"/>
      <c r="AH37" s="139"/>
      <c r="AI37" s="139"/>
      <c r="AJ37" s="139"/>
      <c r="AK37" s="139"/>
      <c r="AL37" s="139"/>
      <c r="AM37" s="139"/>
      <c r="AN37" s="139"/>
      <c r="AO37" s="139"/>
      <c r="AP37" s="139"/>
      <c r="AQ37" s="139"/>
      <c r="AR37" s="139"/>
      <c r="AS37" s="139"/>
      <c r="AT37" s="139"/>
      <c r="AU37" s="139"/>
    </row>
    <row r="38" spans="1:62" s="118" customFormat="1" ht="33" customHeight="1" x14ac:dyDescent="0.25">
      <c r="A38" s="184"/>
      <c r="B38" s="185" t="s">
        <v>323</v>
      </c>
      <c r="C38" s="199" t="s">
        <v>322</v>
      </c>
      <c r="D38" s="199" t="s">
        <v>321</v>
      </c>
      <c r="E38" s="217" t="s">
        <v>320</v>
      </c>
      <c r="F38" s="188">
        <v>3291.7</v>
      </c>
      <c r="G38" s="189">
        <v>1784.7</v>
      </c>
      <c r="H38" s="189">
        <v>1482.6</v>
      </c>
      <c r="I38" s="191">
        <f>H38/H9</f>
        <v>7.706670381559714E-3</v>
      </c>
      <c r="J38" s="192">
        <f t="shared" si="10"/>
        <v>-302.10000000000014</v>
      </c>
      <c r="K38" s="193">
        <f t="shared" si="11"/>
        <v>0.83072785342074296</v>
      </c>
      <c r="L38" s="194">
        <v>62.8</v>
      </c>
      <c r="M38" s="195">
        <v>67.400000000000006</v>
      </c>
      <c r="N38" s="195">
        <v>21.5</v>
      </c>
      <c r="O38" s="189">
        <v>8.5</v>
      </c>
      <c r="P38" s="195">
        <f>O38-N38</f>
        <v>-13</v>
      </c>
      <c r="Q38" s="218">
        <f>O38/N38</f>
        <v>0.39534883720930231</v>
      </c>
      <c r="R38" s="197">
        <f t="shared" si="4"/>
        <v>3354.5</v>
      </c>
      <c r="S38" s="195">
        <f t="shared" si="5"/>
        <v>3359.1</v>
      </c>
      <c r="T38" s="195">
        <f>SUM(G38,N38)</f>
        <v>1806.2</v>
      </c>
      <c r="U38" s="195">
        <f t="shared" si="6"/>
        <v>1491.1</v>
      </c>
      <c r="V38" s="195">
        <f t="shared" si="7"/>
        <v>-315.10000000000014</v>
      </c>
      <c r="W38" s="198">
        <f t="shared" si="3"/>
        <v>0.82554534381574574</v>
      </c>
      <c r="X38" s="155"/>
      <c r="Y38" s="155"/>
      <c r="Z38" s="139"/>
      <c r="AA38" s="139"/>
      <c r="AB38" s="139"/>
      <c r="AC38" s="139"/>
      <c r="AD38" s="139"/>
      <c r="AE38" s="139"/>
      <c r="AF38" s="139"/>
      <c r="AG38" s="139"/>
      <c r="AH38" s="139"/>
      <c r="AI38" s="139"/>
      <c r="AJ38" s="139"/>
      <c r="AK38" s="139"/>
      <c r="AL38" s="139"/>
      <c r="AM38" s="139"/>
      <c r="AN38" s="139"/>
      <c r="AO38" s="139"/>
      <c r="AP38" s="139"/>
      <c r="AQ38" s="139"/>
      <c r="AR38" s="139"/>
      <c r="AS38" s="139"/>
      <c r="AT38" s="139"/>
      <c r="AU38" s="139"/>
    </row>
    <row r="39" spans="1:62" s="118" customFormat="1" ht="18.75" customHeight="1" x14ac:dyDescent="0.25">
      <c r="A39" s="184"/>
      <c r="B39" s="185" t="s">
        <v>319</v>
      </c>
      <c r="C39" s="185" t="s">
        <v>318</v>
      </c>
      <c r="D39" s="199" t="s">
        <v>294</v>
      </c>
      <c r="E39" s="203" t="s">
        <v>317</v>
      </c>
      <c r="F39" s="188">
        <v>5639.3</v>
      </c>
      <c r="G39" s="189">
        <v>3033.9</v>
      </c>
      <c r="H39" s="189">
        <v>2391.3000000000002</v>
      </c>
      <c r="I39" s="191">
        <f>H39/H9</f>
        <v>1.2430163822624948E-2</v>
      </c>
      <c r="J39" s="192">
        <f t="shared" si="10"/>
        <v>-642.59999999999991</v>
      </c>
      <c r="K39" s="193">
        <f t="shared" si="11"/>
        <v>0.7881934144170869</v>
      </c>
      <c r="L39" s="194">
        <v>90.1</v>
      </c>
      <c r="M39" s="195">
        <v>127.2</v>
      </c>
      <c r="N39" s="195">
        <v>85.7</v>
      </c>
      <c r="O39" s="189">
        <v>85.7</v>
      </c>
      <c r="P39" s="195">
        <f>O39-N39</f>
        <v>0</v>
      </c>
      <c r="Q39" s="218">
        <f>O39/N39</f>
        <v>1</v>
      </c>
      <c r="R39" s="197">
        <f t="shared" ref="R39:R45" si="12">SUM(F39,L39)</f>
        <v>5729.4000000000005</v>
      </c>
      <c r="S39" s="195">
        <f>SUM(F39,M39)</f>
        <v>5766.5</v>
      </c>
      <c r="T39" s="195">
        <f>SUM(G39,N39)</f>
        <v>3119.6</v>
      </c>
      <c r="U39" s="195">
        <f t="shared" si="6"/>
        <v>2477</v>
      </c>
      <c r="V39" s="195">
        <f>U39-T39</f>
        <v>-642.59999999999991</v>
      </c>
      <c r="W39" s="198">
        <f>U39/T39</f>
        <v>0.7940120528272856</v>
      </c>
      <c r="X39" s="155"/>
      <c r="Y39" s="155"/>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row>
    <row r="40" spans="1:62" s="118" customFormat="1" ht="19.5" customHeight="1" x14ac:dyDescent="0.25">
      <c r="A40" s="184"/>
      <c r="B40" s="219"/>
      <c r="C40" s="220"/>
      <c r="D40" s="221"/>
      <c r="E40" s="222" t="s">
        <v>316</v>
      </c>
      <c r="F40" s="188">
        <v>592.29999999999995</v>
      </c>
      <c r="G40" s="189">
        <v>346.4</v>
      </c>
      <c r="H40" s="189">
        <v>145.80000000000001</v>
      </c>
      <c r="I40" s="191"/>
      <c r="J40" s="192">
        <f t="shared" si="10"/>
        <v>-200.59999999999997</v>
      </c>
      <c r="K40" s="193">
        <f t="shared" si="11"/>
        <v>0.42090069284064668</v>
      </c>
      <c r="L40" s="194"/>
      <c r="M40" s="195"/>
      <c r="N40" s="195"/>
      <c r="O40" s="189"/>
      <c r="P40" s="195"/>
      <c r="Q40" s="196"/>
      <c r="R40" s="197">
        <f t="shared" si="12"/>
        <v>592.29999999999995</v>
      </c>
      <c r="S40" s="195">
        <f>SUM(F40,M40)</f>
        <v>592.29999999999995</v>
      </c>
      <c r="T40" s="195">
        <f>SUM(G40,N40)</f>
        <v>346.4</v>
      </c>
      <c r="U40" s="195">
        <f t="shared" ref="U40" si="13">SUM(H40,O40)</f>
        <v>145.80000000000001</v>
      </c>
      <c r="V40" s="195">
        <f>U40-T40</f>
        <v>-200.59999999999997</v>
      </c>
      <c r="W40" s="198">
        <f>U40/T40</f>
        <v>0.42090069284064668</v>
      </c>
      <c r="X40" s="155"/>
      <c r="Y40" s="155"/>
      <c r="Z40" s="139"/>
      <c r="AA40" s="139"/>
      <c r="AB40" s="139"/>
      <c r="AC40" s="139"/>
      <c r="AD40" s="139"/>
      <c r="AE40" s="139"/>
      <c r="AF40" s="139"/>
      <c r="AG40" s="139"/>
      <c r="AH40" s="139"/>
      <c r="AI40" s="139"/>
      <c r="AJ40" s="139"/>
      <c r="AK40" s="139"/>
      <c r="AL40" s="139"/>
      <c r="AM40" s="139"/>
      <c r="AN40" s="139"/>
      <c r="AO40" s="139"/>
      <c r="AP40" s="139"/>
      <c r="AQ40" s="139"/>
      <c r="AR40" s="139"/>
      <c r="AS40" s="139"/>
      <c r="AT40" s="139"/>
      <c r="AU40" s="139"/>
    </row>
    <row r="41" spans="1:62" s="118" customFormat="1" ht="19.5" customHeight="1" x14ac:dyDescent="0.25">
      <c r="A41" s="184"/>
      <c r="B41" s="199" t="s">
        <v>315</v>
      </c>
      <c r="C41" s="214" t="s">
        <v>314</v>
      </c>
      <c r="D41" s="214" t="s">
        <v>298</v>
      </c>
      <c r="E41" s="223" t="s">
        <v>313</v>
      </c>
      <c r="F41" s="188">
        <v>23.8</v>
      </c>
      <c r="G41" s="189">
        <v>18.3</v>
      </c>
      <c r="H41" s="190">
        <v>16.600000000000001</v>
      </c>
      <c r="I41" s="191">
        <f>H41/H9</f>
        <v>8.6288094114320298E-5</v>
      </c>
      <c r="J41" s="192">
        <f>H41-G41</f>
        <v>-1.6999999999999993</v>
      </c>
      <c r="K41" s="193">
        <f>H41/G41</f>
        <v>0.90710382513661203</v>
      </c>
      <c r="L41" s="194"/>
      <c r="M41" s="195"/>
      <c r="N41" s="195"/>
      <c r="O41" s="189"/>
      <c r="P41" s="195"/>
      <c r="Q41" s="196"/>
      <c r="R41" s="197">
        <f t="shared" si="12"/>
        <v>23.8</v>
      </c>
      <c r="S41" s="195">
        <f t="shared" ref="S41:U45" si="14">SUM(F41,M41)</f>
        <v>23.8</v>
      </c>
      <c r="T41" s="195">
        <f t="shared" si="14"/>
        <v>18.3</v>
      </c>
      <c r="U41" s="195">
        <f t="shared" si="6"/>
        <v>16.600000000000001</v>
      </c>
      <c r="V41" s="195">
        <f t="shared" ref="V41:V45" si="15">U41-T41</f>
        <v>-1.6999999999999993</v>
      </c>
      <c r="W41" s="198">
        <f t="shared" ref="W41:W45" si="16">U41/T41</f>
        <v>0.90710382513661203</v>
      </c>
      <c r="X41" s="155"/>
      <c r="Y41" s="155"/>
      <c r="Z41" s="139"/>
      <c r="AA41" s="139"/>
      <c r="AB41" s="139"/>
      <c r="AC41" s="139"/>
      <c r="AD41" s="139"/>
      <c r="AE41" s="139"/>
      <c r="AF41" s="139"/>
      <c r="AG41" s="139"/>
      <c r="AH41" s="139"/>
      <c r="AI41" s="139"/>
      <c r="AJ41" s="139"/>
      <c r="AK41" s="139"/>
      <c r="AL41" s="139"/>
      <c r="AM41" s="139"/>
      <c r="AN41" s="139"/>
      <c r="AO41" s="139"/>
      <c r="AP41" s="139"/>
      <c r="AQ41" s="139"/>
      <c r="AR41" s="139"/>
      <c r="AS41" s="139"/>
      <c r="AT41" s="139"/>
      <c r="AU41" s="139"/>
    </row>
    <row r="42" spans="1:62" s="118" customFormat="1" ht="21" customHeight="1" x14ac:dyDescent="0.25">
      <c r="A42" s="184"/>
      <c r="B42" s="199" t="s">
        <v>312</v>
      </c>
      <c r="C42" s="214" t="s">
        <v>311</v>
      </c>
      <c r="D42" s="199" t="s">
        <v>298</v>
      </c>
      <c r="E42" s="224" t="s">
        <v>310</v>
      </c>
      <c r="F42" s="188">
        <v>1232.8</v>
      </c>
      <c r="G42" s="189">
        <v>690.8</v>
      </c>
      <c r="H42" s="189">
        <v>510.7</v>
      </c>
      <c r="I42" s="191">
        <f>H42/H9</f>
        <v>2.6546584135050226E-3</v>
      </c>
      <c r="J42" s="192">
        <f>H42-G42</f>
        <v>-180.09999999999997</v>
      </c>
      <c r="K42" s="193">
        <f>H42/G42</f>
        <v>0.7392877822814129</v>
      </c>
      <c r="L42" s="194">
        <v>16</v>
      </c>
      <c r="M42" s="195">
        <v>16</v>
      </c>
      <c r="N42" s="195">
        <v>16</v>
      </c>
      <c r="O42" s="189">
        <v>16</v>
      </c>
      <c r="P42" s="195">
        <f>O42-N42</f>
        <v>0</v>
      </c>
      <c r="Q42" s="218">
        <f>O42/N42</f>
        <v>1</v>
      </c>
      <c r="R42" s="197">
        <f t="shared" si="12"/>
        <v>1248.8</v>
      </c>
      <c r="S42" s="195">
        <f t="shared" si="14"/>
        <v>1248.8</v>
      </c>
      <c r="T42" s="195">
        <f t="shared" si="14"/>
        <v>706.8</v>
      </c>
      <c r="U42" s="195">
        <f t="shared" si="14"/>
        <v>526.70000000000005</v>
      </c>
      <c r="V42" s="195">
        <f t="shared" si="15"/>
        <v>-180.09999999999991</v>
      </c>
      <c r="W42" s="198">
        <f t="shared" si="16"/>
        <v>0.74518958687040193</v>
      </c>
      <c r="X42" s="155"/>
      <c r="Y42" s="155"/>
      <c r="Z42" s="139"/>
      <c r="AA42" s="139"/>
      <c r="AB42" s="139"/>
      <c r="AC42" s="139"/>
      <c r="AD42" s="139"/>
      <c r="AE42" s="139"/>
      <c r="AF42" s="139"/>
      <c r="AG42" s="139"/>
      <c r="AH42" s="139"/>
      <c r="AI42" s="139"/>
      <c r="AJ42" s="139"/>
      <c r="AK42" s="139"/>
      <c r="AL42" s="139"/>
      <c r="AM42" s="139"/>
      <c r="AN42" s="139"/>
      <c r="AO42" s="139"/>
      <c r="AP42" s="139"/>
      <c r="AQ42" s="139"/>
      <c r="AR42" s="139"/>
      <c r="AS42" s="139"/>
      <c r="AT42" s="139"/>
      <c r="AU42" s="139"/>
    </row>
    <row r="43" spans="1:62" s="118" customFormat="1" ht="18.75" customHeight="1" x14ac:dyDescent="0.25">
      <c r="A43" s="184"/>
      <c r="B43" s="199" t="s">
        <v>309</v>
      </c>
      <c r="C43" s="214" t="s">
        <v>308</v>
      </c>
      <c r="D43" s="199" t="s">
        <v>298</v>
      </c>
      <c r="E43" s="224" t="s">
        <v>307</v>
      </c>
      <c r="F43" s="194">
        <v>27.8</v>
      </c>
      <c r="G43" s="195">
        <v>21.5</v>
      </c>
      <c r="H43" s="225">
        <v>14.9</v>
      </c>
      <c r="I43" s="191">
        <f>H43/H9</f>
        <v>7.7451361584540508E-5</v>
      </c>
      <c r="J43" s="192">
        <f>H43-G43</f>
        <v>-6.6</v>
      </c>
      <c r="K43" s="193">
        <f>H43/G43</f>
        <v>0.69302325581395352</v>
      </c>
      <c r="L43" s="194"/>
      <c r="M43" s="195"/>
      <c r="N43" s="195"/>
      <c r="O43" s="195"/>
      <c r="P43" s="195"/>
      <c r="Q43" s="196"/>
      <c r="R43" s="197">
        <f t="shared" si="12"/>
        <v>27.8</v>
      </c>
      <c r="S43" s="195">
        <f t="shared" si="14"/>
        <v>27.8</v>
      </c>
      <c r="T43" s="195">
        <f t="shared" si="14"/>
        <v>21.5</v>
      </c>
      <c r="U43" s="195">
        <f t="shared" si="6"/>
        <v>14.9</v>
      </c>
      <c r="V43" s="195">
        <f t="shared" si="15"/>
        <v>-6.6</v>
      </c>
      <c r="W43" s="198">
        <f t="shared" si="16"/>
        <v>0.69302325581395352</v>
      </c>
      <c r="X43" s="155"/>
      <c r="Y43" s="155"/>
      <c r="Z43" s="139"/>
      <c r="AA43" s="139"/>
      <c r="AB43" s="139"/>
      <c r="AC43" s="139"/>
      <c r="AD43" s="139"/>
      <c r="AE43" s="139"/>
      <c r="AF43" s="139"/>
      <c r="AG43" s="139"/>
      <c r="AH43" s="139"/>
      <c r="AI43" s="139"/>
      <c r="AJ43" s="139"/>
      <c r="AK43" s="139"/>
      <c r="AL43" s="139"/>
      <c r="AM43" s="139"/>
      <c r="AN43" s="139"/>
      <c r="AO43" s="139"/>
      <c r="AP43" s="139"/>
      <c r="AQ43" s="139"/>
      <c r="AR43" s="139"/>
      <c r="AS43" s="139"/>
      <c r="AT43" s="139"/>
      <c r="AU43" s="139"/>
    </row>
    <row r="44" spans="1:62" ht="19.5" customHeight="1" x14ac:dyDescent="0.25">
      <c r="A44" s="184"/>
      <c r="B44" s="199" t="s">
        <v>306</v>
      </c>
      <c r="C44" s="214" t="s">
        <v>305</v>
      </c>
      <c r="D44" s="199" t="s">
        <v>298</v>
      </c>
      <c r="E44" s="224" t="s">
        <v>304</v>
      </c>
      <c r="F44" s="194">
        <v>1185.4000000000001</v>
      </c>
      <c r="G44" s="195">
        <v>643.20000000000005</v>
      </c>
      <c r="H44" s="225">
        <v>549.20000000000005</v>
      </c>
      <c r="I44" s="191">
        <f>H44/H9</f>
        <v>2.8547844149147414E-3</v>
      </c>
      <c r="J44" s="192">
        <f t="shared" ref="J44:J50" si="17">H44-G44</f>
        <v>-94</v>
      </c>
      <c r="K44" s="193">
        <f t="shared" ref="K44:K52" si="18">H44/G44</f>
        <v>0.85385572139303478</v>
      </c>
      <c r="L44" s="194">
        <v>58</v>
      </c>
      <c r="M44" s="195">
        <v>58</v>
      </c>
      <c r="N44" s="195"/>
      <c r="O44" s="195"/>
      <c r="P44" s="195">
        <f>O44-N44</f>
        <v>0</v>
      </c>
      <c r="Q44" s="196"/>
      <c r="R44" s="197">
        <f t="shared" si="12"/>
        <v>1243.4000000000001</v>
      </c>
      <c r="S44" s="195">
        <f t="shared" si="14"/>
        <v>1243.4000000000001</v>
      </c>
      <c r="T44" s="195">
        <f t="shared" si="14"/>
        <v>643.20000000000005</v>
      </c>
      <c r="U44" s="195">
        <f t="shared" si="14"/>
        <v>549.20000000000005</v>
      </c>
      <c r="V44" s="195">
        <f t="shared" si="15"/>
        <v>-94</v>
      </c>
      <c r="W44" s="198">
        <f t="shared" si="16"/>
        <v>0.85385572139303478</v>
      </c>
      <c r="X44" s="155"/>
      <c r="Y44" s="155"/>
      <c r="Z44" s="139"/>
      <c r="AA44" s="139"/>
      <c r="AB44" s="139"/>
      <c r="AC44" s="139"/>
      <c r="AD44" s="139"/>
      <c r="AE44" s="139"/>
      <c r="AF44" s="139"/>
      <c r="AG44" s="139"/>
      <c r="AH44" s="139"/>
      <c r="AI44" s="139"/>
      <c r="AJ44" s="139"/>
      <c r="AK44" s="139"/>
      <c r="AL44" s="139"/>
      <c r="AM44" s="139"/>
      <c r="AN44" s="139"/>
      <c r="AO44" s="139"/>
      <c r="AP44" s="139"/>
      <c r="AQ44" s="139"/>
      <c r="AR44" s="139"/>
      <c r="AS44" s="139"/>
      <c r="AT44" s="139"/>
      <c r="AU44" s="139"/>
      <c r="AV44" s="118"/>
      <c r="AW44" s="118"/>
      <c r="AX44" s="118"/>
      <c r="AY44" s="118"/>
      <c r="AZ44" s="118"/>
      <c r="BA44" s="118"/>
      <c r="BB44" s="118"/>
      <c r="BC44" s="118"/>
      <c r="BD44" s="118"/>
      <c r="BE44" s="118"/>
      <c r="BF44" s="118"/>
      <c r="BG44" s="118"/>
      <c r="BH44" s="118"/>
      <c r="BI44" s="118"/>
      <c r="BJ44" s="118"/>
    </row>
    <row r="45" spans="1:62" ht="18.75" customHeight="1" x14ac:dyDescent="0.25">
      <c r="A45" s="184"/>
      <c r="B45" s="199" t="s">
        <v>303</v>
      </c>
      <c r="C45" s="214" t="s">
        <v>302</v>
      </c>
      <c r="D45" s="199" t="s">
        <v>298</v>
      </c>
      <c r="E45" s="224" t="s">
        <v>301</v>
      </c>
      <c r="F45" s="194">
        <v>109.1</v>
      </c>
      <c r="G45" s="195">
        <v>45.4</v>
      </c>
      <c r="H45" s="225">
        <v>31.5</v>
      </c>
      <c r="I45" s="191">
        <f>H45/H9</f>
        <v>1.6373945569886079E-4</v>
      </c>
      <c r="J45" s="192">
        <f t="shared" si="17"/>
        <v>-13.899999999999999</v>
      </c>
      <c r="K45" s="193">
        <f t="shared" si="18"/>
        <v>0.69383259911894279</v>
      </c>
      <c r="L45" s="194"/>
      <c r="M45" s="195"/>
      <c r="N45" s="195"/>
      <c r="O45" s="195"/>
      <c r="P45" s="195"/>
      <c r="Q45" s="196"/>
      <c r="R45" s="197">
        <f t="shared" si="12"/>
        <v>109.1</v>
      </c>
      <c r="S45" s="195">
        <f t="shared" si="14"/>
        <v>109.1</v>
      </c>
      <c r="T45" s="195">
        <f t="shared" si="14"/>
        <v>45.4</v>
      </c>
      <c r="U45" s="195">
        <f t="shared" si="14"/>
        <v>31.5</v>
      </c>
      <c r="V45" s="195">
        <f t="shared" si="15"/>
        <v>-13.899999999999999</v>
      </c>
      <c r="W45" s="198">
        <f t="shared" si="16"/>
        <v>0.69383259911894279</v>
      </c>
      <c r="X45" s="155"/>
      <c r="Y45" s="155"/>
      <c r="Z45" s="139"/>
      <c r="AA45" s="139"/>
      <c r="AB45" s="139"/>
      <c r="AC45" s="139"/>
      <c r="AD45" s="139"/>
      <c r="AE45" s="139"/>
      <c r="AF45" s="139"/>
      <c r="AG45" s="139"/>
      <c r="AH45" s="139"/>
      <c r="AI45" s="139"/>
      <c r="AJ45" s="139"/>
      <c r="AK45" s="139"/>
      <c r="AL45" s="139"/>
      <c r="AM45" s="139"/>
      <c r="AN45" s="139"/>
      <c r="AO45" s="139"/>
      <c r="AP45" s="139"/>
      <c r="AQ45" s="139"/>
      <c r="AR45" s="139"/>
      <c r="AS45" s="139"/>
      <c r="AT45" s="139"/>
      <c r="AU45" s="139"/>
      <c r="AV45" s="118"/>
      <c r="AW45" s="118"/>
      <c r="AX45" s="118"/>
      <c r="AY45" s="118"/>
      <c r="AZ45" s="118"/>
      <c r="BA45" s="118"/>
      <c r="BB45" s="118"/>
      <c r="BC45" s="118"/>
      <c r="BD45" s="118"/>
      <c r="BE45" s="118"/>
      <c r="BF45" s="118"/>
      <c r="BG45" s="118"/>
      <c r="BH45" s="118"/>
      <c r="BI45" s="118"/>
      <c r="BJ45" s="118"/>
    </row>
    <row r="46" spans="1:62" ht="44.25" customHeight="1" x14ac:dyDescent="0.25">
      <c r="A46" s="184"/>
      <c r="B46" s="199" t="s">
        <v>300</v>
      </c>
      <c r="C46" s="214" t="s">
        <v>299</v>
      </c>
      <c r="D46" s="214" t="s">
        <v>298</v>
      </c>
      <c r="E46" s="224" t="s">
        <v>297</v>
      </c>
      <c r="F46" s="194">
        <v>162.30000000000001</v>
      </c>
      <c r="G46" s="195">
        <v>121.7</v>
      </c>
      <c r="H46" s="195">
        <v>97.6</v>
      </c>
      <c r="I46" s="191">
        <f>H46/H9</f>
        <v>5.0733240876853377E-4</v>
      </c>
      <c r="J46" s="192">
        <f t="shared" si="17"/>
        <v>-24.100000000000009</v>
      </c>
      <c r="K46" s="193">
        <f t="shared" si="18"/>
        <v>0.80197206244864416</v>
      </c>
      <c r="L46" s="194">
        <v>12</v>
      </c>
      <c r="M46" s="195">
        <v>12</v>
      </c>
      <c r="N46" s="195">
        <v>12</v>
      </c>
      <c r="O46" s="195">
        <v>12</v>
      </c>
      <c r="P46" s="195">
        <f>O46-N46</f>
        <v>0</v>
      </c>
      <c r="Q46" s="218">
        <f>O46/N46</f>
        <v>1</v>
      </c>
      <c r="R46" s="197">
        <f t="shared" si="4"/>
        <v>174.3</v>
      </c>
      <c r="S46" s="195">
        <f t="shared" si="5"/>
        <v>174.3</v>
      </c>
      <c r="T46" s="195">
        <f>SUM(G46,N46)</f>
        <v>133.69999999999999</v>
      </c>
      <c r="U46" s="195">
        <f t="shared" si="6"/>
        <v>109.6</v>
      </c>
      <c r="V46" s="195">
        <f t="shared" si="7"/>
        <v>-24.099999999999994</v>
      </c>
      <c r="W46" s="198">
        <f t="shared" si="3"/>
        <v>0.81974569932685115</v>
      </c>
      <c r="X46" s="155"/>
      <c r="Y46" s="155"/>
      <c r="Z46" s="139"/>
      <c r="AA46" s="139"/>
      <c r="AB46" s="139"/>
      <c r="AC46" s="139"/>
      <c r="AD46" s="139"/>
      <c r="AE46" s="139"/>
      <c r="AF46" s="139"/>
      <c r="AG46" s="139"/>
      <c r="AH46" s="139"/>
      <c r="AI46" s="139"/>
      <c r="AJ46" s="139"/>
      <c r="AK46" s="139"/>
      <c r="AL46" s="139"/>
      <c r="AM46" s="139"/>
      <c r="AN46" s="139"/>
      <c r="AO46" s="139"/>
      <c r="AP46" s="139"/>
      <c r="AQ46" s="139"/>
      <c r="AR46" s="139"/>
      <c r="AS46" s="139"/>
      <c r="AT46" s="139"/>
      <c r="AU46" s="139"/>
      <c r="AV46" s="118"/>
      <c r="AW46" s="118"/>
      <c r="AX46" s="118"/>
      <c r="AY46" s="118"/>
      <c r="AZ46" s="118"/>
      <c r="BA46" s="118"/>
      <c r="BB46" s="118"/>
      <c r="BC46" s="118"/>
      <c r="BD46" s="118"/>
      <c r="BE46" s="118"/>
      <c r="BF46" s="118"/>
      <c r="BG46" s="118"/>
      <c r="BH46" s="118"/>
      <c r="BI46" s="118"/>
      <c r="BJ46" s="118"/>
    </row>
    <row r="47" spans="1:62" ht="45" customHeight="1" x14ac:dyDescent="0.25">
      <c r="A47" s="184"/>
      <c r="B47" s="199" t="s">
        <v>296</v>
      </c>
      <c r="C47" s="214" t="s">
        <v>295</v>
      </c>
      <c r="D47" s="199" t="s">
        <v>294</v>
      </c>
      <c r="E47" s="127" t="s">
        <v>293</v>
      </c>
      <c r="F47" s="194">
        <v>64.7</v>
      </c>
      <c r="G47" s="195">
        <v>32.5</v>
      </c>
      <c r="H47" s="195">
        <v>21</v>
      </c>
      <c r="I47" s="191">
        <f>H47/H9</f>
        <v>1.0915963713257386E-4</v>
      </c>
      <c r="J47" s="192">
        <f t="shared" si="17"/>
        <v>-11.5</v>
      </c>
      <c r="K47" s="193">
        <f t="shared" si="18"/>
        <v>0.64615384615384619</v>
      </c>
      <c r="L47" s="194"/>
      <c r="M47" s="195"/>
      <c r="N47" s="195"/>
      <c r="O47" s="195"/>
      <c r="P47" s="195">
        <f>O47-N47</f>
        <v>0</v>
      </c>
      <c r="Q47" s="196"/>
      <c r="R47" s="197">
        <f t="shared" si="4"/>
        <v>64.7</v>
      </c>
      <c r="S47" s="195">
        <f t="shared" si="5"/>
        <v>64.7</v>
      </c>
      <c r="T47" s="195">
        <f>SUM(G47,N47)</f>
        <v>32.5</v>
      </c>
      <c r="U47" s="195">
        <f t="shared" si="6"/>
        <v>21</v>
      </c>
      <c r="V47" s="195">
        <f t="shared" si="7"/>
        <v>-11.5</v>
      </c>
      <c r="W47" s="198">
        <f t="shared" si="3"/>
        <v>0.64615384615384619</v>
      </c>
      <c r="X47" s="155"/>
      <c r="Y47" s="155"/>
      <c r="Z47" s="139"/>
      <c r="AA47" s="139"/>
      <c r="AB47" s="139"/>
      <c r="AC47" s="139"/>
      <c r="AD47" s="139"/>
      <c r="AE47" s="139"/>
      <c r="AF47" s="139"/>
      <c r="AG47" s="139"/>
      <c r="AH47" s="139"/>
      <c r="AI47" s="139"/>
      <c r="AJ47" s="139"/>
      <c r="AK47" s="139"/>
      <c r="AL47" s="139"/>
      <c r="AM47" s="139"/>
      <c r="AN47" s="139"/>
      <c r="AO47" s="139"/>
      <c r="AP47" s="139"/>
      <c r="AQ47" s="139"/>
      <c r="AR47" s="139"/>
      <c r="AS47" s="139"/>
      <c r="AT47" s="139"/>
      <c r="AU47" s="139"/>
      <c r="AV47" s="118"/>
      <c r="AW47" s="118"/>
      <c r="AX47" s="118"/>
      <c r="AY47" s="118"/>
      <c r="AZ47" s="118"/>
      <c r="BA47" s="118"/>
      <c r="BB47" s="118"/>
      <c r="BC47" s="118"/>
      <c r="BD47" s="118"/>
      <c r="BE47" s="118"/>
      <c r="BF47" s="118"/>
      <c r="BG47" s="118"/>
      <c r="BH47" s="118"/>
      <c r="BI47" s="118"/>
      <c r="BJ47" s="118"/>
    </row>
    <row r="48" spans="1:62" s="231" customFormat="1" ht="18" customHeight="1" x14ac:dyDescent="0.25">
      <c r="A48" s="184"/>
      <c r="B48" s="185" t="s">
        <v>292</v>
      </c>
      <c r="C48" s="185" t="s">
        <v>291</v>
      </c>
      <c r="D48" s="185" t="s">
        <v>270</v>
      </c>
      <c r="E48" s="227" t="s">
        <v>290</v>
      </c>
      <c r="F48" s="194">
        <v>2389.8000000000002</v>
      </c>
      <c r="G48" s="195">
        <v>1515.5</v>
      </c>
      <c r="H48" s="225">
        <v>1449.3</v>
      </c>
      <c r="I48" s="191">
        <f>H48/H9</f>
        <v>7.5335743855352048E-3</v>
      </c>
      <c r="J48" s="228">
        <f t="shared" si="17"/>
        <v>-66.200000000000045</v>
      </c>
      <c r="K48" s="193">
        <f t="shared" si="18"/>
        <v>0.95631804684922461</v>
      </c>
      <c r="L48" s="194"/>
      <c r="M48" s="195"/>
      <c r="N48" s="195"/>
      <c r="O48" s="195"/>
      <c r="P48" s="195"/>
      <c r="Q48" s="196"/>
      <c r="R48" s="194">
        <f t="shared" si="4"/>
        <v>2389.8000000000002</v>
      </c>
      <c r="S48" s="195">
        <f t="shared" si="5"/>
        <v>2389.8000000000002</v>
      </c>
      <c r="T48" s="195">
        <f>SUM(G48,N48)</f>
        <v>1515.5</v>
      </c>
      <c r="U48" s="195">
        <f t="shared" si="6"/>
        <v>1449.3</v>
      </c>
      <c r="V48" s="195">
        <f t="shared" si="7"/>
        <v>-66.200000000000045</v>
      </c>
      <c r="W48" s="198">
        <f t="shared" si="3"/>
        <v>0.95631804684922461</v>
      </c>
      <c r="X48" s="229"/>
      <c r="Y48" s="229"/>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row>
    <row r="49" spans="1:62" ht="15" customHeight="1" thickBot="1" x14ac:dyDescent="0.3">
      <c r="A49" s="184"/>
      <c r="B49" s="199" t="s">
        <v>289</v>
      </c>
      <c r="C49" s="214" t="s">
        <v>288</v>
      </c>
      <c r="D49" s="212">
        <v>1040</v>
      </c>
      <c r="E49" s="232" t="s">
        <v>287</v>
      </c>
      <c r="F49" s="194">
        <v>41.6</v>
      </c>
      <c r="G49" s="189">
        <v>20.8</v>
      </c>
      <c r="H49" s="189">
        <v>18.5</v>
      </c>
      <c r="I49" s="191">
        <f>H49/H9</f>
        <v>9.6164442235838887E-5</v>
      </c>
      <c r="J49" s="228">
        <f t="shared" si="17"/>
        <v>-2.3000000000000007</v>
      </c>
      <c r="K49" s="198">
        <f t="shared" si="18"/>
        <v>0.88942307692307687</v>
      </c>
      <c r="L49" s="233"/>
      <c r="M49" s="234"/>
      <c r="N49" s="234"/>
      <c r="O49" s="201"/>
      <c r="P49" s="234">
        <f>O49-N49</f>
        <v>0</v>
      </c>
      <c r="Q49" s="218"/>
      <c r="R49" s="194">
        <f t="shared" si="4"/>
        <v>41.6</v>
      </c>
      <c r="S49" s="195">
        <f t="shared" si="5"/>
        <v>41.6</v>
      </c>
      <c r="T49" s="195">
        <f>SUM(G49,N49)</f>
        <v>20.8</v>
      </c>
      <c r="U49" s="195">
        <f t="shared" si="6"/>
        <v>18.5</v>
      </c>
      <c r="V49" s="195">
        <f t="shared" si="7"/>
        <v>-2.3000000000000007</v>
      </c>
      <c r="W49" s="198">
        <f t="shared" si="3"/>
        <v>0.88942307692307687</v>
      </c>
      <c r="X49" s="155"/>
      <c r="Y49" s="155"/>
      <c r="Z49" s="139"/>
      <c r="AA49" s="139"/>
      <c r="AB49" s="139"/>
      <c r="AC49" s="139"/>
      <c r="AD49" s="139"/>
      <c r="AE49" s="139"/>
      <c r="AF49" s="139"/>
      <c r="AG49" s="139"/>
      <c r="AH49" s="139"/>
      <c r="AI49" s="139"/>
      <c r="AJ49" s="139"/>
      <c r="AK49" s="139"/>
      <c r="AL49" s="139"/>
      <c r="AM49" s="139"/>
      <c r="AN49" s="139"/>
      <c r="AO49" s="139"/>
      <c r="AP49" s="139"/>
      <c r="AQ49" s="139"/>
      <c r="AR49" s="139"/>
      <c r="AS49" s="139"/>
      <c r="AT49" s="139"/>
      <c r="AU49" s="139"/>
      <c r="AV49" s="118"/>
      <c r="AW49" s="118"/>
      <c r="AX49" s="118"/>
      <c r="AY49" s="118"/>
      <c r="AZ49" s="118"/>
      <c r="BA49" s="118"/>
      <c r="BB49" s="118"/>
      <c r="BC49" s="118"/>
      <c r="BD49" s="118"/>
      <c r="BE49" s="118"/>
      <c r="BF49" s="118"/>
      <c r="BG49" s="118"/>
      <c r="BH49" s="118"/>
      <c r="BI49" s="118"/>
      <c r="BJ49" s="118"/>
    </row>
    <row r="50" spans="1:62" s="118" customFormat="1" ht="26.25" customHeight="1" thickBot="1" x14ac:dyDescent="0.3">
      <c r="A50" s="152"/>
      <c r="B50" s="235"/>
      <c r="C50" s="235"/>
      <c r="D50" s="235"/>
      <c r="E50" s="236" t="s">
        <v>286</v>
      </c>
      <c r="F50" s="237">
        <f>SUM(F51,F83,F88,F73)</f>
        <v>227967.30000000002</v>
      </c>
      <c r="G50" s="238">
        <f>SUM(G51,G83,G88,G73)</f>
        <v>126037.7</v>
      </c>
      <c r="H50" s="147">
        <f>SUM(H51,H83,H88,H73)</f>
        <v>107676.59999999999</v>
      </c>
      <c r="I50" s="144">
        <f>H50/H9</f>
        <v>0.55971136112710962</v>
      </c>
      <c r="J50" s="145">
        <f t="shared" si="17"/>
        <v>-18361.100000000006</v>
      </c>
      <c r="K50" s="146">
        <f t="shared" si="18"/>
        <v>0.85432057233668968</v>
      </c>
      <c r="L50" s="239">
        <f>SUM(L51,L83,L88,L73)</f>
        <v>24009.699999999997</v>
      </c>
      <c r="M50" s="147">
        <f>SUM(M51,M83,M88,M73)</f>
        <v>24769.600000000002</v>
      </c>
      <c r="N50" s="147">
        <f>SUM(N51,N83,N88,N73)</f>
        <v>17506.399999999998</v>
      </c>
      <c r="O50" s="147">
        <f>SUM(O51,O83,O88,O73)</f>
        <v>9132.2000000000007</v>
      </c>
      <c r="P50" s="147">
        <f t="shared" ref="P50:P63" si="19">O50-N50</f>
        <v>-8374.1999999999971</v>
      </c>
      <c r="Q50" s="240">
        <f t="shared" ref="Q50:Q54" si="20">O50/N50</f>
        <v>0.52164922542613001</v>
      </c>
      <c r="R50" s="239">
        <f t="shared" si="4"/>
        <v>251977</v>
      </c>
      <c r="S50" s="147">
        <f t="shared" si="5"/>
        <v>252736.90000000002</v>
      </c>
      <c r="T50" s="147">
        <f>SUM(G50,N50)</f>
        <v>143544.1</v>
      </c>
      <c r="U50" s="147">
        <f t="shared" si="6"/>
        <v>116808.79999999999</v>
      </c>
      <c r="V50" s="147">
        <f t="shared" si="7"/>
        <v>-26735.300000000017</v>
      </c>
      <c r="W50" s="146">
        <f t="shared" si="3"/>
        <v>0.81374852745602211</v>
      </c>
      <c r="X50" s="155"/>
      <c r="Y50" s="155"/>
      <c r="Z50" s="139"/>
      <c r="AA50" s="139"/>
      <c r="AB50" s="139"/>
      <c r="AC50" s="139"/>
      <c r="AD50" s="139"/>
      <c r="AE50" s="139"/>
      <c r="AF50" s="139"/>
      <c r="AG50" s="139"/>
      <c r="AH50" s="139"/>
      <c r="AI50" s="139"/>
      <c r="AJ50" s="139"/>
      <c r="AK50" s="139"/>
      <c r="AL50" s="139"/>
      <c r="AM50" s="139"/>
      <c r="AN50" s="139"/>
      <c r="AO50" s="139"/>
      <c r="AP50" s="139"/>
      <c r="AQ50" s="139"/>
      <c r="AR50" s="139"/>
      <c r="AS50" s="139"/>
      <c r="AT50" s="139"/>
      <c r="AU50" s="139"/>
    </row>
    <row r="51" spans="1:62" s="246" customFormat="1" ht="26.25" customHeight="1" thickBot="1" x14ac:dyDescent="0.3">
      <c r="A51" s="152">
        <v>2</v>
      </c>
      <c r="B51" s="141" t="s">
        <v>285</v>
      </c>
      <c r="C51" s="141" t="s">
        <v>284</v>
      </c>
      <c r="D51" s="141"/>
      <c r="E51" s="241" t="s">
        <v>283</v>
      </c>
      <c r="F51" s="239">
        <f>SUM(F52,F54,F61,F64:F69,F72)</f>
        <v>157974.40000000002</v>
      </c>
      <c r="G51" s="147">
        <f>SUM(G52,G54,G61,G64:G69,G72)</f>
        <v>90160.4</v>
      </c>
      <c r="H51" s="147">
        <f>SUM(H52,H54,H61,H64:H69,H72)</f>
        <v>74443.999999999985</v>
      </c>
      <c r="I51" s="242">
        <f>H51/H9</f>
        <v>0.38696571555701559</v>
      </c>
      <c r="J51" s="147">
        <f>SUM(J52,J54,J61,J64:J69,J72)</f>
        <v>-15716.400000000007</v>
      </c>
      <c r="K51" s="146">
        <f t="shared" si="18"/>
        <v>0.82568400317656077</v>
      </c>
      <c r="L51" s="147">
        <f>SUM(L52,L54,L61,L64:L69,L72)</f>
        <v>13704.4</v>
      </c>
      <c r="M51" s="147">
        <f>SUM(M52,M54,M61,M64:M69,M72)</f>
        <v>14131.6</v>
      </c>
      <c r="N51" s="147">
        <f>SUM(N52,N54,N61,N64:N69,N72)</f>
        <v>9170.7999999999993</v>
      </c>
      <c r="O51" s="147">
        <f>SUM(O52,O54,O61,O64:O69,O72)</f>
        <v>6154.5</v>
      </c>
      <c r="P51" s="147">
        <f t="shared" si="19"/>
        <v>-3016.2999999999993</v>
      </c>
      <c r="Q51" s="240">
        <f t="shared" si="20"/>
        <v>0.67109739608322072</v>
      </c>
      <c r="R51" s="237">
        <f>SUM(R52,R54,R61,R64:R69,R72)</f>
        <v>171678.80000000002</v>
      </c>
      <c r="S51" s="238">
        <f>SUM(S52,S54,S61,S64:S69,S72)</f>
        <v>172106.00000000003</v>
      </c>
      <c r="T51" s="238">
        <f>SUM(T52,T54,T61,T64:T69,T72)</f>
        <v>99331.199999999983</v>
      </c>
      <c r="U51" s="147">
        <f>SUM(U52,U54,U61,U64:U69,U72)</f>
        <v>80598.499999999985</v>
      </c>
      <c r="V51" s="147">
        <f>SUM(V52,V54,V61,V64:V69,V72)</f>
        <v>-18732.700000000004</v>
      </c>
      <c r="W51" s="146">
        <f t="shared" si="3"/>
        <v>0.81141172159402086</v>
      </c>
      <c r="X51" s="243"/>
      <c r="Y51" s="243"/>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4"/>
      <c r="AV51" s="245"/>
      <c r="AW51" s="245"/>
      <c r="AX51" s="245"/>
      <c r="AY51" s="245"/>
      <c r="AZ51" s="245"/>
      <c r="BA51" s="245"/>
      <c r="BB51" s="245"/>
      <c r="BC51" s="245"/>
      <c r="BD51" s="245"/>
      <c r="BE51" s="245"/>
      <c r="BF51" s="245"/>
      <c r="BG51" s="245"/>
      <c r="BH51" s="245"/>
      <c r="BI51" s="245"/>
      <c r="BJ51" s="245"/>
    </row>
    <row r="52" spans="1:62" s="246" customFormat="1" ht="18.75" customHeight="1" x14ac:dyDescent="0.25">
      <c r="A52" s="171"/>
      <c r="B52" s="247">
        <v>70101</v>
      </c>
      <c r="C52" s="248">
        <v>1010</v>
      </c>
      <c r="D52" s="249" t="s">
        <v>282</v>
      </c>
      <c r="E52" s="215" t="s">
        <v>281</v>
      </c>
      <c r="F52" s="250">
        <v>52309.2</v>
      </c>
      <c r="G52" s="251">
        <v>27267.7</v>
      </c>
      <c r="H52" s="252">
        <v>24116.6</v>
      </c>
      <c r="I52" s="253">
        <f>H52/H9</f>
        <v>0.12535996689863957</v>
      </c>
      <c r="J52" s="234">
        <f t="shared" ref="J52:J72" si="21">H52-G52</f>
        <v>-3151.1000000000022</v>
      </c>
      <c r="K52" s="254">
        <f t="shared" si="18"/>
        <v>0.88443836480524574</v>
      </c>
      <c r="L52" s="233">
        <v>6844.8</v>
      </c>
      <c r="M52" s="234">
        <v>6927.9</v>
      </c>
      <c r="N52" s="234">
        <v>3628.5</v>
      </c>
      <c r="O52" s="234">
        <v>2980.1</v>
      </c>
      <c r="P52" s="234">
        <f t="shared" si="19"/>
        <v>-648.40000000000009</v>
      </c>
      <c r="Q52" s="218">
        <f t="shared" si="20"/>
        <v>0.82130356896789303</v>
      </c>
      <c r="R52" s="197">
        <f t="shared" si="4"/>
        <v>59154</v>
      </c>
      <c r="S52" s="234">
        <f t="shared" si="5"/>
        <v>59237.1</v>
      </c>
      <c r="T52" s="234">
        <f t="shared" si="5"/>
        <v>30896.2</v>
      </c>
      <c r="U52" s="234">
        <f t="shared" si="6"/>
        <v>27096.699999999997</v>
      </c>
      <c r="V52" s="234">
        <f t="shared" si="7"/>
        <v>-3799.5000000000036</v>
      </c>
      <c r="W52" s="254">
        <f t="shared" si="3"/>
        <v>0.87702371165386028</v>
      </c>
      <c r="X52" s="243"/>
      <c r="Y52" s="243"/>
      <c r="Z52" s="244"/>
      <c r="AA52" s="244"/>
      <c r="AB52" s="244"/>
      <c r="AC52" s="244"/>
      <c r="AD52" s="244"/>
      <c r="AE52" s="244"/>
      <c r="AF52" s="244"/>
      <c r="AG52" s="244"/>
      <c r="AH52" s="244"/>
      <c r="AI52" s="244"/>
      <c r="AJ52" s="244"/>
      <c r="AK52" s="244"/>
      <c r="AL52" s="244"/>
      <c r="AM52" s="244"/>
      <c r="AN52" s="244"/>
      <c r="AO52" s="244"/>
      <c r="AP52" s="244"/>
      <c r="AQ52" s="244"/>
      <c r="AR52" s="244"/>
      <c r="AS52" s="244"/>
      <c r="AT52" s="244"/>
      <c r="AU52" s="244"/>
      <c r="AV52" s="245"/>
      <c r="AW52" s="245"/>
      <c r="AX52" s="245"/>
      <c r="AY52" s="245"/>
      <c r="AZ52" s="245"/>
      <c r="BA52" s="245"/>
      <c r="BB52" s="245"/>
      <c r="BC52" s="245"/>
      <c r="BD52" s="245"/>
      <c r="BE52" s="245"/>
      <c r="BF52" s="245"/>
      <c r="BG52" s="245"/>
      <c r="BH52" s="245"/>
      <c r="BI52" s="245"/>
      <c r="BJ52" s="245"/>
    </row>
    <row r="53" spans="1:62" ht="29.25" customHeight="1" x14ac:dyDescent="0.25">
      <c r="A53" s="184"/>
      <c r="B53" s="255"/>
      <c r="C53" s="256"/>
      <c r="D53" s="185"/>
      <c r="E53" s="257" t="s">
        <v>420</v>
      </c>
      <c r="F53" s="258"/>
      <c r="G53" s="259"/>
      <c r="H53" s="260"/>
      <c r="I53" s="191"/>
      <c r="J53" s="192"/>
      <c r="K53" s="198"/>
      <c r="L53" s="261">
        <v>117.8</v>
      </c>
      <c r="M53" s="195">
        <v>117.8</v>
      </c>
      <c r="N53" s="195">
        <v>39.4</v>
      </c>
      <c r="O53" s="195"/>
      <c r="P53" s="195">
        <f t="shared" si="19"/>
        <v>-39.4</v>
      </c>
      <c r="Q53" s="262">
        <f t="shared" si="20"/>
        <v>0</v>
      </c>
      <c r="R53" s="197">
        <f t="shared" si="4"/>
        <v>117.8</v>
      </c>
      <c r="S53" s="195">
        <f t="shared" si="5"/>
        <v>117.8</v>
      </c>
      <c r="T53" s="195">
        <f t="shared" si="5"/>
        <v>39.4</v>
      </c>
      <c r="U53" s="195">
        <f t="shared" si="6"/>
        <v>0</v>
      </c>
      <c r="V53" s="195">
        <f t="shared" si="7"/>
        <v>-39.4</v>
      </c>
      <c r="W53" s="198">
        <f t="shared" si="3"/>
        <v>0</v>
      </c>
      <c r="X53" s="155"/>
      <c r="Y53" s="155"/>
      <c r="Z53" s="139"/>
      <c r="AA53" s="139"/>
      <c r="AB53" s="139"/>
      <c r="AC53" s="139"/>
      <c r="AD53" s="139"/>
      <c r="AE53" s="139"/>
      <c r="AF53" s="139"/>
      <c r="AG53" s="139"/>
      <c r="AH53" s="139"/>
      <c r="AI53" s="139"/>
      <c r="AJ53" s="139"/>
      <c r="AK53" s="139"/>
      <c r="AL53" s="139"/>
      <c r="AM53" s="139"/>
      <c r="AN53" s="139"/>
      <c r="AO53" s="139"/>
      <c r="AP53" s="139"/>
      <c r="AQ53" s="139"/>
      <c r="AR53" s="139"/>
      <c r="AS53" s="139"/>
      <c r="AT53" s="139"/>
      <c r="AU53" s="139"/>
      <c r="AV53" s="118"/>
      <c r="AW53" s="118"/>
      <c r="AX53" s="118"/>
      <c r="AY53" s="118"/>
      <c r="AZ53" s="118"/>
      <c r="BA53" s="118"/>
      <c r="BB53" s="118"/>
      <c r="BC53" s="118"/>
      <c r="BD53" s="118"/>
      <c r="BE53" s="118"/>
      <c r="BF53" s="118"/>
      <c r="BG53" s="118"/>
      <c r="BH53" s="118"/>
      <c r="BI53" s="118"/>
      <c r="BJ53" s="118"/>
    </row>
    <row r="54" spans="1:62" ht="43.5" customHeight="1" x14ac:dyDescent="0.25">
      <c r="A54" s="184"/>
      <c r="B54" s="263" t="s">
        <v>280</v>
      </c>
      <c r="C54" s="264">
        <v>1020</v>
      </c>
      <c r="D54" s="263" t="s">
        <v>279</v>
      </c>
      <c r="E54" s="265" t="s">
        <v>278</v>
      </c>
      <c r="F54" s="258">
        <v>97241.8</v>
      </c>
      <c r="G54" s="259">
        <v>58596.4</v>
      </c>
      <c r="H54" s="260">
        <v>46791.199999999997</v>
      </c>
      <c r="I54" s="191">
        <f>H54/H9</f>
        <v>0.24322430538084239</v>
      </c>
      <c r="J54" s="192">
        <f t="shared" si="21"/>
        <v>-11805.200000000004</v>
      </c>
      <c r="K54" s="198">
        <f>H54/G54</f>
        <v>0.79853369831593746</v>
      </c>
      <c r="L54" s="261">
        <v>5260.2</v>
      </c>
      <c r="M54" s="195">
        <v>5604.3</v>
      </c>
      <c r="N54" s="195">
        <v>3942.9</v>
      </c>
      <c r="O54" s="195">
        <v>1674.4</v>
      </c>
      <c r="P54" s="195">
        <f t="shared" si="19"/>
        <v>-2268.5</v>
      </c>
      <c r="Q54" s="262">
        <f t="shared" si="20"/>
        <v>0.42466205077481045</v>
      </c>
      <c r="R54" s="197">
        <f t="shared" si="4"/>
        <v>102502</v>
      </c>
      <c r="S54" s="195">
        <f t="shared" si="5"/>
        <v>102846.1</v>
      </c>
      <c r="T54" s="195">
        <f t="shared" si="5"/>
        <v>62539.3</v>
      </c>
      <c r="U54" s="195">
        <f t="shared" si="6"/>
        <v>48465.599999999999</v>
      </c>
      <c r="V54" s="195">
        <f t="shared" si="7"/>
        <v>-14073.700000000004</v>
      </c>
      <c r="W54" s="198">
        <f t="shared" si="3"/>
        <v>0.77496230370343122</v>
      </c>
      <c r="X54" s="155"/>
      <c r="Y54" s="155"/>
      <c r="Z54" s="139"/>
      <c r="AA54" s="139"/>
      <c r="AB54" s="139"/>
      <c r="AC54" s="139"/>
      <c r="AD54" s="139"/>
      <c r="AE54" s="139"/>
      <c r="AF54" s="139"/>
      <c r="AG54" s="139"/>
      <c r="AH54" s="139"/>
      <c r="AI54" s="139"/>
      <c r="AJ54" s="139"/>
      <c r="AK54" s="139"/>
      <c r="AL54" s="139"/>
      <c r="AM54" s="139"/>
      <c r="AN54" s="139"/>
      <c r="AO54" s="139"/>
      <c r="AP54" s="139"/>
      <c r="AQ54" s="139"/>
      <c r="AR54" s="139"/>
      <c r="AS54" s="139"/>
      <c r="AT54" s="139"/>
      <c r="AU54" s="139"/>
      <c r="AV54" s="118"/>
      <c r="AW54" s="118"/>
      <c r="AX54" s="118"/>
      <c r="AY54" s="118"/>
      <c r="AZ54" s="118"/>
      <c r="BA54" s="118"/>
      <c r="BB54" s="118"/>
      <c r="BC54" s="118"/>
      <c r="BD54" s="118"/>
      <c r="BE54" s="118"/>
      <c r="BF54" s="118"/>
      <c r="BG54" s="118"/>
      <c r="BH54" s="118"/>
      <c r="BI54" s="118"/>
      <c r="BJ54" s="118"/>
    </row>
    <row r="55" spans="1:62" s="277" customFormat="1" ht="18" customHeight="1" x14ac:dyDescent="0.25">
      <c r="A55" s="266"/>
      <c r="B55" s="267"/>
      <c r="C55" s="268"/>
      <c r="D55" s="269"/>
      <c r="E55" s="270" t="s">
        <v>421</v>
      </c>
      <c r="F55" s="258">
        <v>66566.399999999994</v>
      </c>
      <c r="G55" s="259">
        <v>40986.400000000001</v>
      </c>
      <c r="H55" s="260">
        <v>34386.5</v>
      </c>
      <c r="I55" s="271">
        <f>H55/H9</f>
        <v>0.17874370772663101</v>
      </c>
      <c r="J55" s="234">
        <f t="shared" si="21"/>
        <v>-6599.9000000000015</v>
      </c>
      <c r="K55" s="196">
        <f>H55/G55</f>
        <v>0.83897341557199456</v>
      </c>
      <c r="L55" s="272"/>
      <c r="M55" s="273"/>
      <c r="N55" s="273"/>
      <c r="O55" s="273"/>
      <c r="P55" s="195">
        <f t="shared" si="19"/>
        <v>0</v>
      </c>
      <c r="Q55" s="262"/>
      <c r="R55" s="197">
        <f t="shared" si="4"/>
        <v>66566.399999999994</v>
      </c>
      <c r="S55" s="195">
        <f t="shared" si="5"/>
        <v>66566.399999999994</v>
      </c>
      <c r="T55" s="195">
        <f t="shared" si="5"/>
        <v>40986.400000000001</v>
      </c>
      <c r="U55" s="195">
        <f t="shared" si="6"/>
        <v>34386.5</v>
      </c>
      <c r="V55" s="195">
        <f t="shared" si="7"/>
        <v>-6599.9000000000015</v>
      </c>
      <c r="W55" s="196">
        <f t="shared" si="3"/>
        <v>0.83897341557199456</v>
      </c>
      <c r="X55" s="274"/>
      <c r="Y55" s="274"/>
      <c r="Z55" s="275"/>
      <c r="AA55" s="275"/>
      <c r="AB55" s="275"/>
      <c r="AC55" s="275"/>
      <c r="AD55" s="275"/>
      <c r="AE55" s="275"/>
      <c r="AF55" s="275"/>
      <c r="AG55" s="275"/>
      <c r="AH55" s="275"/>
      <c r="AI55" s="275"/>
      <c r="AJ55" s="275"/>
      <c r="AK55" s="275"/>
      <c r="AL55" s="275"/>
      <c r="AM55" s="275"/>
      <c r="AN55" s="275"/>
      <c r="AO55" s="275"/>
      <c r="AP55" s="275"/>
      <c r="AQ55" s="275"/>
      <c r="AR55" s="275"/>
      <c r="AS55" s="275"/>
      <c r="AT55" s="275"/>
      <c r="AU55" s="275"/>
      <c r="AV55" s="276"/>
      <c r="AW55" s="276"/>
      <c r="AX55" s="276"/>
      <c r="AY55" s="276"/>
      <c r="AZ55" s="276"/>
      <c r="BA55" s="276"/>
      <c r="BB55" s="276"/>
      <c r="BC55" s="276"/>
      <c r="BD55" s="276"/>
      <c r="BE55" s="276"/>
      <c r="BF55" s="276"/>
      <c r="BG55" s="276"/>
      <c r="BH55" s="276"/>
      <c r="BI55" s="276"/>
      <c r="BJ55" s="276"/>
    </row>
    <row r="56" spans="1:62" s="277" customFormat="1" ht="30.75" customHeight="1" x14ac:dyDescent="0.25">
      <c r="A56" s="266"/>
      <c r="B56" s="267"/>
      <c r="C56" s="268"/>
      <c r="D56" s="269"/>
      <c r="E56" s="257" t="s">
        <v>422</v>
      </c>
      <c r="F56" s="258">
        <v>71.8</v>
      </c>
      <c r="G56" s="259">
        <v>54.3</v>
      </c>
      <c r="H56" s="260"/>
      <c r="I56" s="271">
        <f>H56/H8</f>
        <v>0</v>
      </c>
      <c r="J56" s="234">
        <f>H56-G56</f>
        <v>-54.3</v>
      </c>
      <c r="K56" s="196">
        <f t="shared" ref="K56" si="22">H56/G56</f>
        <v>0</v>
      </c>
      <c r="L56" s="261">
        <v>16</v>
      </c>
      <c r="M56" s="195">
        <v>16</v>
      </c>
      <c r="N56" s="195">
        <v>16</v>
      </c>
      <c r="O56" s="273"/>
      <c r="P56" s="195">
        <f t="shared" si="19"/>
        <v>-16</v>
      </c>
      <c r="Q56" s="262">
        <f t="shared" ref="Q56:Q61" si="23">O56/N56</f>
        <v>0</v>
      </c>
      <c r="R56" s="197">
        <f t="shared" si="4"/>
        <v>87.8</v>
      </c>
      <c r="S56" s="195">
        <f t="shared" si="5"/>
        <v>87.8</v>
      </c>
      <c r="T56" s="195">
        <f t="shared" si="5"/>
        <v>70.3</v>
      </c>
      <c r="U56" s="195">
        <f t="shared" si="6"/>
        <v>0</v>
      </c>
      <c r="V56" s="195">
        <f t="shared" si="7"/>
        <v>-70.3</v>
      </c>
      <c r="W56" s="198">
        <f t="shared" si="3"/>
        <v>0</v>
      </c>
      <c r="X56" s="274"/>
      <c r="Y56" s="274"/>
      <c r="Z56" s="275"/>
      <c r="AA56" s="275"/>
      <c r="AB56" s="275"/>
      <c r="AC56" s="275"/>
      <c r="AD56" s="275"/>
      <c r="AE56" s="275"/>
      <c r="AF56" s="275"/>
      <c r="AG56" s="275"/>
      <c r="AH56" s="275"/>
      <c r="AI56" s="275"/>
      <c r="AJ56" s="275"/>
      <c r="AK56" s="275"/>
      <c r="AL56" s="275"/>
      <c r="AM56" s="275"/>
      <c r="AN56" s="275"/>
      <c r="AO56" s="275"/>
      <c r="AP56" s="275"/>
      <c r="AQ56" s="275"/>
      <c r="AR56" s="275"/>
      <c r="AS56" s="275"/>
      <c r="AT56" s="275"/>
      <c r="AU56" s="275"/>
      <c r="AV56" s="276"/>
      <c r="AW56" s="276"/>
      <c r="AX56" s="276"/>
      <c r="AY56" s="276"/>
      <c r="AZ56" s="276"/>
      <c r="BA56" s="276"/>
      <c r="BB56" s="276"/>
      <c r="BC56" s="276"/>
      <c r="BD56" s="276"/>
      <c r="BE56" s="276"/>
      <c r="BF56" s="276"/>
      <c r="BG56" s="276"/>
      <c r="BH56" s="276"/>
      <c r="BI56" s="276"/>
      <c r="BJ56" s="276"/>
    </row>
    <row r="57" spans="1:62" s="282" customFormat="1" ht="30" customHeight="1" x14ac:dyDescent="0.25">
      <c r="A57" s="266"/>
      <c r="B57" s="278"/>
      <c r="C57" s="264"/>
      <c r="D57" s="263"/>
      <c r="E57" s="257" t="s">
        <v>423</v>
      </c>
      <c r="F57" s="258"/>
      <c r="G57" s="259"/>
      <c r="H57" s="260"/>
      <c r="I57" s="271"/>
      <c r="J57" s="234"/>
      <c r="K57" s="196"/>
      <c r="L57" s="261">
        <v>389.5</v>
      </c>
      <c r="M57" s="195">
        <v>389.5</v>
      </c>
      <c r="N57" s="195">
        <v>130.6</v>
      </c>
      <c r="O57" s="273"/>
      <c r="P57" s="195">
        <f t="shared" si="19"/>
        <v>-130.6</v>
      </c>
      <c r="Q57" s="262">
        <f t="shared" si="23"/>
        <v>0</v>
      </c>
      <c r="R57" s="197">
        <f t="shared" si="4"/>
        <v>389.5</v>
      </c>
      <c r="S57" s="195">
        <f t="shared" si="5"/>
        <v>389.5</v>
      </c>
      <c r="T57" s="195">
        <f t="shared" si="5"/>
        <v>130.6</v>
      </c>
      <c r="U57" s="195">
        <f t="shared" si="6"/>
        <v>0</v>
      </c>
      <c r="V57" s="195">
        <f t="shared" si="7"/>
        <v>-130.6</v>
      </c>
      <c r="W57" s="198">
        <f t="shared" si="3"/>
        <v>0</v>
      </c>
      <c r="X57" s="279"/>
      <c r="Y57" s="279"/>
      <c r="Z57" s="280"/>
      <c r="AA57" s="280"/>
      <c r="AB57" s="280"/>
      <c r="AC57" s="280"/>
      <c r="AD57" s="280"/>
      <c r="AE57" s="280"/>
      <c r="AF57" s="280"/>
      <c r="AG57" s="280"/>
      <c r="AH57" s="280"/>
      <c r="AI57" s="280"/>
      <c r="AJ57" s="280"/>
      <c r="AK57" s="280"/>
      <c r="AL57" s="280"/>
      <c r="AM57" s="280"/>
      <c r="AN57" s="280"/>
      <c r="AO57" s="280"/>
      <c r="AP57" s="280"/>
      <c r="AQ57" s="280"/>
      <c r="AR57" s="280"/>
      <c r="AS57" s="280"/>
      <c r="AT57" s="280"/>
      <c r="AU57" s="280"/>
      <c r="AV57" s="281"/>
      <c r="AW57" s="281"/>
      <c r="AX57" s="281"/>
      <c r="AY57" s="281"/>
      <c r="AZ57" s="281"/>
      <c r="BA57" s="281"/>
      <c r="BB57" s="281"/>
      <c r="BC57" s="281"/>
      <c r="BD57" s="281"/>
      <c r="BE57" s="281"/>
      <c r="BF57" s="281"/>
      <c r="BG57" s="281"/>
      <c r="BH57" s="281"/>
      <c r="BI57" s="281"/>
      <c r="BJ57" s="281"/>
    </row>
    <row r="58" spans="1:62" s="286" customFormat="1" ht="27.75" hidden="1" customHeight="1" x14ac:dyDescent="0.25">
      <c r="A58" s="184"/>
      <c r="B58" s="263"/>
      <c r="C58" s="264"/>
      <c r="D58" s="263"/>
      <c r="E58" s="257" t="s">
        <v>277</v>
      </c>
      <c r="F58" s="258"/>
      <c r="G58" s="259"/>
      <c r="H58" s="260"/>
      <c r="I58" s="191"/>
      <c r="J58" s="192"/>
      <c r="K58" s="198"/>
      <c r="L58" s="261"/>
      <c r="M58" s="195"/>
      <c r="N58" s="195"/>
      <c r="O58" s="195"/>
      <c r="P58" s="195">
        <f t="shared" si="19"/>
        <v>0</v>
      </c>
      <c r="Q58" s="262" t="e">
        <f t="shared" si="23"/>
        <v>#DIV/0!</v>
      </c>
      <c r="R58" s="197">
        <f>SUM(F58,L58)</f>
        <v>0</v>
      </c>
      <c r="S58" s="195">
        <f t="shared" si="5"/>
        <v>0</v>
      </c>
      <c r="T58" s="195">
        <f t="shared" si="5"/>
        <v>0</v>
      </c>
      <c r="U58" s="195">
        <f t="shared" si="5"/>
        <v>0</v>
      </c>
      <c r="V58" s="195">
        <f>U58-T58</f>
        <v>0</v>
      </c>
      <c r="W58" s="198" t="e">
        <f>U58/T58</f>
        <v>#DIV/0!</v>
      </c>
      <c r="X58" s="283"/>
      <c r="Y58" s="283"/>
      <c r="Z58" s="284"/>
      <c r="AA58" s="284"/>
      <c r="AB58" s="284"/>
      <c r="AC58" s="284"/>
      <c r="AD58" s="284"/>
      <c r="AE58" s="284"/>
      <c r="AF58" s="284"/>
      <c r="AG58" s="284"/>
      <c r="AH58" s="284"/>
      <c r="AI58" s="284"/>
      <c r="AJ58" s="284"/>
      <c r="AK58" s="284"/>
      <c r="AL58" s="284"/>
      <c r="AM58" s="284"/>
      <c r="AN58" s="284"/>
      <c r="AO58" s="284"/>
      <c r="AP58" s="284"/>
      <c r="AQ58" s="284"/>
      <c r="AR58" s="284"/>
      <c r="AS58" s="284"/>
      <c r="AT58" s="284"/>
      <c r="AU58" s="284"/>
      <c r="AV58" s="285"/>
      <c r="AW58" s="285"/>
      <c r="AX58" s="285"/>
      <c r="AY58" s="285"/>
      <c r="AZ58" s="285"/>
      <c r="BA58" s="285"/>
      <c r="BB58" s="285"/>
      <c r="BC58" s="285"/>
      <c r="BD58" s="285"/>
      <c r="BE58" s="285"/>
      <c r="BF58" s="285"/>
      <c r="BG58" s="285"/>
      <c r="BH58" s="285"/>
      <c r="BI58" s="285"/>
      <c r="BJ58" s="285"/>
    </row>
    <row r="59" spans="1:62" s="290" customFormat="1" ht="27.75" hidden="1" customHeight="1" x14ac:dyDescent="0.25">
      <c r="A59" s="184"/>
      <c r="B59" s="263"/>
      <c r="C59" s="264"/>
      <c r="D59" s="263"/>
      <c r="E59" s="257" t="s">
        <v>276</v>
      </c>
      <c r="F59" s="258"/>
      <c r="G59" s="259"/>
      <c r="H59" s="260"/>
      <c r="I59" s="191"/>
      <c r="J59" s="192">
        <f>H59-G59</f>
        <v>0</v>
      </c>
      <c r="K59" s="198"/>
      <c r="L59" s="261"/>
      <c r="M59" s="195"/>
      <c r="N59" s="195"/>
      <c r="O59" s="195"/>
      <c r="P59" s="195">
        <f t="shared" si="19"/>
        <v>0</v>
      </c>
      <c r="Q59" s="262" t="e">
        <f t="shared" si="23"/>
        <v>#DIV/0!</v>
      </c>
      <c r="R59" s="197">
        <f>SUM(F59,L59)</f>
        <v>0</v>
      </c>
      <c r="S59" s="195">
        <f t="shared" si="5"/>
        <v>0</v>
      </c>
      <c r="T59" s="195">
        <f t="shared" si="5"/>
        <v>0</v>
      </c>
      <c r="U59" s="195">
        <f t="shared" si="5"/>
        <v>0</v>
      </c>
      <c r="V59" s="195">
        <f>U59-T59</f>
        <v>0</v>
      </c>
      <c r="W59" s="198" t="e">
        <f>U59/T59</f>
        <v>#DIV/0!</v>
      </c>
      <c r="X59" s="287"/>
      <c r="Y59" s="287"/>
      <c r="Z59" s="288"/>
      <c r="AA59" s="288"/>
      <c r="AB59" s="288"/>
      <c r="AC59" s="288"/>
      <c r="AD59" s="288"/>
      <c r="AE59" s="288"/>
      <c r="AF59" s="288"/>
      <c r="AG59" s="288"/>
      <c r="AH59" s="288"/>
      <c r="AI59" s="288"/>
      <c r="AJ59" s="288"/>
      <c r="AK59" s="288"/>
      <c r="AL59" s="288"/>
      <c r="AM59" s="288"/>
      <c r="AN59" s="288"/>
      <c r="AO59" s="288"/>
      <c r="AP59" s="288"/>
      <c r="AQ59" s="288"/>
      <c r="AR59" s="288"/>
      <c r="AS59" s="288"/>
      <c r="AT59" s="288"/>
      <c r="AU59" s="288"/>
      <c r="AV59" s="289"/>
      <c r="AW59" s="289"/>
      <c r="AX59" s="289"/>
      <c r="AY59" s="289"/>
      <c r="AZ59" s="289"/>
      <c r="BA59" s="289"/>
      <c r="BB59" s="289"/>
      <c r="BC59" s="289"/>
      <c r="BD59" s="289"/>
      <c r="BE59" s="289"/>
      <c r="BF59" s="289"/>
      <c r="BG59" s="289"/>
      <c r="BH59" s="289"/>
      <c r="BI59" s="289"/>
      <c r="BJ59" s="289"/>
    </row>
    <row r="60" spans="1:62" s="290" customFormat="1" ht="25.5" hidden="1" customHeight="1" x14ac:dyDescent="0.25">
      <c r="A60" s="184"/>
      <c r="B60" s="263"/>
      <c r="C60" s="291"/>
      <c r="D60" s="292"/>
      <c r="E60" s="127"/>
      <c r="F60" s="293"/>
      <c r="G60" s="294"/>
      <c r="H60" s="294"/>
      <c r="I60" s="295"/>
      <c r="J60" s="295"/>
      <c r="K60" s="295"/>
      <c r="L60" s="294"/>
      <c r="M60" s="294"/>
      <c r="N60" s="294"/>
      <c r="O60" s="294"/>
      <c r="P60" s="195">
        <f t="shared" si="19"/>
        <v>0</v>
      </c>
      <c r="Q60" s="262" t="e">
        <f t="shared" si="23"/>
        <v>#DIV/0!</v>
      </c>
      <c r="R60" s="294"/>
      <c r="S60" s="294"/>
      <c r="T60" s="294"/>
      <c r="U60" s="294"/>
      <c r="V60" s="295"/>
      <c r="W60" s="296"/>
      <c r="X60" s="287"/>
      <c r="Y60" s="287"/>
      <c r="Z60" s="288"/>
      <c r="AA60" s="288"/>
      <c r="AB60" s="288"/>
      <c r="AC60" s="288"/>
      <c r="AD60" s="288"/>
      <c r="AE60" s="288"/>
      <c r="AF60" s="288"/>
      <c r="AG60" s="288"/>
      <c r="AH60" s="288"/>
      <c r="AI60" s="288"/>
      <c r="AJ60" s="288"/>
      <c r="AK60" s="288"/>
      <c r="AL60" s="288"/>
      <c r="AM60" s="288"/>
      <c r="AN60" s="288"/>
      <c r="AO60" s="288"/>
      <c r="AP60" s="288"/>
      <c r="AQ60" s="288"/>
      <c r="AR60" s="288"/>
      <c r="AS60" s="288"/>
      <c r="AT60" s="288"/>
      <c r="AU60" s="288"/>
      <c r="AV60" s="289"/>
      <c r="AW60" s="289"/>
      <c r="AX60" s="289"/>
      <c r="AY60" s="289"/>
      <c r="AZ60" s="289"/>
      <c r="BA60" s="289"/>
      <c r="BB60" s="289"/>
      <c r="BC60" s="289"/>
      <c r="BD60" s="289"/>
      <c r="BE60" s="289"/>
      <c r="BF60" s="289"/>
      <c r="BG60" s="289"/>
      <c r="BH60" s="289"/>
      <c r="BI60" s="289"/>
      <c r="BJ60" s="289"/>
    </row>
    <row r="61" spans="1:62" ht="48.75" customHeight="1" x14ac:dyDescent="0.25">
      <c r="A61" s="184"/>
      <c r="B61" s="263" t="s">
        <v>275</v>
      </c>
      <c r="C61" s="264">
        <v>1070</v>
      </c>
      <c r="D61" s="263" t="s">
        <v>274</v>
      </c>
      <c r="E61" s="265" t="s">
        <v>273</v>
      </c>
      <c r="F61" s="258">
        <v>580.20000000000005</v>
      </c>
      <c r="G61" s="259">
        <v>294.5</v>
      </c>
      <c r="H61" s="260">
        <v>214.7</v>
      </c>
      <c r="I61" s="191">
        <f>H61/H9</f>
        <v>1.1160273377316004E-3</v>
      </c>
      <c r="J61" s="192">
        <f t="shared" si="21"/>
        <v>-79.800000000000011</v>
      </c>
      <c r="K61" s="198">
        <f t="shared" ref="K61:K69" si="24">H61/G61</f>
        <v>0.7290322580645161</v>
      </c>
      <c r="L61" s="261">
        <v>27.9</v>
      </c>
      <c r="M61" s="195">
        <v>27.9</v>
      </c>
      <c r="N61" s="195">
        <v>27.9</v>
      </c>
      <c r="O61" s="195"/>
      <c r="P61" s="195">
        <f t="shared" si="19"/>
        <v>-27.9</v>
      </c>
      <c r="Q61" s="262">
        <f t="shared" si="23"/>
        <v>0</v>
      </c>
      <c r="R61" s="197">
        <f t="shared" si="4"/>
        <v>608.1</v>
      </c>
      <c r="S61" s="195">
        <f t="shared" si="5"/>
        <v>608.1</v>
      </c>
      <c r="T61" s="195">
        <f t="shared" si="5"/>
        <v>322.39999999999998</v>
      </c>
      <c r="U61" s="195">
        <f t="shared" si="6"/>
        <v>214.7</v>
      </c>
      <c r="V61" s="195">
        <f t="shared" si="7"/>
        <v>-107.69999999999999</v>
      </c>
      <c r="W61" s="198">
        <f t="shared" si="3"/>
        <v>0.66594292803970223</v>
      </c>
      <c r="X61" s="155"/>
      <c r="Y61" s="155"/>
      <c r="Z61" s="139"/>
      <c r="AA61" s="139"/>
      <c r="AB61" s="139"/>
      <c r="AC61" s="139"/>
      <c r="AD61" s="139"/>
      <c r="AE61" s="139"/>
      <c r="AF61" s="139"/>
      <c r="AG61" s="139"/>
      <c r="AH61" s="139"/>
      <c r="AI61" s="139"/>
      <c r="AJ61" s="139"/>
      <c r="AK61" s="139"/>
      <c r="AL61" s="139"/>
      <c r="AM61" s="139"/>
      <c r="AN61" s="139"/>
      <c r="AO61" s="139"/>
      <c r="AP61" s="139"/>
      <c r="AQ61" s="139"/>
      <c r="AR61" s="139"/>
      <c r="AS61" s="139"/>
      <c r="AT61" s="139"/>
      <c r="AU61" s="139"/>
      <c r="AV61" s="118"/>
      <c r="AW61" s="118"/>
      <c r="AX61" s="118"/>
      <c r="AY61" s="118"/>
      <c r="AZ61" s="118"/>
      <c r="BA61" s="118"/>
      <c r="BB61" s="118"/>
      <c r="BC61" s="118"/>
      <c r="BD61" s="118"/>
      <c r="BE61" s="118"/>
      <c r="BF61" s="118"/>
      <c r="BG61" s="118"/>
      <c r="BH61" s="118"/>
      <c r="BI61" s="118"/>
      <c r="BJ61" s="118"/>
    </row>
    <row r="62" spans="1:62" s="300" customFormat="1" ht="20.25" customHeight="1" x14ac:dyDescent="0.25">
      <c r="A62" s="266"/>
      <c r="B62" s="267"/>
      <c r="C62" s="268"/>
      <c r="D62" s="269"/>
      <c r="E62" s="270" t="s">
        <v>272</v>
      </c>
      <c r="F62" s="258">
        <v>370.7</v>
      </c>
      <c r="G62" s="259">
        <v>241.5</v>
      </c>
      <c r="H62" s="260">
        <v>198.1</v>
      </c>
      <c r="I62" s="271">
        <f>H62/H9</f>
        <v>1.0297392436172802E-3</v>
      </c>
      <c r="J62" s="234">
        <f>H62-G62</f>
        <v>-43.400000000000006</v>
      </c>
      <c r="K62" s="196">
        <f t="shared" si="24"/>
        <v>0.82028985507246377</v>
      </c>
      <c r="L62" s="272"/>
      <c r="M62" s="273"/>
      <c r="N62" s="273"/>
      <c r="O62" s="273"/>
      <c r="P62" s="195">
        <f t="shared" si="19"/>
        <v>0</v>
      </c>
      <c r="Q62" s="262"/>
      <c r="R62" s="197">
        <f>SUM(F62,L62)</f>
        <v>370.7</v>
      </c>
      <c r="S62" s="195">
        <f>SUM(F62,M62)</f>
        <v>370.7</v>
      </c>
      <c r="T62" s="195">
        <f t="shared" si="5"/>
        <v>241.5</v>
      </c>
      <c r="U62" s="195">
        <f>SUM(H62,O62)</f>
        <v>198.1</v>
      </c>
      <c r="V62" s="195">
        <f>U62-T62</f>
        <v>-43.400000000000006</v>
      </c>
      <c r="W62" s="196">
        <f>U62/T62</f>
        <v>0.82028985507246377</v>
      </c>
      <c r="X62" s="297"/>
      <c r="Y62" s="297"/>
      <c r="Z62" s="298"/>
      <c r="AA62" s="298"/>
      <c r="AB62" s="298"/>
      <c r="AC62" s="298"/>
      <c r="AD62" s="298"/>
      <c r="AE62" s="298"/>
      <c r="AF62" s="298"/>
      <c r="AG62" s="298"/>
      <c r="AH62" s="298"/>
      <c r="AI62" s="298"/>
      <c r="AJ62" s="298"/>
      <c r="AK62" s="298"/>
      <c r="AL62" s="298"/>
      <c r="AM62" s="298"/>
      <c r="AN62" s="298"/>
      <c r="AO62" s="298"/>
      <c r="AP62" s="298"/>
      <c r="AQ62" s="298"/>
      <c r="AR62" s="298"/>
      <c r="AS62" s="298"/>
      <c r="AT62" s="298"/>
      <c r="AU62" s="298"/>
      <c r="AV62" s="299"/>
      <c r="AW62" s="299"/>
      <c r="AX62" s="299"/>
      <c r="AY62" s="299"/>
      <c r="AZ62" s="299"/>
      <c r="BA62" s="299"/>
      <c r="BB62" s="299"/>
      <c r="BC62" s="299"/>
      <c r="BD62" s="299"/>
      <c r="BE62" s="299"/>
      <c r="BF62" s="299"/>
      <c r="BG62" s="299"/>
      <c r="BH62" s="299"/>
      <c r="BI62" s="299"/>
      <c r="BJ62" s="299"/>
    </row>
    <row r="63" spans="1:62" s="300" customFormat="1" ht="30" customHeight="1" x14ac:dyDescent="0.25">
      <c r="A63" s="266"/>
      <c r="B63" s="267"/>
      <c r="C63" s="268"/>
      <c r="D63" s="269"/>
      <c r="E63" s="257" t="s">
        <v>422</v>
      </c>
      <c r="F63" s="258">
        <v>169.8</v>
      </c>
      <c r="G63" s="259">
        <v>31.7</v>
      </c>
      <c r="H63" s="260"/>
      <c r="I63" s="271">
        <f>H63/H9</f>
        <v>0</v>
      </c>
      <c r="J63" s="234">
        <f>H63-G63</f>
        <v>-31.7</v>
      </c>
      <c r="K63" s="196">
        <f t="shared" si="24"/>
        <v>0</v>
      </c>
      <c r="L63" s="261">
        <v>27.9</v>
      </c>
      <c r="M63" s="195">
        <v>27.9</v>
      </c>
      <c r="N63" s="195">
        <v>27.9</v>
      </c>
      <c r="O63" s="273"/>
      <c r="P63" s="195">
        <f t="shared" si="19"/>
        <v>-27.9</v>
      </c>
      <c r="Q63" s="262">
        <f t="shared" ref="Q63" si="25">O63/N63</f>
        <v>0</v>
      </c>
      <c r="R63" s="197">
        <f>SUM(F63,L63)</f>
        <v>197.70000000000002</v>
      </c>
      <c r="S63" s="195">
        <f>SUM(F63,M63)</f>
        <v>197.70000000000002</v>
      </c>
      <c r="T63" s="195">
        <f t="shared" si="5"/>
        <v>59.599999999999994</v>
      </c>
      <c r="U63" s="195">
        <f>SUM(H63,O63)</f>
        <v>0</v>
      </c>
      <c r="V63" s="195">
        <f>U63-T63</f>
        <v>-59.599999999999994</v>
      </c>
      <c r="W63" s="196">
        <f>U63/T63</f>
        <v>0</v>
      </c>
      <c r="X63" s="297"/>
      <c r="Y63" s="297"/>
      <c r="Z63" s="298"/>
      <c r="AA63" s="298"/>
      <c r="AB63" s="298"/>
      <c r="AC63" s="298"/>
      <c r="AD63" s="298"/>
      <c r="AE63" s="298"/>
      <c r="AF63" s="298"/>
      <c r="AG63" s="298"/>
      <c r="AH63" s="298"/>
      <c r="AI63" s="298"/>
      <c r="AJ63" s="298"/>
      <c r="AK63" s="298"/>
      <c r="AL63" s="298"/>
      <c r="AM63" s="298"/>
      <c r="AN63" s="298"/>
      <c r="AO63" s="298"/>
      <c r="AP63" s="298"/>
      <c r="AQ63" s="298"/>
      <c r="AR63" s="298"/>
      <c r="AS63" s="298"/>
      <c r="AT63" s="298"/>
      <c r="AU63" s="298"/>
      <c r="AV63" s="299"/>
      <c r="AW63" s="299"/>
      <c r="AX63" s="299"/>
      <c r="AY63" s="299"/>
      <c r="AZ63" s="299"/>
      <c r="BA63" s="299"/>
      <c r="BB63" s="299"/>
      <c r="BC63" s="299"/>
      <c r="BD63" s="299"/>
      <c r="BE63" s="299"/>
      <c r="BF63" s="299"/>
      <c r="BG63" s="299"/>
      <c r="BH63" s="299"/>
      <c r="BI63" s="299"/>
      <c r="BJ63" s="299"/>
    </row>
    <row r="64" spans="1:62" ht="30" customHeight="1" x14ac:dyDescent="0.25">
      <c r="A64" s="184"/>
      <c r="B64" s="263" t="s">
        <v>271</v>
      </c>
      <c r="C64" s="199" t="s">
        <v>270</v>
      </c>
      <c r="D64" s="199" t="s">
        <v>211</v>
      </c>
      <c r="E64" s="265" t="s">
        <v>269</v>
      </c>
      <c r="F64" s="258">
        <v>2841.2</v>
      </c>
      <c r="G64" s="259">
        <v>1447.8</v>
      </c>
      <c r="H64" s="260">
        <v>1155.0999999999999</v>
      </c>
      <c r="I64" s="191">
        <f>H64/H9</f>
        <v>6.0042998500874313E-3</v>
      </c>
      <c r="J64" s="192">
        <f t="shared" si="21"/>
        <v>-292.70000000000005</v>
      </c>
      <c r="K64" s="198">
        <f t="shared" si="24"/>
        <v>0.79783119215361231</v>
      </c>
      <c r="L64" s="261">
        <v>25</v>
      </c>
      <c r="M64" s="195">
        <v>25</v>
      </c>
      <c r="N64" s="195">
        <v>25</v>
      </c>
      <c r="O64" s="195"/>
      <c r="P64" s="195">
        <f>O64-N64</f>
        <v>-25</v>
      </c>
      <c r="Q64" s="262">
        <f>O64/N64</f>
        <v>0</v>
      </c>
      <c r="R64" s="197">
        <f t="shared" si="4"/>
        <v>2866.2</v>
      </c>
      <c r="S64" s="195">
        <f t="shared" si="5"/>
        <v>2866.2</v>
      </c>
      <c r="T64" s="195">
        <f t="shared" si="5"/>
        <v>1472.8</v>
      </c>
      <c r="U64" s="195">
        <f t="shared" si="6"/>
        <v>1155.0999999999999</v>
      </c>
      <c r="V64" s="195">
        <f t="shared" si="7"/>
        <v>-317.70000000000005</v>
      </c>
      <c r="W64" s="198">
        <f t="shared" si="3"/>
        <v>0.78428843020097772</v>
      </c>
      <c r="X64" s="155"/>
      <c r="Y64" s="155"/>
      <c r="Z64" s="139"/>
      <c r="AA64" s="139"/>
      <c r="AB64" s="139"/>
      <c r="AC64" s="139"/>
      <c r="AD64" s="139"/>
      <c r="AE64" s="139"/>
      <c r="AF64" s="139"/>
      <c r="AG64" s="139"/>
      <c r="AH64" s="139"/>
      <c r="AI64" s="139"/>
      <c r="AJ64" s="139"/>
      <c r="AK64" s="139"/>
      <c r="AL64" s="139"/>
      <c r="AM64" s="139"/>
      <c r="AN64" s="139"/>
      <c r="AO64" s="139"/>
      <c r="AP64" s="139"/>
      <c r="AQ64" s="139"/>
      <c r="AR64" s="139"/>
      <c r="AS64" s="139"/>
      <c r="AT64" s="139"/>
      <c r="AU64" s="139"/>
      <c r="AV64" s="118"/>
      <c r="AW64" s="118"/>
      <c r="AX64" s="118"/>
      <c r="AY64" s="118"/>
      <c r="AZ64" s="118"/>
      <c r="BA64" s="118"/>
      <c r="BB64" s="118"/>
      <c r="BC64" s="118"/>
      <c r="BD64" s="118"/>
      <c r="BE64" s="118"/>
      <c r="BF64" s="118"/>
      <c r="BG64" s="118"/>
      <c r="BH64" s="118"/>
      <c r="BI64" s="118"/>
      <c r="BJ64" s="118"/>
    </row>
    <row r="65" spans="1:62" ht="27.75" customHeight="1" x14ac:dyDescent="0.25">
      <c r="A65" s="184"/>
      <c r="B65" s="263" t="s">
        <v>268</v>
      </c>
      <c r="C65" s="199" t="s">
        <v>267</v>
      </c>
      <c r="D65" s="199" t="s">
        <v>266</v>
      </c>
      <c r="E65" s="265" t="s">
        <v>265</v>
      </c>
      <c r="F65" s="258">
        <v>234.9</v>
      </c>
      <c r="G65" s="259">
        <v>147.80000000000001</v>
      </c>
      <c r="H65" s="260">
        <v>142.69999999999999</v>
      </c>
      <c r="I65" s="191">
        <f>H65/H9</f>
        <v>7.4176572470563288E-4</v>
      </c>
      <c r="J65" s="192">
        <f t="shared" si="21"/>
        <v>-5.1000000000000227</v>
      </c>
      <c r="K65" s="198">
        <f t="shared" si="24"/>
        <v>0.96549391069012158</v>
      </c>
      <c r="L65" s="261"/>
      <c r="M65" s="195"/>
      <c r="N65" s="195"/>
      <c r="O65" s="195"/>
      <c r="P65" s="195"/>
      <c r="Q65" s="262"/>
      <c r="R65" s="197">
        <f t="shared" si="4"/>
        <v>234.9</v>
      </c>
      <c r="S65" s="195">
        <f t="shared" si="5"/>
        <v>234.9</v>
      </c>
      <c r="T65" s="195">
        <f t="shared" si="5"/>
        <v>147.80000000000001</v>
      </c>
      <c r="U65" s="195">
        <f t="shared" si="6"/>
        <v>142.69999999999999</v>
      </c>
      <c r="V65" s="195">
        <f t="shared" si="7"/>
        <v>-5.1000000000000227</v>
      </c>
      <c r="W65" s="198">
        <f t="shared" si="3"/>
        <v>0.96549391069012158</v>
      </c>
      <c r="X65" s="155"/>
      <c r="Y65" s="155"/>
      <c r="Z65" s="139"/>
      <c r="AA65" s="139"/>
      <c r="AB65" s="139"/>
      <c r="AC65" s="139"/>
      <c r="AD65" s="139"/>
      <c r="AE65" s="139"/>
      <c r="AF65" s="139"/>
      <c r="AG65" s="139"/>
      <c r="AH65" s="139"/>
      <c r="AI65" s="139"/>
      <c r="AJ65" s="139"/>
      <c r="AK65" s="139"/>
      <c r="AL65" s="139"/>
      <c r="AM65" s="139"/>
      <c r="AN65" s="139"/>
      <c r="AO65" s="139"/>
      <c r="AP65" s="139"/>
      <c r="AQ65" s="139"/>
      <c r="AR65" s="139"/>
      <c r="AS65" s="139"/>
      <c r="AT65" s="139"/>
      <c r="AU65" s="139"/>
      <c r="AV65" s="118"/>
      <c r="AW65" s="118"/>
      <c r="AX65" s="118"/>
      <c r="AY65" s="118"/>
      <c r="AZ65" s="118"/>
      <c r="BA65" s="118"/>
      <c r="BB65" s="118"/>
      <c r="BC65" s="118"/>
      <c r="BD65" s="118"/>
      <c r="BE65" s="118"/>
      <c r="BF65" s="118"/>
      <c r="BG65" s="118"/>
      <c r="BH65" s="118"/>
      <c r="BI65" s="118"/>
      <c r="BJ65" s="118"/>
    </row>
    <row r="66" spans="1:62" ht="20.25" customHeight="1" x14ac:dyDescent="0.25">
      <c r="A66" s="184"/>
      <c r="B66" s="263" t="s">
        <v>264</v>
      </c>
      <c r="C66" s="199" t="s">
        <v>263</v>
      </c>
      <c r="D66" s="199" t="s">
        <v>262</v>
      </c>
      <c r="E66" s="265" t="s">
        <v>261</v>
      </c>
      <c r="F66" s="258">
        <v>27.3</v>
      </c>
      <c r="G66" s="259">
        <v>16</v>
      </c>
      <c r="H66" s="260"/>
      <c r="I66" s="191">
        <f>H66/H9</f>
        <v>0</v>
      </c>
      <c r="J66" s="192">
        <f t="shared" si="21"/>
        <v>-16</v>
      </c>
      <c r="K66" s="198">
        <f t="shared" si="24"/>
        <v>0</v>
      </c>
      <c r="L66" s="261"/>
      <c r="M66" s="195"/>
      <c r="N66" s="195"/>
      <c r="O66" s="195"/>
      <c r="P66" s="195">
        <f t="shared" ref="P66:P71" si="26">O66-N66</f>
        <v>0</v>
      </c>
      <c r="Q66" s="262"/>
      <c r="R66" s="197">
        <f t="shared" si="4"/>
        <v>27.3</v>
      </c>
      <c r="S66" s="195">
        <f t="shared" si="5"/>
        <v>27.3</v>
      </c>
      <c r="T66" s="195">
        <f t="shared" si="5"/>
        <v>16</v>
      </c>
      <c r="U66" s="195">
        <f t="shared" si="6"/>
        <v>0</v>
      </c>
      <c r="V66" s="195">
        <f t="shared" si="7"/>
        <v>-16</v>
      </c>
      <c r="W66" s="198">
        <f t="shared" si="3"/>
        <v>0</v>
      </c>
      <c r="X66" s="155"/>
      <c r="Y66" s="155"/>
      <c r="Z66" s="139"/>
      <c r="AA66" s="139"/>
      <c r="AB66" s="139"/>
      <c r="AC66" s="139"/>
      <c r="AD66" s="139"/>
      <c r="AE66" s="139"/>
      <c r="AF66" s="139"/>
      <c r="AG66" s="139"/>
      <c r="AH66" s="139"/>
      <c r="AI66" s="139"/>
      <c r="AJ66" s="139"/>
      <c r="AK66" s="139"/>
      <c r="AL66" s="139"/>
      <c r="AM66" s="139"/>
      <c r="AN66" s="139"/>
      <c r="AO66" s="139"/>
      <c r="AP66" s="139"/>
      <c r="AQ66" s="139"/>
      <c r="AR66" s="139"/>
      <c r="AS66" s="139"/>
      <c r="AT66" s="139"/>
      <c r="AU66" s="139"/>
      <c r="AV66" s="118"/>
      <c r="AW66" s="118"/>
      <c r="AX66" s="118"/>
      <c r="AY66" s="118"/>
      <c r="AZ66" s="118"/>
      <c r="BA66" s="118"/>
      <c r="BB66" s="118"/>
      <c r="BC66" s="118"/>
      <c r="BD66" s="118"/>
      <c r="BE66" s="118"/>
      <c r="BF66" s="118"/>
      <c r="BG66" s="118"/>
      <c r="BH66" s="118"/>
      <c r="BI66" s="118"/>
      <c r="BJ66" s="118"/>
    </row>
    <row r="67" spans="1:62" ht="33.75" customHeight="1" x14ac:dyDescent="0.25">
      <c r="A67" s="184"/>
      <c r="B67" s="263" t="s">
        <v>260</v>
      </c>
      <c r="C67" s="199" t="s">
        <v>259</v>
      </c>
      <c r="D67" s="199" t="s">
        <v>248</v>
      </c>
      <c r="E67" s="265" t="s">
        <v>258</v>
      </c>
      <c r="F67" s="258">
        <v>1408.1</v>
      </c>
      <c r="G67" s="259">
        <v>731.9</v>
      </c>
      <c r="H67" s="260">
        <v>607.79999999999995</v>
      </c>
      <c r="I67" s="191">
        <f>H67/H9</f>
        <v>3.1593917832942091E-3</v>
      </c>
      <c r="J67" s="192">
        <f t="shared" si="21"/>
        <v>-124.10000000000002</v>
      </c>
      <c r="K67" s="198">
        <f t="shared" si="24"/>
        <v>0.83044131711982505</v>
      </c>
      <c r="L67" s="261">
        <v>8</v>
      </c>
      <c r="M67" s="195">
        <v>8</v>
      </c>
      <c r="N67" s="195">
        <v>8</v>
      </c>
      <c r="O67" s="195"/>
      <c r="P67" s="195">
        <f t="shared" si="26"/>
        <v>-8</v>
      </c>
      <c r="Q67" s="262">
        <f>O67/N67</f>
        <v>0</v>
      </c>
      <c r="R67" s="197">
        <f t="shared" si="4"/>
        <v>1416.1</v>
      </c>
      <c r="S67" s="195">
        <f t="shared" si="5"/>
        <v>1416.1</v>
      </c>
      <c r="T67" s="195">
        <f t="shared" si="5"/>
        <v>739.9</v>
      </c>
      <c r="U67" s="195">
        <f t="shared" si="6"/>
        <v>607.79999999999995</v>
      </c>
      <c r="V67" s="195">
        <f t="shared" si="7"/>
        <v>-132.10000000000002</v>
      </c>
      <c r="W67" s="198">
        <f t="shared" si="3"/>
        <v>0.82146235977834836</v>
      </c>
      <c r="X67" s="155"/>
      <c r="Y67" s="155"/>
      <c r="Z67" s="139"/>
      <c r="AA67" s="139"/>
      <c r="AB67" s="139"/>
      <c r="AC67" s="139"/>
      <c r="AD67" s="139"/>
      <c r="AE67" s="139"/>
      <c r="AF67" s="139"/>
      <c r="AG67" s="139"/>
      <c r="AH67" s="139"/>
      <c r="AI67" s="139"/>
      <c r="AJ67" s="139"/>
      <c r="AK67" s="139"/>
      <c r="AL67" s="139"/>
      <c r="AM67" s="139"/>
      <c r="AN67" s="139"/>
      <c r="AO67" s="139"/>
      <c r="AP67" s="139"/>
      <c r="AQ67" s="139"/>
      <c r="AR67" s="139"/>
      <c r="AS67" s="139"/>
      <c r="AT67" s="139"/>
      <c r="AU67" s="139"/>
      <c r="AV67" s="118"/>
      <c r="AW67" s="118"/>
      <c r="AX67" s="118"/>
      <c r="AY67" s="118"/>
      <c r="AZ67" s="118"/>
      <c r="BA67" s="118"/>
      <c r="BB67" s="118"/>
      <c r="BC67" s="118"/>
      <c r="BD67" s="118"/>
      <c r="BE67" s="118"/>
      <c r="BF67" s="118"/>
      <c r="BG67" s="118"/>
      <c r="BH67" s="118"/>
      <c r="BI67" s="118"/>
      <c r="BJ67" s="118"/>
    </row>
    <row r="68" spans="1:62" ht="20.25" customHeight="1" x14ac:dyDescent="0.25">
      <c r="A68" s="184"/>
      <c r="B68" s="263" t="s">
        <v>257</v>
      </c>
      <c r="C68" s="199" t="s">
        <v>256</v>
      </c>
      <c r="D68" s="199" t="s">
        <v>248</v>
      </c>
      <c r="E68" s="265" t="s">
        <v>255</v>
      </c>
      <c r="F68" s="258">
        <v>2174.9</v>
      </c>
      <c r="G68" s="259">
        <v>1019</v>
      </c>
      <c r="H68" s="260">
        <v>900.4</v>
      </c>
      <c r="I68" s="191">
        <f>H68/H9</f>
        <v>4.6803493940080721E-3</v>
      </c>
      <c r="J68" s="192">
        <f t="shared" si="21"/>
        <v>-118.60000000000002</v>
      </c>
      <c r="K68" s="198">
        <f t="shared" si="24"/>
        <v>0.88361138370951908</v>
      </c>
      <c r="L68" s="261"/>
      <c r="M68" s="195"/>
      <c r="N68" s="195"/>
      <c r="O68" s="195"/>
      <c r="P68" s="195">
        <f t="shared" si="26"/>
        <v>0</v>
      </c>
      <c r="Q68" s="262"/>
      <c r="R68" s="197">
        <f t="shared" si="4"/>
        <v>2174.9</v>
      </c>
      <c r="S68" s="195">
        <f t="shared" si="5"/>
        <v>2174.9</v>
      </c>
      <c r="T68" s="195">
        <f t="shared" si="5"/>
        <v>1019</v>
      </c>
      <c r="U68" s="195">
        <f t="shared" si="6"/>
        <v>900.4</v>
      </c>
      <c r="V68" s="195">
        <f t="shared" si="7"/>
        <v>-118.60000000000002</v>
      </c>
      <c r="W68" s="198">
        <f t="shared" si="3"/>
        <v>0.88361138370951908</v>
      </c>
      <c r="X68" s="155"/>
      <c r="Y68" s="155"/>
      <c r="Z68" s="139"/>
      <c r="AA68" s="139"/>
      <c r="AB68" s="139"/>
      <c r="AC68" s="139"/>
      <c r="AD68" s="139"/>
      <c r="AE68" s="139"/>
      <c r="AF68" s="139"/>
      <c r="AG68" s="139"/>
      <c r="AH68" s="139"/>
      <c r="AI68" s="139"/>
      <c r="AJ68" s="139"/>
      <c r="AK68" s="139"/>
      <c r="AL68" s="139"/>
      <c r="AM68" s="139"/>
      <c r="AN68" s="139"/>
      <c r="AO68" s="139"/>
      <c r="AP68" s="139"/>
      <c r="AQ68" s="139"/>
      <c r="AR68" s="139"/>
      <c r="AS68" s="139"/>
      <c r="AT68" s="139"/>
      <c r="AU68" s="139"/>
      <c r="AV68" s="118"/>
      <c r="AW68" s="118"/>
      <c r="AX68" s="118"/>
      <c r="AY68" s="118"/>
      <c r="AZ68" s="118"/>
      <c r="BA68" s="118"/>
      <c r="BB68" s="118"/>
      <c r="BC68" s="118"/>
      <c r="BD68" s="118"/>
      <c r="BE68" s="118"/>
      <c r="BF68" s="118"/>
      <c r="BG68" s="118"/>
      <c r="BH68" s="118"/>
      <c r="BI68" s="118"/>
      <c r="BJ68" s="118"/>
    </row>
    <row r="69" spans="1:62" ht="23.25" customHeight="1" x14ac:dyDescent="0.25">
      <c r="A69" s="184"/>
      <c r="B69" s="263" t="s">
        <v>254</v>
      </c>
      <c r="C69" s="199" t="s">
        <v>253</v>
      </c>
      <c r="D69" s="199" t="s">
        <v>248</v>
      </c>
      <c r="E69" s="265" t="s">
        <v>252</v>
      </c>
      <c r="F69" s="258">
        <v>1149.5999999999999</v>
      </c>
      <c r="G69" s="259">
        <v>633.9</v>
      </c>
      <c r="H69" s="260">
        <v>510.1</v>
      </c>
      <c r="I69" s="191">
        <f>H69/H9</f>
        <v>2.6515395667298064E-3</v>
      </c>
      <c r="J69" s="192">
        <f t="shared" si="21"/>
        <v>-123.79999999999995</v>
      </c>
      <c r="K69" s="198">
        <f t="shared" si="24"/>
        <v>0.8047010569490457</v>
      </c>
      <c r="L69" s="261">
        <v>1538.5</v>
      </c>
      <c r="M69" s="195">
        <v>1538.5</v>
      </c>
      <c r="N69" s="195">
        <v>1538.5</v>
      </c>
      <c r="O69" s="195">
        <v>1500</v>
      </c>
      <c r="P69" s="195">
        <f t="shared" si="26"/>
        <v>-38.5</v>
      </c>
      <c r="Q69" s="262">
        <f>O69/N69</f>
        <v>0.9749756256093598</v>
      </c>
      <c r="R69" s="197">
        <f t="shared" si="4"/>
        <v>2688.1</v>
      </c>
      <c r="S69" s="195">
        <f t="shared" si="5"/>
        <v>2688.1</v>
      </c>
      <c r="T69" s="195">
        <f t="shared" si="5"/>
        <v>2172.4</v>
      </c>
      <c r="U69" s="195">
        <f t="shared" si="6"/>
        <v>2010.1</v>
      </c>
      <c r="V69" s="195">
        <f t="shared" si="7"/>
        <v>-162.30000000000018</v>
      </c>
      <c r="W69" s="198">
        <f t="shared" si="3"/>
        <v>0.92529000184128141</v>
      </c>
      <c r="X69" s="155"/>
      <c r="Y69" s="155"/>
      <c r="Z69" s="139"/>
      <c r="AA69" s="139"/>
      <c r="AB69" s="139"/>
      <c r="AC69" s="139"/>
      <c r="AD69" s="139"/>
      <c r="AE69" s="139"/>
      <c r="AF69" s="139"/>
      <c r="AG69" s="139"/>
      <c r="AH69" s="139"/>
      <c r="AI69" s="139"/>
      <c r="AJ69" s="139"/>
      <c r="AK69" s="139"/>
      <c r="AL69" s="139"/>
      <c r="AM69" s="139"/>
      <c r="AN69" s="139"/>
      <c r="AO69" s="139"/>
      <c r="AP69" s="139"/>
      <c r="AQ69" s="139"/>
      <c r="AR69" s="139"/>
      <c r="AS69" s="139"/>
      <c r="AT69" s="139"/>
      <c r="AU69" s="139"/>
      <c r="AV69" s="118"/>
      <c r="AW69" s="118"/>
      <c r="AX69" s="118"/>
      <c r="AY69" s="118"/>
      <c r="AZ69" s="118"/>
      <c r="BA69" s="118"/>
      <c r="BB69" s="118"/>
      <c r="BC69" s="118"/>
      <c r="BD69" s="118"/>
      <c r="BE69" s="118"/>
      <c r="BF69" s="118"/>
      <c r="BG69" s="118"/>
      <c r="BH69" s="118"/>
      <c r="BI69" s="118"/>
      <c r="BJ69" s="118"/>
    </row>
    <row r="70" spans="1:62" ht="21" hidden="1" customHeight="1" x14ac:dyDescent="0.25">
      <c r="A70" s="184"/>
      <c r="B70" s="263" t="s">
        <v>251</v>
      </c>
      <c r="C70" s="199"/>
      <c r="D70" s="199"/>
      <c r="E70" s="265"/>
      <c r="F70" s="258"/>
      <c r="G70" s="259"/>
      <c r="H70" s="260"/>
      <c r="I70" s="191">
        <f>H70/H9</f>
        <v>0</v>
      </c>
      <c r="J70" s="192">
        <f t="shared" si="21"/>
        <v>0</v>
      </c>
      <c r="K70" s="198"/>
      <c r="L70" s="261"/>
      <c r="M70" s="195"/>
      <c r="N70" s="195"/>
      <c r="O70" s="195"/>
      <c r="P70" s="195">
        <f t="shared" si="26"/>
        <v>0</v>
      </c>
      <c r="Q70" s="262" t="e">
        <f>O70/N70</f>
        <v>#DIV/0!</v>
      </c>
      <c r="R70" s="197">
        <f t="shared" si="4"/>
        <v>0</v>
      </c>
      <c r="S70" s="195">
        <f t="shared" si="5"/>
        <v>0</v>
      </c>
      <c r="T70" s="195">
        <f t="shared" si="5"/>
        <v>0</v>
      </c>
      <c r="U70" s="195">
        <f t="shared" si="6"/>
        <v>0</v>
      </c>
      <c r="V70" s="195">
        <f t="shared" si="7"/>
        <v>0</v>
      </c>
      <c r="W70" s="198" t="e">
        <f t="shared" si="3"/>
        <v>#DIV/0!</v>
      </c>
      <c r="X70" s="155"/>
      <c r="Y70" s="155"/>
      <c r="Z70" s="139"/>
      <c r="AA70" s="139"/>
      <c r="AB70" s="139"/>
      <c r="AC70" s="139"/>
      <c r="AD70" s="139"/>
      <c r="AE70" s="139"/>
      <c r="AF70" s="139"/>
      <c r="AG70" s="139"/>
      <c r="AH70" s="139"/>
      <c r="AI70" s="139"/>
      <c r="AJ70" s="139"/>
      <c r="AK70" s="139"/>
      <c r="AL70" s="139"/>
      <c r="AM70" s="139"/>
      <c r="AN70" s="139"/>
      <c r="AO70" s="139"/>
      <c r="AP70" s="139"/>
      <c r="AQ70" s="139"/>
      <c r="AR70" s="139"/>
      <c r="AS70" s="139"/>
      <c r="AT70" s="139"/>
      <c r="AU70" s="139"/>
      <c r="AV70" s="118"/>
      <c r="AW70" s="118"/>
      <c r="AX70" s="118"/>
      <c r="AY70" s="118"/>
      <c r="AZ70" s="118"/>
      <c r="BA70" s="118"/>
      <c r="BB70" s="118"/>
      <c r="BC70" s="118"/>
      <c r="BD70" s="118"/>
      <c r="BE70" s="118"/>
      <c r="BF70" s="118"/>
      <c r="BG70" s="118"/>
      <c r="BH70" s="118"/>
      <c r="BI70" s="118"/>
      <c r="BJ70" s="118"/>
    </row>
    <row r="71" spans="1:62" ht="18" hidden="1" customHeight="1" x14ac:dyDescent="0.25">
      <c r="A71" s="184"/>
      <c r="B71" s="263"/>
      <c r="C71" s="199" t="s">
        <v>250</v>
      </c>
      <c r="D71" s="199" t="s">
        <v>248</v>
      </c>
      <c r="E71" s="265" t="s">
        <v>247</v>
      </c>
      <c r="F71" s="258"/>
      <c r="G71" s="259"/>
      <c r="H71" s="260"/>
      <c r="I71" s="191">
        <f>H71/H9</f>
        <v>0</v>
      </c>
      <c r="J71" s="192">
        <f t="shared" si="21"/>
        <v>0</v>
      </c>
      <c r="K71" s="198"/>
      <c r="L71" s="261"/>
      <c r="M71" s="195"/>
      <c r="N71" s="195"/>
      <c r="O71" s="195"/>
      <c r="P71" s="195">
        <f t="shared" si="26"/>
        <v>0</v>
      </c>
      <c r="Q71" s="262" t="e">
        <f>O71/N71</f>
        <v>#DIV/0!</v>
      </c>
      <c r="R71" s="197">
        <f t="shared" si="4"/>
        <v>0</v>
      </c>
      <c r="S71" s="195">
        <f t="shared" si="5"/>
        <v>0</v>
      </c>
      <c r="T71" s="195">
        <f t="shared" si="5"/>
        <v>0</v>
      </c>
      <c r="U71" s="195">
        <f t="shared" si="6"/>
        <v>0</v>
      </c>
      <c r="V71" s="195">
        <f t="shared" si="7"/>
        <v>0</v>
      </c>
      <c r="W71" s="198" t="e">
        <f t="shared" si="3"/>
        <v>#DIV/0!</v>
      </c>
      <c r="X71" s="155"/>
      <c r="Y71" s="155"/>
      <c r="Z71" s="139"/>
      <c r="AA71" s="139"/>
      <c r="AB71" s="139"/>
      <c r="AC71" s="139"/>
      <c r="AD71" s="139"/>
      <c r="AE71" s="139"/>
      <c r="AF71" s="139"/>
      <c r="AG71" s="139"/>
      <c r="AH71" s="139"/>
      <c r="AI71" s="139"/>
      <c r="AJ71" s="139"/>
      <c r="AK71" s="139"/>
      <c r="AL71" s="139"/>
      <c r="AM71" s="139"/>
      <c r="AN71" s="139"/>
      <c r="AO71" s="139"/>
      <c r="AP71" s="139"/>
      <c r="AQ71" s="139"/>
      <c r="AR71" s="139"/>
      <c r="AS71" s="139"/>
      <c r="AT71" s="139"/>
      <c r="AU71" s="139"/>
      <c r="AV71" s="118"/>
      <c r="AW71" s="118"/>
      <c r="AX71" s="118"/>
      <c r="AY71" s="118"/>
      <c r="AZ71" s="118"/>
      <c r="BA71" s="118"/>
      <c r="BB71" s="118"/>
      <c r="BC71" s="118"/>
      <c r="BD71" s="118"/>
      <c r="BE71" s="118"/>
      <c r="BF71" s="118"/>
      <c r="BG71" s="118"/>
      <c r="BH71" s="118"/>
      <c r="BI71" s="118"/>
      <c r="BJ71" s="118"/>
    </row>
    <row r="72" spans="1:62" ht="33.75" customHeight="1" x14ac:dyDescent="0.25">
      <c r="A72" s="184"/>
      <c r="B72" s="263" t="s">
        <v>249</v>
      </c>
      <c r="C72" s="264">
        <v>1230</v>
      </c>
      <c r="D72" s="263" t="s">
        <v>248</v>
      </c>
      <c r="E72" s="302" t="s">
        <v>247</v>
      </c>
      <c r="F72" s="258">
        <v>7.2</v>
      </c>
      <c r="G72" s="259">
        <v>5.4</v>
      </c>
      <c r="H72" s="260">
        <v>5.4</v>
      </c>
      <c r="I72" s="191">
        <f>H72/H9</f>
        <v>2.8069620976947569E-5</v>
      </c>
      <c r="J72" s="228">
        <f t="shared" si="21"/>
        <v>0</v>
      </c>
      <c r="K72" s="198">
        <f>H72/G72</f>
        <v>1</v>
      </c>
      <c r="L72" s="261"/>
      <c r="M72" s="195"/>
      <c r="N72" s="195"/>
      <c r="O72" s="195"/>
      <c r="P72" s="195"/>
      <c r="Q72" s="262"/>
      <c r="R72" s="194">
        <f t="shared" si="4"/>
        <v>7.2</v>
      </c>
      <c r="S72" s="195">
        <f t="shared" si="5"/>
        <v>7.2</v>
      </c>
      <c r="T72" s="195">
        <f t="shared" si="5"/>
        <v>5.4</v>
      </c>
      <c r="U72" s="195">
        <f t="shared" si="6"/>
        <v>5.4</v>
      </c>
      <c r="V72" s="195">
        <f t="shared" si="7"/>
        <v>0</v>
      </c>
      <c r="W72" s="198">
        <f t="shared" si="3"/>
        <v>1</v>
      </c>
      <c r="X72" s="155"/>
      <c r="Y72" s="155"/>
      <c r="Z72" s="139"/>
      <c r="AA72" s="139"/>
      <c r="AB72" s="139"/>
      <c r="AC72" s="139"/>
      <c r="AD72" s="139"/>
      <c r="AE72" s="139"/>
      <c r="AF72" s="139"/>
      <c r="AG72" s="139"/>
      <c r="AH72" s="139"/>
      <c r="AI72" s="139"/>
      <c r="AJ72" s="139"/>
      <c r="AK72" s="139"/>
      <c r="AL72" s="139"/>
      <c r="AM72" s="139"/>
      <c r="AN72" s="139"/>
      <c r="AO72" s="139"/>
      <c r="AP72" s="139"/>
      <c r="AQ72" s="139"/>
      <c r="AR72" s="139"/>
      <c r="AS72" s="139"/>
      <c r="AT72" s="139"/>
      <c r="AU72" s="139"/>
      <c r="AV72" s="118"/>
      <c r="AW72" s="118"/>
      <c r="AX72" s="118"/>
      <c r="AY72" s="118"/>
      <c r="AZ72" s="118"/>
      <c r="BA72" s="118"/>
      <c r="BB72" s="118"/>
      <c r="BC72" s="118"/>
      <c r="BD72" s="118"/>
      <c r="BE72" s="118"/>
      <c r="BF72" s="118"/>
      <c r="BG72" s="118"/>
      <c r="BH72" s="118"/>
      <c r="BI72" s="118"/>
      <c r="BJ72" s="118"/>
    </row>
    <row r="73" spans="1:62" s="314" customFormat="1" ht="27" customHeight="1" thickBot="1" x14ac:dyDescent="0.3">
      <c r="A73" s="128">
        <v>3</v>
      </c>
      <c r="B73" s="496" t="s">
        <v>246</v>
      </c>
      <c r="C73" s="496" t="s">
        <v>245</v>
      </c>
      <c r="D73" s="496"/>
      <c r="E73" s="582" t="s">
        <v>244</v>
      </c>
      <c r="F73" s="131">
        <f>SUM(F81,F80,F78,F77,F74)</f>
        <v>58389.5</v>
      </c>
      <c r="G73" s="131">
        <f>SUM(G81,G80,G78,G77,G74)</f>
        <v>29298.799999999999</v>
      </c>
      <c r="H73" s="131">
        <f>SUM(H81,H80,H78,H77,H74)</f>
        <v>27640.799999999999</v>
      </c>
      <c r="I73" s="132">
        <f>H73/H9</f>
        <v>0.14367903324066894</v>
      </c>
      <c r="J73" s="131">
        <f>SUM(J81,J80,J78,J77,J74)</f>
        <v>-1657.9999999999993</v>
      </c>
      <c r="K73" s="134">
        <f t="shared" ref="K73:K80" si="27">H73/G73</f>
        <v>0.94341065163078353</v>
      </c>
      <c r="L73" s="131">
        <f t="shared" ref="L73:O73" si="28">SUM(L81,L80,L78,L77,L74)</f>
        <v>7946.3</v>
      </c>
      <c r="M73" s="131">
        <f t="shared" si="28"/>
        <v>8151.8</v>
      </c>
      <c r="N73" s="131">
        <f t="shared" si="28"/>
        <v>6292.5</v>
      </c>
      <c r="O73" s="131">
        <f t="shared" si="28"/>
        <v>2366.8000000000002</v>
      </c>
      <c r="P73" s="131">
        <f t="shared" ref="P73:P88" si="29">O73-N73</f>
        <v>-3925.7</v>
      </c>
      <c r="Q73" s="135">
        <f>O73/N73</f>
        <v>0.37613031386571316</v>
      </c>
      <c r="R73" s="506">
        <f>SUM(R74,R77,R78,R80,R81)</f>
        <v>66335.8</v>
      </c>
      <c r="S73" s="583">
        <f>SUM(S74,S77,S78,S80,S81)</f>
        <v>66541.3</v>
      </c>
      <c r="T73" s="583">
        <f>SUM(T74,T77,T78,T80,T81)</f>
        <v>35591.299999999996</v>
      </c>
      <c r="U73" s="583">
        <f>SUM(U74,U77,U78,U80,U81)</f>
        <v>30007.599999999995</v>
      </c>
      <c r="V73" s="131">
        <f>SUM(V74,V77,V78,V80,V81)</f>
        <v>-5583.7000000000007</v>
      </c>
      <c r="W73" s="134">
        <f t="shared" si="3"/>
        <v>0.84311615479063695</v>
      </c>
      <c r="X73" s="155"/>
      <c r="Y73" s="155"/>
      <c r="Z73" s="312"/>
      <c r="AA73" s="312"/>
      <c r="AB73" s="312"/>
      <c r="AC73" s="312"/>
      <c r="AD73" s="312"/>
      <c r="AE73" s="312"/>
      <c r="AF73" s="312"/>
      <c r="AG73" s="312"/>
      <c r="AH73" s="312"/>
      <c r="AI73" s="312"/>
      <c r="AJ73" s="312"/>
      <c r="AK73" s="312"/>
      <c r="AL73" s="312"/>
      <c r="AM73" s="312"/>
      <c r="AN73" s="312"/>
      <c r="AO73" s="312"/>
      <c r="AP73" s="312"/>
      <c r="AQ73" s="312"/>
      <c r="AR73" s="312"/>
      <c r="AS73" s="312"/>
      <c r="AT73" s="312"/>
      <c r="AU73" s="312"/>
      <c r="AV73" s="313"/>
      <c r="AW73" s="313"/>
      <c r="AX73" s="313"/>
      <c r="AY73" s="313"/>
      <c r="AZ73" s="313"/>
      <c r="BA73" s="313"/>
      <c r="BB73" s="313"/>
      <c r="BC73" s="313"/>
      <c r="BD73" s="313"/>
      <c r="BE73" s="313"/>
      <c r="BF73" s="313"/>
      <c r="BG73" s="313"/>
      <c r="BH73" s="313"/>
      <c r="BI73" s="313"/>
      <c r="BJ73" s="313"/>
    </row>
    <row r="74" spans="1:62" ht="21.75" customHeight="1" x14ac:dyDescent="0.25">
      <c r="A74" s="156"/>
      <c r="B74" s="158" t="s">
        <v>243</v>
      </c>
      <c r="C74" s="315" t="s">
        <v>242</v>
      </c>
      <c r="D74" s="315" t="s">
        <v>241</v>
      </c>
      <c r="E74" s="316" t="s">
        <v>240</v>
      </c>
      <c r="F74" s="233">
        <v>54815.199999999997</v>
      </c>
      <c r="G74" s="234">
        <v>27735.1</v>
      </c>
      <c r="H74" s="234">
        <v>26216.3</v>
      </c>
      <c r="I74" s="317">
        <f>H74/H9</f>
        <v>0.13627437118850935</v>
      </c>
      <c r="J74" s="192">
        <f t="shared" ref="J74:J142" si="30">H74-G74</f>
        <v>-1518.7999999999993</v>
      </c>
      <c r="K74" s="318">
        <f t="shared" si="27"/>
        <v>0.94523906529992685</v>
      </c>
      <c r="L74" s="180">
        <v>7946.3</v>
      </c>
      <c r="M74" s="181">
        <v>8151.8</v>
      </c>
      <c r="N74" s="181">
        <v>6292.5</v>
      </c>
      <c r="O74" s="181">
        <v>2366.8000000000002</v>
      </c>
      <c r="P74" s="181">
        <f t="shared" si="29"/>
        <v>-3925.7</v>
      </c>
      <c r="Q74" s="182">
        <f>O74/N74</f>
        <v>0.37613031386571316</v>
      </c>
      <c r="R74" s="180">
        <f t="shared" si="4"/>
        <v>62761.5</v>
      </c>
      <c r="S74" s="181">
        <f t="shared" si="5"/>
        <v>62967</v>
      </c>
      <c r="T74" s="181">
        <f t="shared" si="5"/>
        <v>34027.599999999999</v>
      </c>
      <c r="U74" s="181">
        <f t="shared" si="6"/>
        <v>28583.1</v>
      </c>
      <c r="V74" s="181">
        <f t="shared" si="7"/>
        <v>-5444.5</v>
      </c>
      <c r="W74" s="183">
        <f t="shared" si="3"/>
        <v>0.83999753141567435</v>
      </c>
      <c r="X74" s="155"/>
      <c r="Y74" s="155"/>
      <c r="Z74" s="139"/>
      <c r="AA74" s="139"/>
      <c r="AB74" s="139"/>
      <c r="AC74" s="139"/>
      <c r="AD74" s="139"/>
      <c r="AE74" s="139"/>
      <c r="AF74" s="139"/>
      <c r="AG74" s="139"/>
      <c r="AH74" s="139"/>
      <c r="AI74" s="139"/>
      <c r="AJ74" s="139"/>
      <c r="AK74" s="139"/>
      <c r="AL74" s="139"/>
      <c r="AM74" s="139"/>
      <c r="AN74" s="139"/>
      <c r="AO74" s="139"/>
      <c r="AP74" s="139"/>
      <c r="AQ74" s="139"/>
      <c r="AR74" s="139"/>
      <c r="AS74" s="139"/>
      <c r="AT74" s="139"/>
      <c r="AU74" s="139"/>
      <c r="AV74" s="118"/>
      <c r="AW74" s="118"/>
      <c r="AX74" s="118"/>
      <c r="AY74" s="118"/>
      <c r="AZ74" s="118"/>
      <c r="BA74" s="118"/>
      <c r="BB74" s="118"/>
      <c r="BC74" s="118"/>
      <c r="BD74" s="118"/>
      <c r="BE74" s="118"/>
      <c r="BF74" s="118"/>
      <c r="BG74" s="118"/>
      <c r="BH74" s="118"/>
      <c r="BI74" s="118"/>
      <c r="BJ74" s="118"/>
    </row>
    <row r="75" spans="1:62" s="286" customFormat="1" ht="21" customHeight="1" x14ac:dyDescent="0.25">
      <c r="A75" s="184"/>
      <c r="B75" s="185"/>
      <c r="C75" s="214"/>
      <c r="D75" s="214"/>
      <c r="E75" s="319" t="s">
        <v>239</v>
      </c>
      <c r="F75" s="261">
        <v>33111.199999999997</v>
      </c>
      <c r="G75" s="195">
        <v>16553.599999999999</v>
      </c>
      <c r="H75" s="195">
        <v>16553.599999999999</v>
      </c>
      <c r="I75" s="317">
        <f>H75/H9</f>
        <v>8.6046903297036889E-2</v>
      </c>
      <c r="J75" s="192">
        <f t="shared" si="30"/>
        <v>0</v>
      </c>
      <c r="K75" s="318">
        <f t="shared" si="27"/>
        <v>1</v>
      </c>
      <c r="L75" s="194"/>
      <c r="M75" s="195"/>
      <c r="N75" s="195"/>
      <c r="O75" s="195"/>
      <c r="P75" s="195">
        <f t="shared" si="29"/>
        <v>0</v>
      </c>
      <c r="Q75" s="196"/>
      <c r="R75" s="197">
        <f t="shared" si="4"/>
        <v>33111.199999999997</v>
      </c>
      <c r="S75" s="195">
        <f t="shared" si="5"/>
        <v>33111.199999999997</v>
      </c>
      <c r="T75" s="195">
        <f t="shared" si="5"/>
        <v>16553.599999999999</v>
      </c>
      <c r="U75" s="195">
        <f t="shared" si="6"/>
        <v>16553.599999999999</v>
      </c>
      <c r="V75" s="195">
        <f t="shared" si="7"/>
        <v>0</v>
      </c>
      <c r="W75" s="198">
        <f t="shared" si="3"/>
        <v>1</v>
      </c>
      <c r="X75" s="283"/>
      <c r="Y75" s="283"/>
      <c r="Z75" s="284"/>
      <c r="AA75" s="284"/>
      <c r="AB75" s="284"/>
      <c r="AC75" s="284"/>
      <c r="AD75" s="284"/>
      <c r="AE75" s="284"/>
      <c r="AF75" s="284"/>
      <c r="AG75" s="284"/>
      <c r="AH75" s="284"/>
      <c r="AI75" s="284"/>
      <c r="AJ75" s="284"/>
      <c r="AK75" s="284"/>
      <c r="AL75" s="284"/>
      <c r="AM75" s="284"/>
      <c r="AN75" s="284"/>
      <c r="AO75" s="284"/>
      <c r="AP75" s="284"/>
      <c r="AQ75" s="284"/>
      <c r="AR75" s="284"/>
      <c r="AS75" s="284"/>
      <c r="AT75" s="284"/>
      <c r="AU75" s="284"/>
      <c r="AV75" s="285"/>
      <c r="AW75" s="285"/>
      <c r="AX75" s="285"/>
      <c r="AY75" s="285"/>
      <c r="AZ75" s="285"/>
      <c r="BA75" s="285"/>
      <c r="BB75" s="285"/>
      <c r="BC75" s="285"/>
      <c r="BD75" s="285"/>
      <c r="BE75" s="285"/>
      <c r="BF75" s="285"/>
      <c r="BG75" s="285"/>
      <c r="BH75" s="285"/>
      <c r="BI75" s="285"/>
      <c r="BJ75" s="285"/>
    </row>
    <row r="76" spans="1:62" ht="18.75" hidden="1" customHeight="1" x14ac:dyDescent="0.25">
      <c r="A76" s="184"/>
      <c r="B76" s="185"/>
      <c r="C76" s="214" t="s">
        <v>238</v>
      </c>
      <c r="D76" s="214"/>
      <c r="E76" s="227" t="s">
        <v>237</v>
      </c>
      <c r="F76" s="261"/>
      <c r="G76" s="195"/>
      <c r="H76" s="195"/>
      <c r="I76" s="195"/>
      <c r="J76" s="195"/>
      <c r="K76" s="320"/>
      <c r="L76" s="194">
        <f t="shared" ref="L76:Q76" si="31">SUM(L77:L80)</f>
        <v>0</v>
      </c>
      <c r="M76" s="195">
        <f t="shared" si="31"/>
        <v>0</v>
      </c>
      <c r="N76" s="195">
        <f t="shared" si="31"/>
        <v>0</v>
      </c>
      <c r="O76" s="195">
        <f t="shared" si="31"/>
        <v>0</v>
      </c>
      <c r="P76" s="195">
        <f t="shared" si="31"/>
        <v>0</v>
      </c>
      <c r="Q76" s="321">
        <f t="shared" si="31"/>
        <v>0</v>
      </c>
      <c r="R76" s="197">
        <f>SUM(F76,L76)</f>
        <v>0</v>
      </c>
      <c r="S76" s="195">
        <f>SUM(F76,M76)</f>
        <v>0</v>
      </c>
      <c r="T76" s="195">
        <f t="shared" si="5"/>
        <v>0</v>
      </c>
      <c r="U76" s="195">
        <f>SUM(H76,O76)</f>
        <v>0</v>
      </c>
      <c r="V76" s="195">
        <f>U76-T76</f>
        <v>0</v>
      </c>
      <c r="W76" s="198" t="e">
        <f>U76/T76</f>
        <v>#DIV/0!</v>
      </c>
      <c r="X76" s="155"/>
      <c r="Y76" s="155"/>
      <c r="Z76" s="139"/>
      <c r="AA76" s="139"/>
      <c r="AB76" s="139"/>
      <c r="AC76" s="139"/>
      <c r="AD76" s="139"/>
      <c r="AE76" s="139"/>
      <c r="AF76" s="139"/>
      <c r="AG76" s="139"/>
      <c r="AH76" s="139"/>
      <c r="AI76" s="139"/>
      <c r="AJ76" s="139"/>
      <c r="AK76" s="139"/>
      <c r="AL76" s="139"/>
      <c r="AM76" s="139"/>
      <c r="AN76" s="139"/>
      <c r="AO76" s="139"/>
      <c r="AP76" s="139"/>
      <c r="AQ76" s="139"/>
      <c r="AR76" s="139"/>
      <c r="AS76" s="139"/>
      <c r="AT76" s="139"/>
      <c r="AU76" s="139"/>
      <c r="AV76" s="118"/>
      <c r="AW76" s="118"/>
      <c r="AX76" s="118"/>
      <c r="AY76" s="118"/>
      <c r="AZ76" s="118"/>
      <c r="BA76" s="118"/>
      <c r="BB76" s="118"/>
      <c r="BC76" s="118"/>
      <c r="BD76" s="118"/>
      <c r="BE76" s="118"/>
      <c r="BF76" s="118"/>
      <c r="BG76" s="118"/>
      <c r="BH76" s="118"/>
      <c r="BI76" s="118"/>
      <c r="BJ76" s="118"/>
    </row>
    <row r="77" spans="1:62" ht="19.5" customHeight="1" x14ac:dyDescent="0.25">
      <c r="A77" s="184"/>
      <c r="B77" s="185" t="s">
        <v>236</v>
      </c>
      <c r="C77" s="185" t="s">
        <v>235</v>
      </c>
      <c r="D77" s="185" t="s">
        <v>226</v>
      </c>
      <c r="E77" s="322" t="s">
        <v>234</v>
      </c>
      <c r="F77" s="261">
        <v>49.3</v>
      </c>
      <c r="G77" s="195">
        <v>24.6</v>
      </c>
      <c r="H77" s="195">
        <v>3.6</v>
      </c>
      <c r="I77" s="317">
        <f>H77/H9</f>
        <v>1.8713080651298379E-5</v>
      </c>
      <c r="J77" s="192">
        <f t="shared" si="30"/>
        <v>-21</v>
      </c>
      <c r="K77" s="318">
        <f t="shared" si="27"/>
        <v>0.14634146341463414</v>
      </c>
      <c r="L77" s="194"/>
      <c r="M77" s="195"/>
      <c r="N77" s="195"/>
      <c r="O77" s="195"/>
      <c r="P77" s="195">
        <f t="shared" si="29"/>
        <v>0</v>
      </c>
      <c r="Q77" s="196"/>
      <c r="R77" s="197">
        <f t="shared" si="4"/>
        <v>49.3</v>
      </c>
      <c r="S77" s="195">
        <f t="shared" si="5"/>
        <v>49.3</v>
      </c>
      <c r="T77" s="195">
        <f t="shared" si="5"/>
        <v>24.6</v>
      </c>
      <c r="U77" s="195">
        <f t="shared" si="6"/>
        <v>3.6</v>
      </c>
      <c r="V77" s="195">
        <f t="shared" si="7"/>
        <v>-21</v>
      </c>
      <c r="W77" s="198">
        <f t="shared" si="3"/>
        <v>0.14634146341463414</v>
      </c>
      <c r="X77" s="155"/>
      <c r="Y77" s="155"/>
      <c r="Z77" s="139"/>
      <c r="AA77" s="139"/>
      <c r="AB77" s="139"/>
      <c r="AC77" s="139"/>
      <c r="AD77" s="139"/>
      <c r="AE77" s="139"/>
      <c r="AF77" s="139"/>
      <c r="AG77" s="139"/>
      <c r="AH77" s="139"/>
      <c r="AI77" s="139"/>
      <c r="AJ77" s="139"/>
      <c r="AK77" s="139"/>
      <c r="AL77" s="139"/>
      <c r="AM77" s="139"/>
      <c r="AN77" s="139"/>
      <c r="AO77" s="139"/>
      <c r="AP77" s="139"/>
      <c r="AQ77" s="139"/>
      <c r="AR77" s="139"/>
      <c r="AS77" s="139"/>
      <c r="AT77" s="139"/>
      <c r="AU77" s="139"/>
      <c r="AV77" s="118"/>
      <c r="AW77" s="118"/>
      <c r="AX77" s="118"/>
      <c r="AY77" s="118"/>
      <c r="AZ77" s="118"/>
      <c r="BA77" s="118"/>
      <c r="BB77" s="118"/>
      <c r="BC77" s="118"/>
      <c r="BD77" s="118"/>
      <c r="BE77" s="118"/>
      <c r="BF77" s="118"/>
      <c r="BG77" s="118"/>
      <c r="BH77" s="118"/>
      <c r="BI77" s="118"/>
      <c r="BJ77" s="118"/>
    </row>
    <row r="78" spans="1:62" ht="28.5" customHeight="1" x14ac:dyDescent="0.25">
      <c r="A78" s="184"/>
      <c r="B78" s="185" t="s">
        <v>233</v>
      </c>
      <c r="C78" s="185" t="s">
        <v>232</v>
      </c>
      <c r="D78" s="185" t="s">
        <v>226</v>
      </c>
      <c r="E78" s="322" t="s">
        <v>231</v>
      </c>
      <c r="F78" s="261">
        <v>731.3</v>
      </c>
      <c r="G78" s="195">
        <v>226.6</v>
      </c>
      <c r="H78" s="195">
        <v>210.6</v>
      </c>
      <c r="I78" s="317">
        <f>H78/H9</f>
        <v>1.0947152181009551E-3</v>
      </c>
      <c r="J78" s="192">
        <f t="shared" si="30"/>
        <v>-16</v>
      </c>
      <c r="K78" s="318">
        <f t="shared" si="27"/>
        <v>0.92939099735216235</v>
      </c>
      <c r="L78" s="194"/>
      <c r="M78" s="195"/>
      <c r="N78" s="195"/>
      <c r="O78" s="195"/>
      <c r="P78" s="195">
        <f t="shared" si="29"/>
        <v>0</v>
      </c>
      <c r="Q78" s="196"/>
      <c r="R78" s="197">
        <f t="shared" si="4"/>
        <v>731.3</v>
      </c>
      <c r="S78" s="195">
        <f t="shared" si="5"/>
        <v>731.3</v>
      </c>
      <c r="T78" s="195">
        <f t="shared" si="5"/>
        <v>226.6</v>
      </c>
      <c r="U78" s="195">
        <f t="shared" si="6"/>
        <v>210.6</v>
      </c>
      <c r="V78" s="195">
        <f t="shared" si="7"/>
        <v>-16</v>
      </c>
      <c r="W78" s="198">
        <f t="shared" si="3"/>
        <v>0.92939099735216235</v>
      </c>
      <c r="X78" s="155"/>
      <c r="Y78" s="155"/>
      <c r="Z78" s="139"/>
      <c r="AA78" s="139"/>
      <c r="AB78" s="139"/>
      <c r="AC78" s="139"/>
      <c r="AD78" s="139"/>
      <c r="AE78" s="139"/>
      <c r="AF78" s="139"/>
      <c r="AG78" s="139"/>
      <c r="AH78" s="139"/>
      <c r="AI78" s="139"/>
      <c r="AJ78" s="139"/>
      <c r="AK78" s="139"/>
      <c r="AL78" s="139"/>
      <c r="AM78" s="139"/>
      <c r="AN78" s="139"/>
      <c r="AO78" s="139"/>
      <c r="AP78" s="139"/>
      <c r="AQ78" s="139"/>
      <c r="AR78" s="139"/>
      <c r="AS78" s="139"/>
      <c r="AT78" s="139"/>
      <c r="AU78" s="139"/>
      <c r="AV78" s="118"/>
      <c r="AW78" s="118"/>
      <c r="AX78" s="118"/>
      <c r="AY78" s="118"/>
      <c r="AZ78" s="118"/>
      <c r="BA78" s="118"/>
      <c r="BB78" s="118"/>
      <c r="BC78" s="118"/>
      <c r="BD78" s="118"/>
      <c r="BE78" s="118"/>
      <c r="BF78" s="118"/>
      <c r="BG78" s="118"/>
      <c r="BH78" s="118"/>
      <c r="BI78" s="118"/>
      <c r="BJ78" s="118"/>
    </row>
    <row r="79" spans="1:62" ht="41.25" customHeight="1" x14ac:dyDescent="0.25">
      <c r="A79" s="184"/>
      <c r="B79" s="185"/>
      <c r="C79" s="185"/>
      <c r="D79" s="185"/>
      <c r="E79" s="323" t="s">
        <v>424</v>
      </c>
      <c r="F79" s="261">
        <v>310.39999999999998</v>
      </c>
      <c r="G79" s="195">
        <v>16</v>
      </c>
      <c r="H79" s="195"/>
      <c r="I79" s="191"/>
      <c r="J79" s="228"/>
      <c r="K79" s="193"/>
      <c r="L79" s="194"/>
      <c r="M79" s="195"/>
      <c r="N79" s="195"/>
      <c r="O79" s="195"/>
      <c r="P79" s="195"/>
      <c r="Q79" s="196"/>
      <c r="R79" s="194">
        <f t="shared" si="4"/>
        <v>310.39999999999998</v>
      </c>
      <c r="S79" s="195">
        <f t="shared" si="5"/>
        <v>310.39999999999998</v>
      </c>
      <c r="T79" s="195">
        <f t="shared" si="5"/>
        <v>16</v>
      </c>
      <c r="U79" s="195"/>
      <c r="V79" s="195"/>
      <c r="W79" s="198"/>
      <c r="X79" s="155"/>
      <c r="Y79" s="155"/>
      <c r="Z79" s="139"/>
      <c r="AA79" s="139"/>
      <c r="AB79" s="139"/>
      <c r="AC79" s="139"/>
      <c r="AD79" s="139"/>
      <c r="AE79" s="139"/>
      <c r="AF79" s="139"/>
      <c r="AG79" s="139"/>
      <c r="AH79" s="139"/>
      <c r="AI79" s="139"/>
      <c r="AJ79" s="139"/>
      <c r="AK79" s="139"/>
      <c r="AL79" s="139"/>
      <c r="AM79" s="139"/>
      <c r="AN79" s="139"/>
      <c r="AO79" s="139"/>
      <c r="AP79" s="139"/>
      <c r="AQ79" s="139"/>
      <c r="AR79" s="139"/>
      <c r="AS79" s="139"/>
      <c r="AT79" s="139"/>
      <c r="AU79" s="139"/>
      <c r="AV79" s="118"/>
      <c r="AW79" s="118"/>
      <c r="AX79" s="118"/>
      <c r="AY79" s="118"/>
      <c r="AZ79" s="118"/>
      <c r="BA79" s="118"/>
      <c r="BB79" s="118"/>
      <c r="BC79" s="118"/>
      <c r="BD79" s="118"/>
      <c r="BE79" s="118"/>
      <c r="BF79" s="118"/>
      <c r="BG79" s="118"/>
      <c r="BH79" s="118"/>
      <c r="BI79" s="118"/>
      <c r="BJ79" s="118"/>
    </row>
    <row r="80" spans="1:62" ht="24.75" customHeight="1" x14ac:dyDescent="0.25">
      <c r="A80" s="324"/>
      <c r="B80" s="325" t="s">
        <v>230</v>
      </c>
      <c r="C80" s="325" t="s">
        <v>229</v>
      </c>
      <c r="D80" s="325" t="s">
        <v>226</v>
      </c>
      <c r="E80" s="326" t="s">
        <v>228</v>
      </c>
      <c r="F80" s="327">
        <v>999.4</v>
      </c>
      <c r="G80" s="169">
        <v>499.8</v>
      </c>
      <c r="H80" s="169">
        <v>499.7</v>
      </c>
      <c r="I80" s="317">
        <f>H80/H9</f>
        <v>2.5974795559593885E-3</v>
      </c>
      <c r="J80" s="192">
        <f t="shared" si="30"/>
        <v>-0.10000000000002274</v>
      </c>
      <c r="K80" s="318">
        <f t="shared" si="27"/>
        <v>0.99979991996798712</v>
      </c>
      <c r="L80" s="168"/>
      <c r="M80" s="169"/>
      <c r="N80" s="169"/>
      <c r="O80" s="169"/>
      <c r="P80" s="234">
        <f t="shared" si="29"/>
        <v>0</v>
      </c>
      <c r="Q80" s="254"/>
      <c r="R80" s="197">
        <f t="shared" si="4"/>
        <v>999.4</v>
      </c>
      <c r="S80" s="234">
        <f t="shared" si="5"/>
        <v>999.4</v>
      </c>
      <c r="T80" s="234">
        <f t="shared" si="5"/>
        <v>499.8</v>
      </c>
      <c r="U80" s="234">
        <f t="shared" si="6"/>
        <v>499.7</v>
      </c>
      <c r="V80" s="234">
        <f t="shared" si="7"/>
        <v>-0.10000000000002274</v>
      </c>
      <c r="W80" s="328">
        <f t="shared" si="3"/>
        <v>0.99979991996798712</v>
      </c>
      <c r="X80" s="155"/>
      <c r="Y80" s="155"/>
      <c r="Z80" s="139"/>
      <c r="AA80" s="139"/>
      <c r="AB80" s="139"/>
      <c r="AC80" s="139"/>
      <c r="AD80" s="139"/>
      <c r="AE80" s="139"/>
      <c r="AF80" s="139"/>
      <c r="AG80" s="139"/>
      <c r="AH80" s="139"/>
      <c r="AI80" s="139"/>
      <c r="AJ80" s="139"/>
      <c r="AK80" s="139"/>
      <c r="AL80" s="139"/>
      <c r="AM80" s="139"/>
      <c r="AN80" s="139"/>
      <c r="AO80" s="139"/>
      <c r="AP80" s="139"/>
      <c r="AQ80" s="139"/>
      <c r="AR80" s="139"/>
      <c r="AS80" s="139"/>
      <c r="AT80" s="139"/>
      <c r="AU80" s="139"/>
      <c r="AV80" s="118"/>
      <c r="AW80" s="118"/>
      <c r="AX80" s="118"/>
      <c r="AY80" s="118"/>
      <c r="AZ80" s="118"/>
      <c r="BA80" s="118"/>
      <c r="BB80" s="118"/>
      <c r="BC80" s="118"/>
      <c r="BD80" s="118"/>
      <c r="BE80" s="118"/>
      <c r="BF80" s="118"/>
      <c r="BG80" s="118"/>
      <c r="BH80" s="118"/>
      <c r="BI80" s="118"/>
      <c r="BJ80" s="118"/>
    </row>
    <row r="81" spans="1:62" ht="21.75" customHeight="1" x14ac:dyDescent="0.25">
      <c r="A81" s="184"/>
      <c r="B81" s="185" t="s">
        <v>227</v>
      </c>
      <c r="C81" s="214">
        <v>2220</v>
      </c>
      <c r="D81" s="214" t="s">
        <v>226</v>
      </c>
      <c r="E81" s="329" t="s">
        <v>225</v>
      </c>
      <c r="F81" s="261">
        <v>1794.3</v>
      </c>
      <c r="G81" s="195">
        <v>812.7</v>
      </c>
      <c r="H81" s="195">
        <v>710.6</v>
      </c>
      <c r="I81" s="317">
        <f>H81/H9</f>
        <v>3.6937541974479521E-3</v>
      </c>
      <c r="J81" s="192">
        <f>H81-G81</f>
        <v>-102.10000000000002</v>
      </c>
      <c r="K81" s="318">
        <f>H81/G81</f>
        <v>0.87436938599729297</v>
      </c>
      <c r="L81" s="194"/>
      <c r="M81" s="195"/>
      <c r="N81" s="195"/>
      <c r="O81" s="195"/>
      <c r="P81" s="195">
        <f>O81-N81</f>
        <v>0</v>
      </c>
      <c r="Q81" s="196"/>
      <c r="R81" s="197">
        <f>SUM(F81,L81)</f>
        <v>1794.3</v>
      </c>
      <c r="S81" s="234">
        <f t="shared" si="5"/>
        <v>1794.3</v>
      </c>
      <c r="T81" s="234">
        <f t="shared" si="5"/>
        <v>812.7</v>
      </c>
      <c r="U81" s="234">
        <f t="shared" si="5"/>
        <v>710.6</v>
      </c>
      <c r="V81" s="234">
        <f>U81-T81</f>
        <v>-102.10000000000002</v>
      </c>
      <c r="W81" s="328">
        <f>U81/T81</f>
        <v>0.87436938599729297</v>
      </c>
      <c r="X81" s="155"/>
      <c r="Y81" s="155"/>
      <c r="Z81" s="139"/>
      <c r="AA81" s="139"/>
      <c r="AB81" s="139"/>
      <c r="AC81" s="139"/>
      <c r="AD81" s="139"/>
      <c r="AE81" s="139"/>
      <c r="AF81" s="139"/>
      <c r="AG81" s="139"/>
      <c r="AH81" s="139"/>
      <c r="AI81" s="139"/>
      <c r="AJ81" s="139"/>
      <c r="AK81" s="139"/>
      <c r="AL81" s="139"/>
      <c r="AM81" s="139"/>
      <c r="AN81" s="139"/>
      <c r="AO81" s="139"/>
      <c r="AP81" s="139"/>
      <c r="AQ81" s="139"/>
      <c r="AR81" s="139"/>
      <c r="AS81" s="139"/>
      <c r="AT81" s="139"/>
      <c r="AU81" s="139"/>
      <c r="AV81" s="118"/>
      <c r="AW81" s="118"/>
      <c r="AX81" s="118"/>
      <c r="AY81" s="118"/>
      <c r="AZ81" s="118"/>
      <c r="BA81" s="118"/>
      <c r="BB81" s="118"/>
      <c r="BC81" s="118"/>
      <c r="BD81" s="118"/>
      <c r="BE81" s="118"/>
      <c r="BF81" s="118"/>
      <c r="BG81" s="118"/>
      <c r="BH81" s="118"/>
      <c r="BI81" s="118"/>
      <c r="BJ81" s="118"/>
    </row>
    <row r="82" spans="1:62" ht="27" customHeight="1" thickBot="1" x14ac:dyDescent="0.3">
      <c r="A82" s="324"/>
      <c r="B82" s="325"/>
      <c r="C82" s="330"/>
      <c r="D82" s="330"/>
      <c r="E82" s="331" t="s">
        <v>425</v>
      </c>
      <c r="F82" s="168">
        <v>506.8</v>
      </c>
      <c r="G82" s="169">
        <v>168.9</v>
      </c>
      <c r="H82" s="169">
        <v>94.9</v>
      </c>
      <c r="I82" s="317">
        <f>H82/H10</f>
        <v>1.1402796268437925E-3</v>
      </c>
      <c r="J82" s="192">
        <f>H82-G82</f>
        <v>-74</v>
      </c>
      <c r="K82" s="318">
        <f>H82/G82</f>
        <v>0.561870929544109</v>
      </c>
      <c r="L82" s="332"/>
      <c r="M82" s="333"/>
      <c r="N82" s="333"/>
      <c r="O82" s="333"/>
      <c r="P82" s="333">
        <f t="shared" si="29"/>
        <v>0</v>
      </c>
      <c r="Q82" s="334"/>
      <c r="R82" s="332">
        <f>SUM(F82,L82)</f>
        <v>506.8</v>
      </c>
      <c r="S82" s="333">
        <f t="shared" si="5"/>
        <v>506.8</v>
      </c>
      <c r="T82" s="333">
        <f t="shared" si="5"/>
        <v>168.9</v>
      </c>
      <c r="U82" s="333">
        <f t="shared" si="5"/>
        <v>94.9</v>
      </c>
      <c r="V82" s="333">
        <f>U82-T82</f>
        <v>-74</v>
      </c>
      <c r="W82" s="335">
        <f>U82/T82</f>
        <v>0.561870929544109</v>
      </c>
      <c r="X82" s="155"/>
      <c r="Y82" s="155"/>
      <c r="Z82" s="139"/>
      <c r="AA82" s="139"/>
      <c r="AB82" s="139"/>
      <c r="AC82" s="139"/>
      <c r="AD82" s="139"/>
      <c r="AE82" s="139"/>
      <c r="AF82" s="139"/>
      <c r="AG82" s="139"/>
      <c r="AH82" s="139"/>
      <c r="AI82" s="139"/>
      <c r="AJ82" s="139"/>
      <c r="AK82" s="139"/>
      <c r="AL82" s="139"/>
      <c r="AM82" s="139"/>
      <c r="AN82" s="139"/>
      <c r="AO82" s="139"/>
      <c r="AP82" s="139"/>
      <c r="AQ82" s="139"/>
      <c r="AR82" s="139"/>
      <c r="AS82" s="139"/>
      <c r="AT82" s="139"/>
      <c r="AU82" s="139"/>
      <c r="AV82" s="118"/>
      <c r="AW82" s="118"/>
      <c r="AX82" s="118"/>
      <c r="AY82" s="118"/>
      <c r="AZ82" s="118"/>
      <c r="BA82" s="118"/>
      <c r="BB82" s="118"/>
      <c r="BC82" s="118"/>
      <c r="BD82" s="118"/>
      <c r="BE82" s="118"/>
      <c r="BF82" s="118"/>
      <c r="BG82" s="118"/>
      <c r="BH82" s="118"/>
      <c r="BI82" s="118"/>
      <c r="BJ82" s="118"/>
    </row>
    <row r="83" spans="1:62" s="338" customFormat="1" ht="27" customHeight="1" thickBot="1" x14ac:dyDescent="0.3">
      <c r="A83" s="152">
        <v>4</v>
      </c>
      <c r="B83" s="141" t="s">
        <v>224</v>
      </c>
      <c r="C83" s="141" t="s">
        <v>223</v>
      </c>
      <c r="D83" s="141"/>
      <c r="E83" s="336" t="s">
        <v>222</v>
      </c>
      <c r="F83" s="239">
        <f>SUM(F84:F87)</f>
        <v>9799.9000000000015</v>
      </c>
      <c r="G83" s="147">
        <f>SUM(G84:G87)</f>
        <v>5514.8</v>
      </c>
      <c r="H83" s="147">
        <f>SUM(H84,H85,H86,H87)</f>
        <v>4738.5</v>
      </c>
      <c r="I83" s="242">
        <f>H83/H9</f>
        <v>2.4631092407271488E-2</v>
      </c>
      <c r="J83" s="147">
        <f>SUM(J84,J85,J86,J87)</f>
        <v>-776.29999999999973</v>
      </c>
      <c r="K83" s="337">
        <f>H83/G83</f>
        <v>0.85923333575106986</v>
      </c>
      <c r="L83" s="143">
        <f>SUM(L84:L87)</f>
        <v>2322.1999999999998</v>
      </c>
      <c r="M83" s="147">
        <f>SUM(M84,M85,M86,M87)</f>
        <v>2447.3000000000002</v>
      </c>
      <c r="N83" s="147">
        <f>SUM(N84,N85,N86,N87)</f>
        <v>2041.8000000000002</v>
      </c>
      <c r="O83" s="147">
        <f>SUM(O84,O85,O86,O87)</f>
        <v>609.6</v>
      </c>
      <c r="P83" s="147">
        <f t="shared" si="29"/>
        <v>-1432.2000000000003</v>
      </c>
      <c r="Q83" s="240">
        <f>O83/N83</f>
        <v>0.29856009403467526</v>
      </c>
      <c r="R83" s="239">
        <f>SUM(R84,R85,R86,R87)</f>
        <v>12122.1</v>
      </c>
      <c r="S83" s="147">
        <f>SUM(S84,S85,S86,S87)</f>
        <v>12247.2</v>
      </c>
      <c r="T83" s="147">
        <f>SUM(T84,T85,T86,T87)</f>
        <v>7556.5999999999995</v>
      </c>
      <c r="U83" s="147">
        <f>SUM(U84,U85,U86,U87)</f>
        <v>5348.1</v>
      </c>
      <c r="V83" s="147">
        <f>SUM(V84,V85,V86,V87)</f>
        <v>-2208.5</v>
      </c>
      <c r="W83" s="148">
        <f t="shared" si="3"/>
        <v>0.70773893020670686</v>
      </c>
      <c r="X83" s="243"/>
      <c r="Y83" s="243"/>
      <c r="Z83" s="150"/>
      <c r="AA83" s="150"/>
      <c r="AB83" s="150"/>
      <c r="AC83" s="150"/>
      <c r="AD83" s="150"/>
      <c r="AE83" s="150"/>
      <c r="AF83" s="150"/>
      <c r="AG83" s="150"/>
      <c r="AH83" s="150"/>
      <c r="AI83" s="150"/>
      <c r="AJ83" s="150"/>
      <c r="AK83" s="150"/>
      <c r="AL83" s="150"/>
      <c r="AM83" s="150"/>
      <c r="AN83" s="150"/>
      <c r="AO83" s="150"/>
      <c r="AP83" s="150"/>
      <c r="AQ83" s="150"/>
      <c r="AR83" s="150"/>
      <c r="AS83" s="150"/>
      <c r="AT83" s="150"/>
      <c r="AU83" s="150"/>
      <c r="AV83" s="151"/>
      <c r="AW83" s="151"/>
      <c r="AX83" s="151"/>
      <c r="AY83" s="151"/>
      <c r="AZ83" s="151"/>
      <c r="BA83" s="151"/>
      <c r="BB83" s="151"/>
      <c r="BC83" s="151"/>
      <c r="BD83" s="151"/>
      <c r="BE83" s="151"/>
      <c r="BF83" s="151"/>
      <c r="BG83" s="151"/>
      <c r="BH83" s="151"/>
      <c r="BI83" s="151"/>
      <c r="BJ83" s="151"/>
    </row>
    <row r="84" spans="1:62" ht="21" customHeight="1" x14ac:dyDescent="0.25">
      <c r="A84" s="171"/>
      <c r="B84" s="172" t="s">
        <v>221</v>
      </c>
      <c r="C84" s="199" t="s">
        <v>220</v>
      </c>
      <c r="D84" s="199" t="s">
        <v>219</v>
      </c>
      <c r="E84" s="339" t="s">
        <v>218</v>
      </c>
      <c r="F84" s="197">
        <v>2421.9</v>
      </c>
      <c r="G84" s="234">
        <v>1317.6</v>
      </c>
      <c r="H84" s="234">
        <v>1134.9000000000001</v>
      </c>
      <c r="I84" s="317">
        <f>H84/H9</f>
        <v>5.899298675321814E-3</v>
      </c>
      <c r="J84" s="192">
        <f t="shared" si="30"/>
        <v>-182.69999999999982</v>
      </c>
      <c r="K84" s="328">
        <f>H84/G84</f>
        <v>0.86133879781420775</v>
      </c>
      <c r="L84" s="233">
        <v>1036.8</v>
      </c>
      <c r="M84" s="234">
        <v>1087.7</v>
      </c>
      <c r="N84" s="234">
        <v>998.2</v>
      </c>
      <c r="O84" s="234">
        <v>332.7</v>
      </c>
      <c r="P84" s="234">
        <f t="shared" si="29"/>
        <v>-665.5</v>
      </c>
      <c r="Q84" s="218">
        <f t="shared" ref="Q84:Q88" si="32">O84/N84</f>
        <v>0.33329993989180523</v>
      </c>
      <c r="R84" s="197">
        <f t="shared" si="4"/>
        <v>3458.7</v>
      </c>
      <c r="S84" s="234">
        <f t="shared" si="5"/>
        <v>3509.6000000000004</v>
      </c>
      <c r="T84" s="234">
        <f>SUM(G84,N84)</f>
        <v>2315.8000000000002</v>
      </c>
      <c r="U84" s="234">
        <f t="shared" si="6"/>
        <v>1467.6000000000001</v>
      </c>
      <c r="V84" s="234">
        <f t="shared" si="7"/>
        <v>-848.2</v>
      </c>
      <c r="W84" s="328">
        <f t="shared" si="3"/>
        <v>0.63373348302962262</v>
      </c>
      <c r="X84" s="155"/>
      <c r="Y84" s="155"/>
      <c r="Z84" s="139"/>
      <c r="AA84" s="139"/>
      <c r="AB84" s="139"/>
      <c r="AC84" s="139"/>
      <c r="AD84" s="139"/>
      <c r="AE84" s="139"/>
      <c r="AF84" s="139"/>
      <c r="AG84" s="139"/>
      <c r="AH84" s="139"/>
      <c r="AI84" s="139"/>
      <c r="AJ84" s="139"/>
      <c r="AK84" s="139"/>
      <c r="AL84" s="139"/>
      <c r="AM84" s="139"/>
      <c r="AN84" s="139"/>
      <c r="AO84" s="139"/>
      <c r="AP84" s="139"/>
      <c r="AQ84" s="139"/>
      <c r="AR84" s="139"/>
      <c r="AS84" s="139"/>
      <c r="AT84" s="139"/>
      <c r="AU84" s="139"/>
      <c r="AV84" s="118"/>
      <c r="AW84" s="118"/>
      <c r="AX84" s="118"/>
      <c r="AY84" s="118"/>
      <c r="AZ84" s="118"/>
      <c r="BA84" s="118"/>
      <c r="BB84" s="118"/>
      <c r="BC84" s="118"/>
      <c r="BD84" s="118"/>
      <c r="BE84" s="118"/>
      <c r="BF84" s="118"/>
      <c r="BG84" s="118"/>
      <c r="BH84" s="118"/>
      <c r="BI84" s="118"/>
      <c r="BJ84" s="118"/>
    </row>
    <row r="85" spans="1:62" ht="22.5" customHeight="1" x14ac:dyDescent="0.25">
      <c r="A85" s="184"/>
      <c r="B85" s="185" t="s">
        <v>217</v>
      </c>
      <c r="C85" s="199" t="s">
        <v>216</v>
      </c>
      <c r="D85" s="199" t="s">
        <v>215</v>
      </c>
      <c r="E85" s="217" t="s">
        <v>214</v>
      </c>
      <c r="F85" s="194">
        <v>1142.9000000000001</v>
      </c>
      <c r="G85" s="195">
        <v>732.5</v>
      </c>
      <c r="H85" s="195">
        <v>413.7</v>
      </c>
      <c r="I85" s="191">
        <f>H85/H9</f>
        <v>2.150444851511705E-3</v>
      </c>
      <c r="J85" s="192">
        <f t="shared" si="30"/>
        <v>-318.8</v>
      </c>
      <c r="K85" s="198">
        <f>H85/G85</f>
        <v>0.56477815699658707</v>
      </c>
      <c r="L85" s="261">
        <v>89.3</v>
      </c>
      <c r="M85" s="195">
        <v>106.3</v>
      </c>
      <c r="N85" s="195">
        <v>35.200000000000003</v>
      </c>
      <c r="O85" s="195">
        <v>35.200000000000003</v>
      </c>
      <c r="P85" s="195">
        <f t="shared" si="29"/>
        <v>0</v>
      </c>
      <c r="Q85" s="262">
        <f t="shared" si="32"/>
        <v>1</v>
      </c>
      <c r="R85" s="197">
        <f t="shared" ref="R85:R151" si="33">SUM(F85,L85)</f>
        <v>1232.2</v>
      </c>
      <c r="S85" s="195">
        <f t="shared" ref="S85:U151" si="34">SUM(F85,M85)</f>
        <v>1249.2</v>
      </c>
      <c r="T85" s="195">
        <f t="shared" si="34"/>
        <v>767.7</v>
      </c>
      <c r="U85" s="195">
        <f t="shared" si="34"/>
        <v>448.9</v>
      </c>
      <c r="V85" s="195">
        <f t="shared" ref="V85:V151" si="35">U85-T85</f>
        <v>-318.80000000000007</v>
      </c>
      <c r="W85" s="198">
        <f t="shared" ref="W85:W151" si="36">U85/T85</f>
        <v>0.58473361990360817</v>
      </c>
      <c r="X85" s="155"/>
      <c r="Y85" s="155"/>
      <c r="Z85" s="139"/>
      <c r="AA85" s="139"/>
      <c r="AB85" s="139"/>
      <c r="AC85" s="139"/>
      <c r="AD85" s="139"/>
      <c r="AE85" s="139"/>
      <c r="AF85" s="139"/>
      <c r="AG85" s="139"/>
      <c r="AH85" s="139"/>
      <c r="AI85" s="139"/>
      <c r="AJ85" s="139"/>
      <c r="AK85" s="139"/>
      <c r="AL85" s="139"/>
      <c r="AM85" s="139"/>
      <c r="AN85" s="139"/>
      <c r="AO85" s="139"/>
      <c r="AP85" s="139"/>
      <c r="AQ85" s="139"/>
      <c r="AR85" s="139"/>
      <c r="AS85" s="139"/>
      <c r="AT85" s="139"/>
      <c r="AU85" s="139"/>
      <c r="AV85" s="118"/>
      <c r="AW85" s="118"/>
      <c r="AX85" s="118"/>
      <c r="AY85" s="118"/>
      <c r="AZ85" s="118"/>
      <c r="BA85" s="118"/>
      <c r="BB85" s="118"/>
      <c r="BC85" s="118"/>
      <c r="BD85" s="118"/>
      <c r="BE85" s="118"/>
      <c r="BF85" s="118"/>
      <c r="BG85" s="118"/>
      <c r="BH85" s="118"/>
      <c r="BI85" s="118"/>
      <c r="BJ85" s="118"/>
    </row>
    <row r="86" spans="1:62" ht="19.5" customHeight="1" x14ac:dyDescent="0.25">
      <c r="A86" s="184"/>
      <c r="B86" s="185" t="s">
        <v>213</v>
      </c>
      <c r="C86" s="199" t="s">
        <v>212</v>
      </c>
      <c r="D86" s="199" t="s">
        <v>211</v>
      </c>
      <c r="E86" s="339" t="s">
        <v>210</v>
      </c>
      <c r="F86" s="194">
        <v>4347.6000000000004</v>
      </c>
      <c r="G86" s="195">
        <v>2585.4</v>
      </c>
      <c r="H86" s="195">
        <v>2489.4</v>
      </c>
      <c r="I86" s="191">
        <f>H86/H9</f>
        <v>1.2940095270372829E-2</v>
      </c>
      <c r="J86" s="192">
        <f t="shared" si="30"/>
        <v>-96</v>
      </c>
      <c r="K86" s="198">
        <f t="shared" ref="K86:K97" si="37">H86/G86</f>
        <v>0.96286841494546294</v>
      </c>
      <c r="L86" s="261">
        <v>1076</v>
      </c>
      <c r="M86" s="195">
        <v>1094.3</v>
      </c>
      <c r="N86" s="195">
        <v>874.5</v>
      </c>
      <c r="O86" s="195">
        <v>107.8</v>
      </c>
      <c r="P86" s="195">
        <f t="shared" si="29"/>
        <v>-766.7</v>
      </c>
      <c r="Q86" s="262">
        <f t="shared" si="32"/>
        <v>0.12327044025157233</v>
      </c>
      <c r="R86" s="197">
        <f t="shared" si="33"/>
        <v>5423.6</v>
      </c>
      <c r="S86" s="195">
        <f t="shared" si="34"/>
        <v>5441.9000000000005</v>
      </c>
      <c r="T86" s="195">
        <f t="shared" si="34"/>
        <v>3459.9</v>
      </c>
      <c r="U86" s="195">
        <f t="shared" si="34"/>
        <v>2597.2000000000003</v>
      </c>
      <c r="V86" s="195">
        <f t="shared" si="35"/>
        <v>-862.69999999999982</v>
      </c>
      <c r="W86" s="198">
        <f t="shared" si="36"/>
        <v>0.75065753345472419</v>
      </c>
      <c r="X86" s="155"/>
      <c r="Y86" s="155"/>
      <c r="Z86" s="139"/>
      <c r="AA86" s="139"/>
      <c r="AB86" s="139"/>
      <c r="AC86" s="139"/>
      <c r="AD86" s="139"/>
      <c r="AE86" s="139"/>
      <c r="AF86" s="139"/>
      <c r="AG86" s="139"/>
      <c r="AH86" s="139"/>
      <c r="AI86" s="139"/>
      <c r="AJ86" s="139"/>
      <c r="AK86" s="139"/>
      <c r="AL86" s="139"/>
      <c r="AM86" s="139"/>
      <c r="AN86" s="139"/>
      <c r="AO86" s="139"/>
      <c r="AP86" s="139"/>
      <c r="AQ86" s="139"/>
      <c r="AR86" s="139"/>
      <c r="AS86" s="139"/>
      <c r="AT86" s="139"/>
      <c r="AU86" s="139"/>
      <c r="AV86" s="118"/>
      <c r="AW86" s="118"/>
      <c r="AX86" s="118"/>
      <c r="AY86" s="118"/>
      <c r="AZ86" s="118"/>
      <c r="BA86" s="118"/>
      <c r="BB86" s="118"/>
      <c r="BC86" s="118"/>
      <c r="BD86" s="118"/>
      <c r="BE86" s="118"/>
      <c r="BF86" s="118"/>
      <c r="BG86" s="118"/>
      <c r="BH86" s="118"/>
      <c r="BI86" s="118"/>
      <c r="BJ86" s="118"/>
    </row>
    <row r="87" spans="1:62" ht="18.75" customHeight="1" thickBot="1" x14ac:dyDescent="0.3">
      <c r="A87" s="301"/>
      <c r="B87" s="205" t="s">
        <v>209</v>
      </c>
      <c r="C87" s="199" t="s">
        <v>208</v>
      </c>
      <c r="D87" s="199" t="s">
        <v>207</v>
      </c>
      <c r="E87" s="340" t="s">
        <v>206</v>
      </c>
      <c r="F87" s="341">
        <v>1887.5</v>
      </c>
      <c r="G87" s="307">
        <v>879.3</v>
      </c>
      <c r="H87" s="307">
        <v>700.5</v>
      </c>
      <c r="I87" s="163">
        <f>H87/H9</f>
        <v>3.6412536100651426E-3</v>
      </c>
      <c r="J87" s="304">
        <f t="shared" si="30"/>
        <v>-178.79999999999995</v>
      </c>
      <c r="K87" s="305">
        <f t="shared" si="37"/>
        <v>0.79665643125213237</v>
      </c>
      <c r="L87" s="306">
        <v>120.1</v>
      </c>
      <c r="M87" s="307">
        <v>159</v>
      </c>
      <c r="N87" s="307">
        <v>133.9</v>
      </c>
      <c r="O87" s="307">
        <v>133.9</v>
      </c>
      <c r="P87" s="307">
        <f t="shared" si="29"/>
        <v>0</v>
      </c>
      <c r="Q87" s="308">
        <f t="shared" si="32"/>
        <v>1</v>
      </c>
      <c r="R87" s="309">
        <f t="shared" si="33"/>
        <v>2007.6</v>
      </c>
      <c r="S87" s="310">
        <f t="shared" si="34"/>
        <v>2046.5</v>
      </c>
      <c r="T87" s="310">
        <f t="shared" si="34"/>
        <v>1013.1999999999999</v>
      </c>
      <c r="U87" s="310">
        <f t="shared" si="34"/>
        <v>834.4</v>
      </c>
      <c r="V87" s="310">
        <f t="shared" si="35"/>
        <v>-178.79999999999995</v>
      </c>
      <c r="W87" s="311">
        <f t="shared" si="36"/>
        <v>0.82352941176470595</v>
      </c>
      <c r="X87" s="155"/>
      <c r="Y87" s="155"/>
      <c r="Z87" s="139"/>
      <c r="AA87" s="139"/>
      <c r="AB87" s="139"/>
      <c r="AC87" s="139"/>
      <c r="AD87" s="139"/>
      <c r="AE87" s="139"/>
      <c r="AF87" s="139"/>
      <c r="AG87" s="139"/>
      <c r="AH87" s="139"/>
      <c r="AI87" s="139"/>
      <c r="AJ87" s="139"/>
      <c r="AK87" s="139"/>
      <c r="AL87" s="139"/>
      <c r="AM87" s="139"/>
      <c r="AN87" s="139"/>
      <c r="AO87" s="139"/>
      <c r="AP87" s="139"/>
      <c r="AQ87" s="139"/>
      <c r="AR87" s="139"/>
      <c r="AS87" s="139"/>
      <c r="AT87" s="139"/>
      <c r="AU87" s="139"/>
      <c r="AV87" s="118"/>
      <c r="AW87" s="118"/>
      <c r="AX87" s="118"/>
      <c r="AY87" s="118"/>
      <c r="AZ87" s="118"/>
      <c r="BA87" s="118"/>
      <c r="BB87" s="118"/>
      <c r="BC87" s="118"/>
      <c r="BD87" s="118"/>
      <c r="BE87" s="118"/>
      <c r="BF87" s="118"/>
      <c r="BG87" s="118"/>
      <c r="BH87" s="118"/>
      <c r="BI87" s="118"/>
      <c r="BJ87" s="118"/>
    </row>
    <row r="88" spans="1:62" s="344" customFormat="1" ht="26.25" customHeight="1" thickBot="1" x14ac:dyDescent="0.3">
      <c r="A88" s="152">
        <v>5</v>
      </c>
      <c r="B88" s="153" t="s">
        <v>205</v>
      </c>
      <c r="C88" s="153" t="s">
        <v>204</v>
      </c>
      <c r="D88" s="153"/>
      <c r="E88" s="342" t="s">
        <v>203</v>
      </c>
      <c r="F88" s="239">
        <f>SUM(F90,F91,F93)</f>
        <v>1803.5</v>
      </c>
      <c r="G88" s="147">
        <f>SUM(G90,G91,G93)</f>
        <v>1063.7</v>
      </c>
      <c r="H88" s="147">
        <f>SUM(H90,H91,H93)</f>
        <v>853.3</v>
      </c>
      <c r="I88" s="144">
        <f>H88/H9</f>
        <v>4.4355199221535841E-3</v>
      </c>
      <c r="J88" s="147">
        <f>SUM(J90,J91,J93)</f>
        <v>-210.39999999999998</v>
      </c>
      <c r="K88" s="343">
        <f t="shared" si="37"/>
        <v>0.80219986838394275</v>
      </c>
      <c r="L88" s="239">
        <f>SUM(L90,L91,L93)</f>
        <v>36.799999999999997</v>
      </c>
      <c r="M88" s="147">
        <f>SUM(M90,M91,M93)</f>
        <v>38.9</v>
      </c>
      <c r="N88" s="147">
        <f>SUM(N90,N91,N93)</f>
        <v>1.3</v>
      </c>
      <c r="O88" s="147">
        <f>SUM(O90,O91,O93)</f>
        <v>1.3</v>
      </c>
      <c r="P88" s="147">
        <f t="shared" si="29"/>
        <v>0</v>
      </c>
      <c r="Q88" s="148">
        <f t="shared" si="32"/>
        <v>1</v>
      </c>
      <c r="R88" s="237">
        <f>SUM(R90,R91,R93)</f>
        <v>1840.3000000000002</v>
      </c>
      <c r="S88" s="238">
        <f>SUM(S90,S91,S93)</f>
        <v>1842.4</v>
      </c>
      <c r="T88" s="238">
        <f>SUM(T90,T91,T93)</f>
        <v>1065</v>
      </c>
      <c r="U88" s="238">
        <f>SUM(U90,U91,U93)</f>
        <v>854.59999999999991</v>
      </c>
      <c r="V88" s="147">
        <f>SUM(V90,V91,V93)</f>
        <v>-210.39999999999998</v>
      </c>
      <c r="W88" s="146">
        <f t="shared" si="36"/>
        <v>0.80244131455399048</v>
      </c>
      <c r="X88" s="155"/>
      <c r="Y88" s="155"/>
      <c r="Z88" s="139"/>
      <c r="AA88" s="139"/>
      <c r="AB88" s="139"/>
      <c r="AC88" s="139"/>
      <c r="AD88" s="139"/>
      <c r="AE88" s="139"/>
      <c r="AF88" s="139"/>
      <c r="AG88" s="139"/>
      <c r="AH88" s="139"/>
      <c r="AI88" s="139"/>
      <c r="AJ88" s="139"/>
      <c r="AK88" s="139"/>
      <c r="AL88" s="139"/>
      <c r="AM88" s="139"/>
      <c r="AN88" s="139"/>
      <c r="AO88" s="139"/>
      <c r="AP88" s="139"/>
      <c r="AQ88" s="139"/>
      <c r="AR88" s="139"/>
      <c r="AS88" s="139"/>
      <c r="AT88" s="139"/>
      <c r="AU88" s="139"/>
      <c r="AV88" s="118"/>
      <c r="AW88" s="118"/>
      <c r="AX88" s="118"/>
      <c r="AY88" s="118"/>
      <c r="AZ88" s="118"/>
      <c r="BA88" s="118"/>
      <c r="BB88" s="118"/>
      <c r="BC88" s="118"/>
      <c r="BD88" s="118"/>
      <c r="BE88" s="118"/>
      <c r="BF88" s="118"/>
      <c r="BG88" s="118"/>
      <c r="BH88" s="118"/>
      <c r="BI88" s="118"/>
      <c r="BJ88" s="118"/>
    </row>
    <row r="89" spans="1:62" ht="22.5" hidden="1" customHeight="1" x14ac:dyDescent="0.25">
      <c r="A89" s="171"/>
      <c r="B89" s="172" t="s">
        <v>198</v>
      </c>
      <c r="C89" s="214" t="s">
        <v>202</v>
      </c>
      <c r="D89" s="214"/>
      <c r="E89" s="345" t="s">
        <v>201</v>
      </c>
      <c r="F89" s="197"/>
      <c r="G89" s="234"/>
      <c r="H89" s="234"/>
      <c r="I89" s="317">
        <f>H89/H9</f>
        <v>0</v>
      </c>
      <c r="J89" s="192">
        <f t="shared" si="30"/>
        <v>0</v>
      </c>
      <c r="K89" s="318" t="e">
        <f t="shared" si="37"/>
        <v>#DIV/0!</v>
      </c>
      <c r="L89" s="197"/>
      <c r="M89" s="234"/>
      <c r="N89" s="234"/>
      <c r="O89" s="234"/>
      <c r="P89" s="234"/>
      <c r="Q89" s="254"/>
      <c r="R89" s="197">
        <f>SUM(F89,L89)</f>
        <v>0</v>
      </c>
      <c r="S89" s="195">
        <f t="shared" ref="S89:U92" si="38">SUM(F89,M89)</f>
        <v>0</v>
      </c>
      <c r="T89" s="195">
        <f t="shared" si="38"/>
        <v>0</v>
      </c>
      <c r="U89" s="195">
        <f t="shared" si="38"/>
        <v>0</v>
      </c>
      <c r="V89" s="195">
        <f>U89-T89</f>
        <v>0</v>
      </c>
      <c r="W89" s="198" t="e">
        <f>U89/T89</f>
        <v>#DIV/0!</v>
      </c>
      <c r="X89" s="155"/>
      <c r="Y89" s="155"/>
      <c r="Z89" s="139"/>
      <c r="AA89" s="139"/>
      <c r="AB89" s="139"/>
      <c r="AC89" s="139"/>
      <c r="AD89" s="139"/>
      <c r="AE89" s="139"/>
      <c r="AF89" s="139"/>
      <c r="AG89" s="139"/>
      <c r="AH89" s="139"/>
      <c r="AI89" s="139"/>
      <c r="AJ89" s="139"/>
      <c r="AK89" s="139"/>
      <c r="AL89" s="139"/>
      <c r="AM89" s="139"/>
      <c r="AN89" s="139"/>
      <c r="AO89" s="139"/>
      <c r="AP89" s="139"/>
      <c r="AQ89" s="139"/>
      <c r="AR89" s="139"/>
      <c r="AS89" s="139"/>
      <c r="AT89" s="139"/>
      <c r="AU89" s="139"/>
      <c r="AV89" s="118"/>
      <c r="AW89" s="118"/>
      <c r="AX89" s="118"/>
      <c r="AY89" s="118"/>
      <c r="AZ89" s="118"/>
      <c r="BA89" s="118"/>
      <c r="BB89" s="118"/>
      <c r="BC89" s="118"/>
      <c r="BD89" s="118"/>
      <c r="BE89" s="118"/>
      <c r="BF89" s="118"/>
      <c r="BG89" s="118"/>
      <c r="BH89" s="118"/>
      <c r="BI89" s="118"/>
      <c r="BJ89" s="118"/>
    </row>
    <row r="90" spans="1:62" ht="17.25" customHeight="1" x14ac:dyDescent="0.25">
      <c r="A90" s="301"/>
      <c r="B90" s="172" t="s">
        <v>198</v>
      </c>
      <c r="C90" s="214" t="s">
        <v>200</v>
      </c>
      <c r="D90" s="214" t="s">
        <v>191</v>
      </c>
      <c r="E90" s="223" t="s">
        <v>199</v>
      </c>
      <c r="F90" s="346">
        <v>162.9</v>
      </c>
      <c r="G90" s="195">
        <v>137.80000000000001</v>
      </c>
      <c r="H90" s="195">
        <v>111.3</v>
      </c>
      <c r="I90" s="163">
        <f>H90/H9</f>
        <v>5.7854607680264149E-4</v>
      </c>
      <c r="J90" s="228">
        <f t="shared" si="30"/>
        <v>-26.500000000000014</v>
      </c>
      <c r="K90" s="198">
        <f t="shared" si="37"/>
        <v>0.8076923076923076</v>
      </c>
      <c r="L90" s="194"/>
      <c r="M90" s="195"/>
      <c r="N90" s="195"/>
      <c r="O90" s="195"/>
      <c r="P90" s="195"/>
      <c r="Q90" s="196"/>
      <c r="R90" s="194">
        <f>SUM(F90,L90)</f>
        <v>162.9</v>
      </c>
      <c r="S90" s="195">
        <f t="shared" si="38"/>
        <v>162.9</v>
      </c>
      <c r="T90" s="195">
        <f t="shared" si="38"/>
        <v>137.80000000000001</v>
      </c>
      <c r="U90" s="195">
        <f t="shared" si="38"/>
        <v>111.3</v>
      </c>
      <c r="V90" s="195">
        <f>U90-T90</f>
        <v>-26.500000000000014</v>
      </c>
      <c r="W90" s="198">
        <f>U90/T90</f>
        <v>0.8076923076923076</v>
      </c>
      <c r="X90" s="155"/>
      <c r="Y90" s="155"/>
      <c r="Z90" s="139"/>
      <c r="AA90" s="139"/>
      <c r="AB90" s="139"/>
      <c r="AC90" s="139"/>
      <c r="AD90" s="139"/>
      <c r="AE90" s="139"/>
      <c r="AF90" s="139"/>
      <c r="AG90" s="139"/>
      <c r="AH90" s="139"/>
      <c r="AI90" s="139"/>
      <c r="AJ90" s="139"/>
      <c r="AK90" s="139"/>
      <c r="AL90" s="139"/>
      <c r="AM90" s="139"/>
      <c r="AN90" s="139"/>
      <c r="AO90" s="139"/>
      <c r="AP90" s="139"/>
      <c r="AQ90" s="139"/>
      <c r="AR90" s="139"/>
      <c r="AS90" s="139"/>
      <c r="AT90" s="139"/>
      <c r="AU90" s="139"/>
      <c r="AV90" s="118"/>
      <c r="AW90" s="118"/>
      <c r="AX90" s="118"/>
      <c r="AY90" s="118"/>
      <c r="AZ90" s="118"/>
      <c r="BA90" s="118"/>
      <c r="BB90" s="118"/>
      <c r="BC90" s="118"/>
      <c r="BD90" s="118"/>
      <c r="BE90" s="118"/>
      <c r="BF90" s="118"/>
      <c r="BG90" s="118"/>
      <c r="BH90" s="118"/>
      <c r="BI90" s="118"/>
      <c r="BJ90" s="118"/>
    </row>
    <row r="91" spans="1:62" ht="20.25" customHeight="1" x14ac:dyDescent="0.25">
      <c r="A91" s="184"/>
      <c r="B91" s="172" t="s">
        <v>198</v>
      </c>
      <c r="C91" s="214" t="s">
        <v>197</v>
      </c>
      <c r="D91" s="214" t="s">
        <v>191</v>
      </c>
      <c r="E91" s="223" t="s">
        <v>196</v>
      </c>
      <c r="F91" s="346">
        <v>58.2</v>
      </c>
      <c r="G91" s="195">
        <v>51</v>
      </c>
      <c r="H91" s="195">
        <v>41.4</v>
      </c>
      <c r="I91" s="163">
        <f>H91/H9</f>
        <v>2.1520042748993134E-4</v>
      </c>
      <c r="J91" s="228">
        <f t="shared" si="30"/>
        <v>-9.6000000000000014</v>
      </c>
      <c r="K91" s="198">
        <f t="shared" si="37"/>
        <v>0.81176470588235294</v>
      </c>
      <c r="L91" s="194"/>
      <c r="M91" s="195"/>
      <c r="N91" s="195"/>
      <c r="O91" s="195"/>
      <c r="P91" s="195"/>
      <c r="Q91" s="196"/>
      <c r="R91" s="194">
        <f>SUM(F91,L91)</f>
        <v>58.2</v>
      </c>
      <c r="S91" s="195">
        <f t="shared" si="38"/>
        <v>58.2</v>
      </c>
      <c r="T91" s="195">
        <f t="shared" si="38"/>
        <v>51</v>
      </c>
      <c r="U91" s="195">
        <f t="shared" si="38"/>
        <v>41.4</v>
      </c>
      <c r="V91" s="195">
        <f>U91-T91</f>
        <v>-9.6000000000000014</v>
      </c>
      <c r="W91" s="198">
        <f>U91/T91</f>
        <v>0.81176470588235294</v>
      </c>
      <c r="X91" s="155"/>
      <c r="Y91" s="155"/>
      <c r="Z91" s="139"/>
      <c r="AA91" s="139"/>
      <c r="AB91" s="139"/>
      <c r="AC91" s="139"/>
      <c r="AD91" s="139"/>
      <c r="AE91" s="139"/>
      <c r="AF91" s="139"/>
      <c r="AG91" s="139"/>
      <c r="AH91" s="139"/>
      <c r="AI91" s="139"/>
      <c r="AJ91" s="139"/>
      <c r="AK91" s="139"/>
      <c r="AL91" s="139"/>
      <c r="AM91" s="139"/>
      <c r="AN91" s="139"/>
      <c r="AO91" s="139"/>
      <c r="AP91" s="139"/>
      <c r="AQ91" s="139"/>
      <c r="AR91" s="139"/>
      <c r="AS91" s="139"/>
      <c r="AT91" s="139"/>
      <c r="AU91" s="139"/>
      <c r="AV91" s="118"/>
      <c r="AW91" s="118"/>
      <c r="AX91" s="118"/>
      <c r="AY91" s="118"/>
      <c r="AZ91" s="118"/>
      <c r="BA91" s="118"/>
      <c r="BB91" s="118"/>
      <c r="BC91" s="118"/>
      <c r="BD91" s="118"/>
      <c r="BE91" s="118"/>
      <c r="BF91" s="118"/>
      <c r="BG91" s="118"/>
      <c r="BH91" s="118"/>
      <c r="BI91" s="118"/>
      <c r="BJ91" s="118"/>
    </row>
    <row r="92" spans="1:62" ht="21" hidden="1" customHeight="1" x14ac:dyDescent="0.25">
      <c r="A92" s="324"/>
      <c r="B92" s="185"/>
      <c r="C92" s="199" t="s">
        <v>195</v>
      </c>
      <c r="D92" s="199"/>
      <c r="E92" s="339" t="s">
        <v>194</v>
      </c>
      <c r="F92" s="194"/>
      <c r="G92" s="195">
        <f t="shared" ref="G92:Q92" si="39">SUM(G93)</f>
        <v>874.9</v>
      </c>
      <c r="H92" s="195"/>
      <c r="I92" s="195"/>
      <c r="J92" s="234"/>
      <c r="K92" s="195">
        <f t="shared" si="39"/>
        <v>0.80077723168362103</v>
      </c>
      <c r="L92" s="195"/>
      <c r="M92" s="195"/>
      <c r="N92" s="195">
        <f t="shared" si="39"/>
        <v>1.3</v>
      </c>
      <c r="O92" s="195">
        <f t="shared" si="39"/>
        <v>1.3</v>
      </c>
      <c r="P92" s="195">
        <f t="shared" si="39"/>
        <v>0</v>
      </c>
      <c r="Q92" s="195">
        <f t="shared" si="39"/>
        <v>1</v>
      </c>
      <c r="R92" s="347">
        <f>SUM(F92,L92)</f>
        <v>0</v>
      </c>
      <c r="S92" s="333">
        <f t="shared" si="38"/>
        <v>0</v>
      </c>
      <c r="T92" s="333">
        <f t="shared" si="38"/>
        <v>876.19999999999993</v>
      </c>
      <c r="U92" s="333">
        <f t="shared" si="38"/>
        <v>1.3</v>
      </c>
      <c r="V92" s="333">
        <f>U92-T92</f>
        <v>-874.9</v>
      </c>
      <c r="W92" s="335">
        <f>U92/T92</f>
        <v>1.4836795252225522E-3</v>
      </c>
      <c r="X92" s="155"/>
      <c r="Y92" s="155"/>
      <c r="Z92" s="139"/>
      <c r="AA92" s="139"/>
      <c r="AB92" s="139"/>
      <c r="AC92" s="139"/>
      <c r="AD92" s="139"/>
      <c r="AE92" s="139"/>
      <c r="AF92" s="139"/>
      <c r="AG92" s="139"/>
      <c r="AH92" s="139"/>
      <c r="AI92" s="139"/>
      <c r="AJ92" s="139"/>
      <c r="AK92" s="139"/>
      <c r="AL92" s="139"/>
      <c r="AM92" s="139"/>
      <c r="AN92" s="139"/>
      <c r="AO92" s="139"/>
      <c r="AP92" s="139"/>
      <c r="AQ92" s="139"/>
      <c r="AR92" s="139"/>
      <c r="AS92" s="139"/>
      <c r="AT92" s="139"/>
      <c r="AU92" s="139"/>
      <c r="AV92" s="118"/>
      <c r="AW92" s="118"/>
      <c r="AX92" s="118"/>
      <c r="AY92" s="118"/>
      <c r="AZ92" s="118"/>
      <c r="BA92" s="118"/>
      <c r="BB92" s="118"/>
      <c r="BC92" s="118"/>
      <c r="BD92" s="118"/>
      <c r="BE92" s="118"/>
      <c r="BF92" s="118"/>
      <c r="BG92" s="118"/>
      <c r="BH92" s="118"/>
      <c r="BI92" s="118"/>
      <c r="BJ92" s="118"/>
    </row>
    <row r="93" spans="1:62" s="352" customFormat="1" ht="33" customHeight="1" thickBot="1" x14ac:dyDescent="0.3">
      <c r="A93" s="301"/>
      <c r="B93" s="205" t="s">
        <v>193</v>
      </c>
      <c r="C93" s="348" t="s">
        <v>192</v>
      </c>
      <c r="D93" s="348" t="s">
        <v>191</v>
      </c>
      <c r="E93" s="349" t="s">
        <v>190</v>
      </c>
      <c r="F93" s="341">
        <v>1582.4</v>
      </c>
      <c r="G93" s="307">
        <v>874.9</v>
      </c>
      <c r="H93" s="307">
        <v>700.6</v>
      </c>
      <c r="I93" s="163">
        <f>H93/H9</f>
        <v>3.6417734178610119E-3</v>
      </c>
      <c r="J93" s="304">
        <f t="shared" si="30"/>
        <v>-174.29999999999995</v>
      </c>
      <c r="K93" s="350">
        <f t="shared" si="37"/>
        <v>0.80077723168362103</v>
      </c>
      <c r="L93" s="309">
        <v>36.799999999999997</v>
      </c>
      <c r="M93" s="310">
        <v>38.9</v>
      </c>
      <c r="N93" s="310">
        <v>1.3</v>
      </c>
      <c r="O93" s="310">
        <v>1.3</v>
      </c>
      <c r="P93" s="310">
        <f>O93-N93</f>
        <v>0</v>
      </c>
      <c r="Q93" s="351">
        <f>O93/N93</f>
        <v>1</v>
      </c>
      <c r="R93" s="347">
        <f t="shared" si="33"/>
        <v>1619.2</v>
      </c>
      <c r="S93" s="333">
        <f t="shared" si="34"/>
        <v>1621.3000000000002</v>
      </c>
      <c r="T93" s="333">
        <f t="shared" si="34"/>
        <v>876.19999999999993</v>
      </c>
      <c r="U93" s="333">
        <f t="shared" si="34"/>
        <v>701.9</v>
      </c>
      <c r="V93" s="333">
        <f t="shared" si="35"/>
        <v>-174.29999999999995</v>
      </c>
      <c r="W93" s="335">
        <f t="shared" si="36"/>
        <v>0.80107281442593015</v>
      </c>
      <c r="X93" s="155"/>
      <c r="Y93" s="155"/>
      <c r="Z93" s="139"/>
      <c r="AA93" s="139"/>
      <c r="AB93" s="139"/>
      <c r="AC93" s="139"/>
      <c r="AD93" s="139"/>
      <c r="AE93" s="139"/>
      <c r="AF93" s="139"/>
      <c r="AG93" s="139"/>
      <c r="AH93" s="139"/>
      <c r="AI93" s="139"/>
      <c r="AJ93" s="139"/>
      <c r="AK93" s="139"/>
      <c r="AL93" s="139"/>
      <c r="AM93" s="139"/>
      <c r="AN93" s="139"/>
      <c r="AO93" s="139"/>
      <c r="AP93" s="139"/>
      <c r="AQ93" s="139"/>
      <c r="AR93" s="139"/>
      <c r="AS93" s="139"/>
      <c r="AT93" s="139"/>
      <c r="AU93" s="139"/>
      <c r="AV93" s="118"/>
      <c r="AW93" s="118"/>
      <c r="AX93" s="118"/>
      <c r="AY93" s="118"/>
      <c r="AZ93" s="118"/>
      <c r="BA93" s="118"/>
      <c r="BB93" s="118"/>
      <c r="BC93" s="118"/>
      <c r="BD93" s="118"/>
      <c r="BE93" s="118"/>
      <c r="BF93" s="118"/>
      <c r="BG93" s="118"/>
      <c r="BH93" s="118"/>
      <c r="BI93" s="118"/>
      <c r="BJ93" s="118"/>
    </row>
    <row r="94" spans="1:62" s="344" customFormat="1" ht="47.45" customHeight="1" thickBot="1" x14ac:dyDescent="0.3">
      <c r="A94" s="152">
        <v>6</v>
      </c>
      <c r="B94" s="153" t="s">
        <v>188</v>
      </c>
      <c r="C94" s="153" t="s">
        <v>189</v>
      </c>
      <c r="D94" s="153" t="s">
        <v>187</v>
      </c>
      <c r="E94" s="353" t="s">
        <v>426</v>
      </c>
      <c r="F94" s="239">
        <v>17174.5</v>
      </c>
      <c r="G94" s="147">
        <v>8015.3</v>
      </c>
      <c r="H94" s="147">
        <v>6577.9</v>
      </c>
      <c r="I94" s="144">
        <f>H94/H9</f>
        <v>3.4192437004493217E-2</v>
      </c>
      <c r="J94" s="354">
        <f t="shared" si="30"/>
        <v>-1437.4000000000005</v>
      </c>
      <c r="K94" s="146">
        <f t="shared" si="37"/>
        <v>0.82066797250258872</v>
      </c>
      <c r="L94" s="143">
        <v>106.3</v>
      </c>
      <c r="M94" s="147">
        <v>117</v>
      </c>
      <c r="N94" s="147">
        <v>117</v>
      </c>
      <c r="O94" s="147">
        <v>24.4</v>
      </c>
      <c r="P94" s="147">
        <f>O94-N94</f>
        <v>-92.6</v>
      </c>
      <c r="Q94" s="240">
        <f>O94/N94</f>
        <v>0.20854700854700853</v>
      </c>
      <c r="R94" s="239">
        <f t="shared" si="33"/>
        <v>17280.8</v>
      </c>
      <c r="S94" s="147">
        <f t="shared" si="34"/>
        <v>17291.5</v>
      </c>
      <c r="T94" s="147">
        <f t="shared" si="34"/>
        <v>8132.3</v>
      </c>
      <c r="U94" s="147">
        <f t="shared" si="34"/>
        <v>6602.2999999999993</v>
      </c>
      <c r="V94" s="147">
        <f t="shared" si="35"/>
        <v>-1530.0000000000009</v>
      </c>
      <c r="W94" s="146">
        <f t="shared" si="36"/>
        <v>0.81186134303948443</v>
      </c>
      <c r="X94" s="155"/>
      <c r="Y94" s="155"/>
      <c r="Z94" s="139"/>
      <c r="AA94" s="139"/>
      <c r="AB94" s="139"/>
      <c r="AC94" s="139"/>
      <c r="AD94" s="139"/>
      <c r="AE94" s="139"/>
      <c r="AF94" s="139"/>
      <c r="AG94" s="139"/>
      <c r="AH94" s="139"/>
      <c r="AI94" s="139"/>
      <c r="AJ94" s="139"/>
      <c r="AK94" s="139"/>
      <c r="AL94" s="139"/>
      <c r="AM94" s="139"/>
      <c r="AN94" s="139"/>
      <c r="AO94" s="139"/>
      <c r="AP94" s="139"/>
      <c r="AQ94" s="139"/>
      <c r="AR94" s="139"/>
      <c r="AS94" s="139"/>
      <c r="AT94" s="139"/>
      <c r="AU94" s="139"/>
      <c r="AV94" s="118"/>
      <c r="AW94" s="118"/>
      <c r="AX94" s="118"/>
      <c r="AY94" s="118"/>
      <c r="AZ94" s="118"/>
      <c r="BA94" s="118"/>
      <c r="BB94" s="118"/>
      <c r="BC94" s="118"/>
      <c r="BD94" s="118"/>
      <c r="BE94" s="118"/>
      <c r="BF94" s="118"/>
      <c r="BG94" s="118"/>
      <c r="BH94" s="118"/>
      <c r="BI94" s="118"/>
      <c r="BJ94" s="118"/>
    </row>
    <row r="95" spans="1:62" s="355" customFormat="1" ht="22.9" customHeight="1" thickBot="1" x14ac:dyDescent="0.3">
      <c r="A95" s="152">
        <v>7</v>
      </c>
      <c r="B95" s="153" t="s">
        <v>188</v>
      </c>
      <c r="C95" s="153" t="s">
        <v>97</v>
      </c>
      <c r="D95" s="153" t="s">
        <v>187</v>
      </c>
      <c r="E95" s="353" t="s">
        <v>427</v>
      </c>
      <c r="F95" s="239">
        <v>14640.4</v>
      </c>
      <c r="G95" s="147">
        <v>6088.7</v>
      </c>
      <c r="H95" s="147">
        <v>4915.2</v>
      </c>
      <c r="I95" s="144">
        <f>H95/H9</f>
        <v>2.5549592782572718E-2</v>
      </c>
      <c r="J95" s="354">
        <f>H95-G95</f>
        <v>-1173.5</v>
      </c>
      <c r="K95" s="146">
        <f>H95/G95</f>
        <v>0.8072659188332485</v>
      </c>
      <c r="L95" s="143">
        <v>276.5</v>
      </c>
      <c r="M95" s="147">
        <v>276.5</v>
      </c>
      <c r="N95" s="147">
        <v>276.5</v>
      </c>
      <c r="O95" s="147"/>
      <c r="P95" s="147">
        <f>O95-N95</f>
        <v>-276.5</v>
      </c>
      <c r="Q95" s="240">
        <f>O95/N95</f>
        <v>0</v>
      </c>
      <c r="R95" s="239">
        <f>SUM(F95,L95)</f>
        <v>14916.9</v>
      </c>
      <c r="S95" s="147">
        <f t="shared" si="34"/>
        <v>14916.9</v>
      </c>
      <c r="T95" s="147">
        <f t="shared" si="34"/>
        <v>6365.2</v>
      </c>
      <c r="U95" s="147">
        <f t="shared" si="34"/>
        <v>4915.2</v>
      </c>
      <c r="V95" s="147">
        <f>U95-T95</f>
        <v>-1450</v>
      </c>
      <c r="W95" s="146">
        <f>U95/T95</f>
        <v>0.7721988311443474</v>
      </c>
      <c r="X95" s="155"/>
      <c r="Y95" s="155"/>
      <c r="Z95" s="139"/>
      <c r="AA95" s="139"/>
      <c r="AB95" s="139"/>
      <c r="AC95" s="139"/>
      <c r="AD95" s="139"/>
      <c r="AE95" s="139"/>
      <c r="AF95" s="139"/>
      <c r="AG95" s="139"/>
      <c r="AH95" s="139"/>
      <c r="AI95" s="139"/>
      <c r="AJ95" s="139"/>
      <c r="AK95" s="139"/>
      <c r="AL95" s="139"/>
      <c r="AM95" s="139"/>
      <c r="AN95" s="139"/>
      <c r="AO95" s="139"/>
      <c r="AP95" s="139"/>
      <c r="AQ95" s="139"/>
      <c r="AR95" s="139"/>
      <c r="AS95" s="139"/>
      <c r="AT95" s="139"/>
      <c r="AU95" s="139"/>
      <c r="AV95" s="118"/>
      <c r="AW95" s="118"/>
      <c r="AX95" s="118"/>
      <c r="AY95" s="118"/>
      <c r="AZ95" s="118"/>
      <c r="BA95" s="118"/>
      <c r="BB95" s="118"/>
      <c r="BC95" s="118"/>
      <c r="BD95" s="118"/>
      <c r="BE95" s="118"/>
      <c r="BF95" s="118"/>
      <c r="BG95" s="118"/>
      <c r="BH95" s="118"/>
      <c r="BI95" s="118"/>
      <c r="BJ95" s="118"/>
    </row>
    <row r="96" spans="1:62" s="355" customFormat="1" ht="21" customHeight="1" thickBot="1" x14ac:dyDescent="0.3">
      <c r="A96" s="152">
        <v>8</v>
      </c>
      <c r="B96" s="153" t="s">
        <v>186</v>
      </c>
      <c r="C96" s="153" t="s">
        <v>185</v>
      </c>
      <c r="D96" s="153"/>
      <c r="E96" s="356" t="s">
        <v>184</v>
      </c>
      <c r="F96" s="143">
        <f>SUM(F108,F107,F106,F105,F102,F101,F100,F99,F98,F97)</f>
        <v>25691.600000000002</v>
      </c>
      <c r="G96" s="147">
        <f>SUM(G108,G107,G106,G105,G102,G101,G100,G99,G98,G97)</f>
        <v>20455.3</v>
      </c>
      <c r="H96" s="147">
        <f>SUM(H108,H107,H106,H105,H102,H101,H100,H99,H98,H97)</f>
        <v>11868.099999999999</v>
      </c>
      <c r="I96" s="343">
        <f>H96/H9</f>
        <v>6.1691309021576178E-2</v>
      </c>
      <c r="J96" s="354">
        <f>H96-G96</f>
        <v>-8587.2000000000007</v>
      </c>
      <c r="K96" s="146">
        <f t="shared" si="37"/>
        <v>0.58019681940621737</v>
      </c>
      <c r="L96" s="147">
        <f>SUM(L108,L107,L106,L105,L102,L101,L100,L99,L98,L97)</f>
        <v>49758.600000000006</v>
      </c>
      <c r="M96" s="147">
        <f>SUM(M108,M107,M106,M105,M102,M101,M100,M99,M98,M97)</f>
        <v>49758.7</v>
      </c>
      <c r="N96" s="147">
        <f>SUM(N108,N107,N106,N105,N102,N101,N100,N99,N98,N97)</f>
        <v>44036.2</v>
      </c>
      <c r="O96" s="147">
        <f>SUM(O108,O107,O106,O105,O102,O101,O100,O99,O98,O97)</f>
        <v>146</v>
      </c>
      <c r="P96" s="147">
        <f>O96-N96</f>
        <v>-43890.2</v>
      </c>
      <c r="Q96" s="240">
        <f>O96/N96</f>
        <v>3.315454103669254E-3</v>
      </c>
      <c r="R96" s="239">
        <f t="shared" ref="R96:V96" si="40">SUM(R108,R107,R106,R105,R102,R101,R100,R99,R98,R97)</f>
        <v>75450.2</v>
      </c>
      <c r="S96" s="147">
        <f t="shared" si="40"/>
        <v>75450.3</v>
      </c>
      <c r="T96" s="147">
        <f t="shared" si="40"/>
        <v>64491.500000000015</v>
      </c>
      <c r="U96" s="147">
        <f t="shared" si="40"/>
        <v>12014.099999999999</v>
      </c>
      <c r="V96" s="147">
        <f t="shared" si="40"/>
        <v>-52477.400000000009</v>
      </c>
      <c r="W96" s="357"/>
      <c r="X96" s="155"/>
      <c r="Y96" s="155"/>
      <c r="Z96" s="139"/>
      <c r="AA96" s="139"/>
      <c r="AB96" s="139"/>
      <c r="AC96" s="139"/>
      <c r="AD96" s="139"/>
      <c r="AE96" s="139"/>
      <c r="AF96" s="139"/>
      <c r="AG96" s="139"/>
      <c r="AH96" s="139"/>
      <c r="AI96" s="139"/>
      <c r="AJ96" s="139"/>
      <c r="AK96" s="139"/>
      <c r="AL96" s="139"/>
      <c r="AM96" s="139"/>
      <c r="AN96" s="139"/>
      <c r="AO96" s="139"/>
      <c r="AP96" s="139"/>
      <c r="AQ96" s="139"/>
      <c r="AR96" s="139"/>
      <c r="AS96" s="139"/>
      <c r="AT96" s="139"/>
      <c r="AU96" s="139"/>
      <c r="AV96" s="118"/>
      <c r="AW96" s="118"/>
      <c r="AX96" s="118"/>
      <c r="AY96" s="118"/>
      <c r="AZ96" s="118"/>
      <c r="BA96" s="118"/>
      <c r="BB96" s="118"/>
      <c r="BC96" s="118"/>
      <c r="BD96" s="118"/>
      <c r="BE96" s="118"/>
      <c r="BF96" s="118"/>
      <c r="BG96" s="118"/>
      <c r="BH96" s="118"/>
      <c r="BI96" s="118"/>
      <c r="BJ96" s="118"/>
    </row>
    <row r="97" spans="1:62" ht="27.75" customHeight="1" x14ac:dyDescent="0.25">
      <c r="A97" s="156"/>
      <c r="B97" s="158" t="s">
        <v>183</v>
      </c>
      <c r="C97" s="315" t="s">
        <v>182</v>
      </c>
      <c r="D97" s="315" t="s">
        <v>178</v>
      </c>
      <c r="E97" s="316" t="s">
        <v>181</v>
      </c>
      <c r="F97" s="197">
        <v>1101</v>
      </c>
      <c r="G97" s="234">
        <v>1101</v>
      </c>
      <c r="H97" s="234">
        <v>198</v>
      </c>
      <c r="I97" s="317">
        <f>H97/H9</f>
        <v>1.0292194358214107E-3</v>
      </c>
      <c r="J97" s="192">
        <f t="shared" si="30"/>
        <v>-903</v>
      </c>
      <c r="K97" s="198">
        <f t="shared" si="37"/>
        <v>0.17983651226158037</v>
      </c>
      <c r="L97" s="233"/>
      <c r="M97" s="234"/>
      <c r="N97" s="234"/>
      <c r="O97" s="234"/>
      <c r="P97" s="234">
        <f t="shared" ref="P97:P146" si="41">O97-N97</f>
        <v>0</v>
      </c>
      <c r="Q97" s="218"/>
      <c r="R97" s="197">
        <f t="shared" si="33"/>
        <v>1101</v>
      </c>
      <c r="S97" s="234">
        <f t="shared" si="34"/>
        <v>1101</v>
      </c>
      <c r="T97" s="234">
        <f t="shared" si="34"/>
        <v>1101</v>
      </c>
      <c r="U97" s="234">
        <f t="shared" si="34"/>
        <v>198</v>
      </c>
      <c r="V97" s="234">
        <f t="shared" si="35"/>
        <v>-903</v>
      </c>
      <c r="W97" s="328">
        <f t="shared" si="36"/>
        <v>0.17983651226158037</v>
      </c>
      <c r="X97" s="155"/>
      <c r="Y97" s="155"/>
      <c r="Z97" s="139"/>
      <c r="AA97" s="139"/>
      <c r="AB97" s="139"/>
      <c r="AC97" s="139"/>
      <c r="AD97" s="139"/>
      <c r="AE97" s="139"/>
      <c r="AF97" s="139"/>
      <c r="AG97" s="139"/>
      <c r="AH97" s="139"/>
      <c r="AI97" s="139"/>
      <c r="AJ97" s="139"/>
      <c r="AK97" s="139"/>
      <c r="AL97" s="139"/>
      <c r="AM97" s="139"/>
      <c r="AN97" s="139"/>
      <c r="AO97" s="139"/>
      <c r="AP97" s="139"/>
      <c r="AQ97" s="139"/>
      <c r="AR97" s="139"/>
      <c r="AS97" s="139"/>
      <c r="AT97" s="139"/>
      <c r="AU97" s="139"/>
      <c r="AV97" s="118"/>
      <c r="AW97" s="118"/>
      <c r="AX97" s="118"/>
      <c r="AY97" s="118"/>
      <c r="AZ97" s="118"/>
      <c r="BA97" s="118"/>
      <c r="BB97" s="118"/>
      <c r="BC97" s="118"/>
      <c r="BD97" s="118"/>
      <c r="BE97" s="118"/>
      <c r="BF97" s="118"/>
      <c r="BG97" s="118"/>
      <c r="BH97" s="118"/>
      <c r="BI97" s="118"/>
      <c r="BJ97" s="118"/>
    </row>
    <row r="98" spans="1:62" ht="15.75" customHeight="1" x14ac:dyDescent="0.25">
      <c r="A98" s="184"/>
      <c r="B98" s="185" t="s">
        <v>180</v>
      </c>
      <c r="C98" s="214" t="s">
        <v>179</v>
      </c>
      <c r="D98" s="214" t="s">
        <v>178</v>
      </c>
      <c r="E98" s="358" t="s">
        <v>177</v>
      </c>
      <c r="F98" s="194"/>
      <c r="G98" s="195"/>
      <c r="H98" s="195"/>
      <c r="I98" s="191"/>
      <c r="J98" s="192"/>
      <c r="K98" s="137"/>
      <c r="L98" s="233">
        <v>12376.2</v>
      </c>
      <c r="M98" s="234">
        <v>12376.2</v>
      </c>
      <c r="N98" s="195">
        <v>9653.7000000000007</v>
      </c>
      <c r="O98" s="195">
        <v>146</v>
      </c>
      <c r="P98" s="195">
        <f>O98-N98</f>
        <v>-9507.7000000000007</v>
      </c>
      <c r="Q98" s="262">
        <f>O98/N98</f>
        <v>1.5123734941007074E-2</v>
      </c>
      <c r="R98" s="197">
        <f t="shared" si="33"/>
        <v>12376.2</v>
      </c>
      <c r="S98" s="195">
        <f t="shared" si="34"/>
        <v>12376.2</v>
      </c>
      <c r="T98" s="195">
        <f t="shared" si="34"/>
        <v>9653.7000000000007</v>
      </c>
      <c r="U98" s="195">
        <f t="shared" si="34"/>
        <v>146</v>
      </c>
      <c r="V98" s="195">
        <f t="shared" si="35"/>
        <v>-9507.7000000000007</v>
      </c>
      <c r="W98" s="198">
        <f t="shared" si="36"/>
        <v>1.5123734941007074E-2</v>
      </c>
      <c r="X98" s="155"/>
      <c r="Y98" s="155"/>
      <c r="Z98" s="139"/>
      <c r="AA98" s="139"/>
      <c r="AB98" s="139"/>
      <c r="AC98" s="139"/>
      <c r="AD98" s="139"/>
      <c r="AE98" s="139"/>
      <c r="AF98" s="139"/>
      <c r="AG98" s="139"/>
      <c r="AH98" s="139"/>
      <c r="AI98" s="139"/>
      <c r="AJ98" s="139"/>
      <c r="AK98" s="139"/>
      <c r="AL98" s="139"/>
      <c r="AM98" s="139"/>
      <c r="AN98" s="139"/>
      <c r="AO98" s="139"/>
      <c r="AP98" s="139"/>
      <c r="AQ98" s="139"/>
      <c r="AR98" s="139"/>
      <c r="AS98" s="139"/>
      <c r="AT98" s="139"/>
      <c r="AU98" s="139"/>
      <c r="AV98" s="118"/>
      <c r="AW98" s="118"/>
      <c r="AX98" s="118"/>
      <c r="AY98" s="118"/>
      <c r="AZ98" s="118"/>
      <c r="BA98" s="118"/>
      <c r="BB98" s="118"/>
      <c r="BC98" s="118"/>
      <c r="BD98" s="118"/>
      <c r="BE98" s="118"/>
      <c r="BF98" s="118"/>
      <c r="BG98" s="118"/>
      <c r="BH98" s="118"/>
      <c r="BI98" s="118"/>
      <c r="BJ98" s="118"/>
    </row>
    <row r="99" spans="1:62" ht="18" customHeight="1" x14ac:dyDescent="0.25">
      <c r="A99" s="184"/>
      <c r="B99" s="185"/>
      <c r="C99" s="185" t="s">
        <v>428</v>
      </c>
      <c r="D99" s="185" t="s">
        <v>178</v>
      </c>
      <c r="E99" s="358" t="s">
        <v>429</v>
      </c>
      <c r="F99" s="194"/>
      <c r="G99" s="195"/>
      <c r="H99" s="195"/>
      <c r="I99" s="191"/>
      <c r="J99" s="192"/>
      <c r="K99" s="137"/>
      <c r="L99" s="261">
        <v>3000</v>
      </c>
      <c r="M99" s="195">
        <v>3000</v>
      </c>
      <c r="N99" s="195"/>
      <c r="O99" s="195"/>
      <c r="P99" s="195">
        <f>O99-N99</f>
        <v>0</v>
      </c>
      <c r="Q99" s="262"/>
      <c r="R99" s="197">
        <f t="shared" si="33"/>
        <v>3000</v>
      </c>
      <c r="S99" s="195">
        <f t="shared" si="34"/>
        <v>3000</v>
      </c>
      <c r="T99" s="195">
        <f t="shared" si="34"/>
        <v>0</v>
      </c>
      <c r="U99" s="195">
        <f t="shared" si="34"/>
        <v>0</v>
      </c>
      <c r="V99" s="195">
        <f t="shared" si="35"/>
        <v>0</v>
      </c>
      <c r="W99" s="198"/>
      <c r="X99" s="155"/>
      <c r="Y99" s="155"/>
      <c r="Z99" s="139"/>
      <c r="AA99" s="139"/>
      <c r="AB99" s="139"/>
      <c r="AC99" s="139"/>
      <c r="AD99" s="139"/>
      <c r="AE99" s="139"/>
      <c r="AF99" s="139"/>
      <c r="AG99" s="139"/>
      <c r="AH99" s="139"/>
      <c r="AI99" s="139"/>
      <c r="AJ99" s="139"/>
      <c r="AK99" s="139"/>
      <c r="AL99" s="139"/>
      <c r="AM99" s="139"/>
      <c r="AN99" s="139"/>
      <c r="AO99" s="139"/>
      <c r="AP99" s="139"/>
      <c r="AQ99" s="139"/>
      <c r="AR99" s="139"/>
      <c r="AS99" s="139"/>
      <c r="AT99" s="139"/>
      <c r="AU99" s="139"/>
      <c r="AV99" s="118"/>
      <c r="AW99" s="118"/>
      <c r="AX99" s="118"/>
      <c r="AY99" s="118"/>
      <c r="AZ99" s="118"/>
      <c r="BA99" s="118"/>
      <c r="BB99" s="118"/>
      <c r="BC99" s="118"/>
      <c r="BD99" s="118"/>
      <c r="BE99" s="118"/>
      <c r="BF99" s="118"/>
      <c r="BG99" s="118"/>
      <c r="BH99" s="118"/>
      <c r="BI99" s="118"/>
      <c r="BJ99" s="118"/>
    </row>
    <row r="100" spans="1:62" ht="15.75" customHeight="1" x14ac:dyDescent="0.25">
      <c r="A100" s="184"/>
      <c r="B100" s="185" t="s">
        <v>176</v>
      </c>
      <c r="C100" s="185" t="s">
        <v>430</v>
      </c>
      <c r="D100" s="185" t="s">
        <v>168</v>
      </c>
      <c r="E100" s="359" t="s">
        <v>431</v>
      </c>
      <c r="F100" s="195">
        <v>70.8</v>
      </c>
      <c r="G100" s="195">
        <v>70.8</v>
      </c>
      <c r="H100" s="195"/>
      <c r="I100" s="191"/>
      <c r="J100" s="192">
        <f t="shared" si="30"/>
        <v>-70.8</v>
      </c>
      <c r="K100" s="137"/>
      <c r="L100" s="261">
        <v>103.4</v>
      </c>
      <c r="M100" s="195">
        <v>103.5</v>
      </c>
      <c r="N100" s="195">
        <v>103.5</v>
      </c>
      <c r="O100" s="195"/>
      <c r="P100" s="195">
        <f t="shared" si="41"/>
        <v>-103.5</v>
      </c>
      <c r="Q100" s="262">
        <f t="shared" ref="Q100:Q104" si="42">O100/N100</f>
        <v>0</v>
      </c>
      <c r="R100" s="197">
        <f t="shared" si="33"/>
        <v>174.2</v>
      </c>
      <c r="S100" s="195">
        <f t="shared" si="34"/>
        <v>174.3</v>
      </c>
      <c r="T100" s="195">
        <f t="shared" si="34"/>
        <v>174.3</v>
      </c>
      <c r="U100" s="195">
        <f t="shared" si="34"/>
        <v>0</v>
      </c>
      <c r="V100" s="195">
        <f t="shared" si="35"/>
        <v>-174.3</v>
      </c>
      <c r="W100" s="198">
        <f t="shared" si="36"/>
        <v>0</v>
      </c>
      <c r="X100" s="155"/>
      <c r="Y100" s="155"/>
      <c r="Z100" s="139"/>
      <c r="AA100" s="139"/>
      <c r="AB100" s="139"/>
      <c r="AC100" s="139"/>
      <c r="AD100" s="139"/>
      <c r="AE100" s="139"/>
      <c r="AF100" s="139"/>
      <c r="AG100" s="139"/>
      <c r="AH100" s="139"/>
      <c r="AI100" s="139"/>
      <c r="AJ100" s="139"/>
      <c r="AK100" s="139"/>
      <c r="AL100" s="139"/>
      <c r="AM100" s="139"/>
      <c r="AN100" s="139"/>
      <c r="AO100" s="139"/>
      <c r="AP100" s="139"/>
      <c r="AQ100" s="139"/>
      <c r="AR100" s="139"/>
      <c r="AS100" s="139"/>
      <c r="AT100" s="139"/>
      <c r="AU100" s="139"/>
      <c r="AV100" s="118"/>
      <c r="AW100" s="118"/>
      <c r="AX100" s="118"/>
      <c r="AY100" s="118"/>
      <c r="AZ100" s="118"/>
      <c r="BA100" s="118"/>
      <c r="BB100" s="118"/>
      <c r="BC100" s="118"/>
      <c r="BD100" s="118"/>
      <c r="BE100" s="118"/>
      <c r="BF100" s="118"/>
      <c r="BG100" s="118"/>
      <c r="BH100" s="118"/>
      <c r="BI100" s="118"/>
      <c r="BJ100" s="118"/>
    </row>
    <row r="101" spans="1:62" s="246" customFormat="1" ht="20.25" customHeight="1" x14ac:dyDescent="0.25">
      <c r="A101" s="184"/>
      <c r="B101" s="360" t="s">
        <v>176</v>
      </c>
      <c r="C101" s="360" t="s">
        <v>432</v>
      </c>
      <c r="D101" s="360" t="s">
        <v>168</v>
      </c>
      <c r="E101" s="361" t="s">
        <v>433</v>
      </c>
      <c r="F101" s="195">
        <v>86</v>
      </c>
      <c r="G101" s="195">
        <v>86</v>
      </c>
      <c r="H101" s="195"/>
      <c r="I101" s="191"/>
      <c r="J101" s="192">
        <f t="shared" si="30"/>
        <v>-86</v>
      </c>
      <c r="K101" s="137"/>
      <c r="L101" s="233">
        <v>1151.5999999999999</v>
      </c>
      <c r="M101" s="234">
        <v>1151.5999999999999</v>
      </c>
      <c r="N101" s="195">
        <v>1151.5999999999999</v>
      </c>
      <c r="O101" s="195"/>
      <c r="P101" s="195">
        <f>O101-N101</f>
        <v>-1151.5999999999999</v>
      </c>
      <c r="Q101" s="262">
        <f>O101/N101</f>
        <v>0</v>
      </c>
      <c r="R101" s="197">
        <f t="shared" si="33"/>
        <v>1237.5999999999999</v>
      </c>
      <c r="S101" s="195">
        <f t="shared" si="34"/>
        <v>1237.5999999999999</v>
      </c>
      <c r="T101" s="195">
        <f t="shared" si="34"/>
        <v>1237.5999999999999</v>
      </c>
      <c r="U101" s="195">
        <f t="shared" si="34"/>
        <v>0</v>
      </c>
      <c r="V101" s="195">
        <f t="shared" si="35"/>
        <v>-1237.5999999999999</v>
      </c>
      <c r="W101" s="198">
        <f t="shared" si="36"/>
        <v>0</v>
      </c>
      <c r="X101" s="243"/>
      <c r="Y101" s="243"/>
      <c r="Z101" s="244"/>
      <c r="AA101" s="244"/>
      <c r="AB101" s="244"/>
      <c r="AC101" s="244"/>
      <c r="AD101" s="244"/>
      <c r="AE101" s="244"/>
      <c r="AF101" s="244"/>
      <c r="AG101" s="244"/>
      <c r="AH101" s="244"/>
      <c r="AI101" s="244"/>
      <c r="AJ101" s="244"/>
      <c r="AK101" s="244"/>
      <c r="AL101" s="244"/>
      <c r="AM101" s="244"/>
      <c r="AN101" s="244"/>
      <c r="AO101" s="244"/>
      <c r="AP101" s="244"/>
      <c r="AQ101" s="244"/>
      <c r="AR101" s="244"/>
      <c r="AS101" s="244"/>
      <c r="AT101" s="244"/>
      <c r="AU101" s="244"/>
      <c r="AV101" s="245"/>
      <c r="AW101" s="245"/>
      <c r="AX101" s="245"/>
      <c r="AY101" s="245"/>
      <c r="AZ101" s="245"/>
      <c r="BA101" s="245"/>
      <c r="BB101" s="245"/>
      <c r="BC101" s="245"/>
      <c r="BD101" s="245"/>
      <c r="BE101" s="245"/>
      <c r="BF101" s="245"/>
      <c r="BG101" s="245"/>
      <c r="BH101" s="245"/>
      <c r="BI101" s="245"/>
      <c r="BJ101" s="245"/>
    </row>
    <row r="102" spans="1:62" ht="17.25" customHeight="1" x14ac:dyDescent="0.25">
      <c r="A102" s="184"/>
      <c r="B102" s="185" t="s">
        <v>175</v>
      </c>
      <c r="C102" s="214" t="s">
        <v>174</v>
      </c>
      <c r="D102" s="214" t="s">
        <v>168</v>
      </c>
      <c r="E102" s="362" t="s">
        <v>173</v>
      </c>
      <c r="F102" s="188">
        <v>11824.1</v>
      </c>
      <c r="G102" s="189">
        <v>6587.8</v>
      </c>
      <c r="H102" s="189">
        <v>5893.7</v>
      </c>
      <c r="I102" s="191">
        <f>H102/H9</f>
        <v>3.0635912065154789E-2</v>
      </c>
      <c r="J102" s="228">
        <f t="shared" si="30"/>
        <v>-694.10000000000036</v>
      </c>
      <c r="K102" s="198">
        <f>H102/G102</f>
        <v>0.89463857433437566</v>
      </c>
      <c r="L102" s="261">
        <v>730</v>
      </c>
      <c r="M102" s="195">
        <v>730</v>
      </c>
      <c r="N102" s="195">
        <v>730</v>
      </c>
      <c r="O102" s="195"/>
      <c r="P102" s="195">
        <f t="shared" si="41"/>
        <v>-730</v>
      </c>
      <c r="Q102" s="262">
        <f>O102/N102</f>
        <v>0</v>
      </c>
      <c r="R102" s="194">
        <f t="shared" si="33"/>
        <v>12554.1</v>
      </c>
      <c r="S102" s="195">
        <f t="shared" si="34"/>
        <v>12554.1</v>
      </c>
      <c r="T102" s="195">
        <f t="shared" si="34"/>
        <v>7317.8</v>
      </c>
      <c r="U102" s="195">
        <f t="shared" si="34"/>
        <v>5893.7</v>
      </c>
      <c r="V102" s="195">
        <f t="shared" si="35"/>
        <v>-1424.1000000000004</v>
      </c>
      <c r="W102" s="198">
        <f t="shared" si="36"/>
        <v>0.80539233102845109</v>
      </c>
      <c r="X102" s="155"/>
      <c r="Y102" s="155"/>
      <c r="Z102" s="139"/>
      <c r="AA102" s="139"/>
      <c r="AB102" s="139"/>
      <c r="AC102" s="139"/>
      <c r="AD102" s="139"/>
      <c r="AE102" s="139"/>
      <c r="AF102" s="139"/>
      <c r="AG102" s="139"/>
      <c r="AH102" s="139"/>
      <c r="AI102" s="139"/>
      <c r="AJ102" s="139"/>
      <c r="AK102" s="139"/>
      <c r="AL102" s="139"/>
      <c r="AM102" s="139"/>
      <c r="AN102" s="139"/>
      <c r="AO102" s="139"/>
      <c r="AP102" s="139"/>
      <c r="AQ102" s="139"/>
      <c r="AR102" s="139"/>
      <c r="AS102" s="139"/>
      <c r="AT102" s="139"/>
      <c r="AU102" s="139"/>
      <c r="AV102" s="118"/>
      <c r="AW102" s="118"/>
      <c r="AX102" s="118"/>
      <c r="AY102" s="118"/>
      <c r="AZ102" s="118"/>
      <c r="BA102" s="118"/>
      <c r="BB102" s="118"/>
      <c r="BC102" s="118"/>
      <c r="BD102" s="118"/>
      <c r="BE102" s="118"/>
      <c r="BF102" s="118"/>
      <c r="BG102" s="118"/>
      <c r="BH102" s="118"/>
      <c r="BI102" s="118"/>
      <c r="BJ102" s="118"/>
    </row>
    <row r="103" spans="1:62" s="286" customFormat="1" ht="18.75" hidden="1" customHeight="1" x14ac:dyDescent="0.25">
      <c r="A103" s="184"/>
      <c r="B103" s="185"/>
      <c r="C103" s="185"/>
      <c r="D103" s="185"/>
      <c r="E103" s="359" t="s">
        <v>172</v>
      </c>
      <c r="F103" s="188"/>
      <c r="G103" s="189"/>
      <c r="H103" s="189"/>
      <c r="I103" s="191">
        <f>H103/H9</f>
        <v>0</v>
      </c>
      <c r="J103" s="228">
        <f>H103-G103</f>
        <v>0</v>
      </c>
      <c r="K103" s="198" t="e">
        <f>H103/G103</f>
        <v>#DIV/0!</v>
      </c>
      <c r="L103" s="261"/>
      <c r="M103" s="195"/>
      <c r="N103" s="195"/>
      <c r="O103" s="195"/>
      <c r="P103" s="195">
        <f t="shared" si="41"/>
        <v>0</v>
      </c>
      <c r="Q103" s="262"/>
      <c r="R103" s="197">
        <f t="shared" si="33"/>
        <v>0</v>
      </c>
      <c r="S103" s="234">
        <f t="shared" si="34"/>
        <v>0</v>
      </c>
      <c r="T103" s="234">
        <f t="shared" si="34"/>
        <v>0</v>
      </c>
      <c r="U103" s="234">
        <f t="shared" si="34"/>
        <v>0</v>
      </c>
      <c r="V103" s="234">
        <f t="shared" si="35"/>
        <v>0</v>
      </c>
      <c r="W103" s="328" t="e">
        <f t="shared" si="36"/>
        <v>#DIV/0!</v>
      </c>
      <c r="X103" s="283"/>
      <c r="Y103" s="283"/>
      <c r="Z103" s="284"/>
      <c r="AA103" s="284"/>
      <c r="AB103" s="284"/>
      <c r="AC103" s="284"/>
      <c r="AD103" s="284"/>
      <c r="AE103" s="284"/>
      <c r="AF103" s="284"/>
      <c r="AG103" s="284"/>
      <c r="AH103" s="284"/>
      <c r="AI103" s="284"/>
      <c r="AJ103" s="284"/>
      <c r="AK103" s="284"/>
      <c r="AL103" s="284"/>
      <c r="AM103" s="284"/>
      <c r="AN103" s="284"/>
      <c r="AO103" s="284"/>
      <c r="AP103" s="284"/>
      <c r="AQ103" s="284"/>
      <c r="AR103" s="284"/>
      <c r="AS103" s="284"/>
      <c r="AT103" s="284"/>
      <c r="AU103" s="284"/>
      <c r="AV103" s="285"/>
      <c r="AW103" s="285"/>
      <c r="AX103" s="285"/>
      <c r="AY103" s="285"/>
      <c r="AZ103" s="285"/>
      <c r="BA103" s="285"/>
      <c r="BB103" s="285"/>
      <c r="BC103" s="285"/>
      <c r="BD103" s="285"/>
      <c r="BE103" s="285"/>
      <c r="BF103" s="285"/>
      <c r="BG103" s="285"/>
      <c r="BH103" s="285"/>
      <c r="BI103" s="285"/>
      <c r="BJ103" s="285"/>
    </row>
    <row r="104" spans="1:62" ht="18.75" hidden="1" customHeight="1" x14ac:dyDescent="0.25">
      <c r="A104" s="184"/>
      <c r="B104" s="185"/>
      <c r="C104" s="185"/>
      <c r="D104" s="185"/>
      <c r="E104" s="363" t="s">
        <v>171</v>
      </c>
      <c r="F104" s="188"/>
      <c r="G104" s="189"/>
      <c r="H104" s="189"/>
      <c r="I104" s="191"/>
      <c r="J104" s="192">
        <f t="shared" si="30"/>
        <v>0</v>
      </c>
      <c r="K104" s="137"/>
      <c r="L104" s="261"/>
      <c r="M104" s="195"/>
      <c r="N104" s="195"/>
      <c r="O104" s="195"/>
      <c r="P104" s="195">
        <f t="shared" si="41"/>
        <v>0</v>
      </c>
      <c r="Q104" s="262" t="e">
        <f t="shared" si="42"/>
        <v>#DIV/0!</v>
      </c>
      <c r="R104" s="197">
        <f t="shared" si="33"/>
        <v>0</v>
      </c>
      <c r="S104" s="195">
        <f t="shared" si="34"/>
        <v>0</v>
      </c>
      <c r="T104" s="195">
        <f t="shared" si="34"/>
        <v>0</v>
      </c>
      <c r="U104" s="195">
        <f t="shared" si="34"/>
        <v>0</v>
      </c>
      <c r="V104" s="195">
        <f t="shared" si="35"/>
        <v>0</v>
      </c>
      <c r="W104" s="198" t="e">
        <f t="shared" si="36"/>
        <v>#DIV/0!</v>
      </c>
      <c r="X104" s="155"/>
      <c r="Y104" s="155"/>
      <c r="Z104" s="139"/>
      <c r="AA104" s="139"/>
      <c r="AB104" s="139"/>
      <c r="AC104" s="139"/>
      <c r="AD104" s="139"/>
      <c r="AE104" s="139"/>
      <c r="AF104" s="139"/>
      <c r="AG104" s="139"/>
      <c r="AH104" s="139"/>
      <c r="AI104" s="139"/>
      <c r="AJ104" s="139"/>
      <c r="AK104" s="139"/>
      <c r="AL104" s="139"/>
      <c r="AM104" s="139"/>
      <c r="AN104" s="139"/>
      <c r="AO104" s="139"/>
      <c r="AP104" s="139"/>
      <c r="AQ104" s="139"/>
      <c r="AR104" s="139"/>
      <c r="AS104" s="139"/>
      <c r="AT104" s="139"/>
      <c r="AU104" s="139"/>
      <c r="AV104" s="118"/>
      <c r="AW104" s="118"/>
      <c r="AX104" s="118"/>
      <c r="AY104" s="118"/>
      <c r="AZ104" s="118"/>
      <c r="BA104" s="118"/>
      <c r="BB104" s="118"/>
      <c r="BC104" s="118"/>
      <c r="BD104" s="118"/>
      <c r="BE104" s="118"/>
      <c r="BF104" s="118"/>
      <c r="BG104" s="118"/>
      <c r="BH104" s="118"/>
      <c r="BI104" s="118"/>
      <c r="BJ104" s="118"/>
    </row>
    <row r="105" spans="1:62" s="231" customFormat="1" ht="29.25" customHeight="1" x14ac:dyDescent="0.25">
      <c r="A105" s="184"/>
      <c r="B105" s="185" t="s">
        <v>170</v>
      </c>
      <c r="C105" s="214" t="s">
        <v>169</v>
      </c>
      <c r="D105" s="214" t="s">
        <v>168</v>
      </c>
      <c r="E105" s="362" t="s">
        <v>167</v>
      </c>
      <c r="F105" s="188">
        <v>2200</v>
      </c>
      <c r="G105" s="189">
        <v>2200</v>
      </c>
      <c r="H105" s="189">
        <v>575.9</v>
      </c>
      <c r="I105" s="191">
        <f>H105/H9</f>
        <v>2.9935730964118709E-3</v>
      </c>
      <c r="J105" s="228">
        <f t="shared" si="30"/>
        <v>-1624.1</v>
      </c>
      <c r="K105" s="198">
        <f>H105/G105</f>
        <v>0.26177272727272727</v>
      </c>
      <c r="L105" s="261"/>
      <c r="M105" s="195"/>
      <c r="N105" s="195"/>
      <c r="O105" s="195"/>
      <c r="P105" s="195">
        <f t="shared" si="41"/>
        <v>0</v>
      </c>
      <c r="Q105" s="262"/>
      <c r="R105" s="194">
        <f t="shared" si="33"/>
        <v>2200</v>
      </c>
      <c r="S105" s="195">
        <f t="shared" si="34"/>
        <v>2200</v>
      </c>
      <c r="T105" s="195">
        <f t="shared" si="34"/>
        <v>2200</v>
      </c>
      <c r="U105" s="195">
        <f t="shared" si="34"/>
        <v>575.9</v>
      </c>
      <c r="V105" s="195">
        <f t="shared" si="35"/>
        <v>-1624.1</v>
      </c>
      <c r="W105" s="198">
        <f t="shared" si="36"/>
        <v>0.26177272727272727</v>
      </c>
      <c r="X105" s="155"/>
      <c r="Y105" s="155"/>
      <c r="Z105" s="139"/>
      <c r="AA105" s="139"/>
      <c r="AB105" s="139"/>
      <c r="AC105" s="139"/>
      <c r="AD105" s="139"/>
      <c r="AE105" s="139"/>
      <c r="AF105" s="139"/>
      <c r="AG105" s="139"/>
      <c r="AH105" s="139"/>
      <c r="AI105" s="139"/>
      <c r="AJ105" s="139"/>
      <c r="AK105" s="139"/>
      <c r="AL105" s="139"/>
      <c r="AM105" s="139"/>
      <c r="AN105" s="139"/>
      <c r="AO105" s="139"/>
      <c r="AP105" s="139"/>
      <c r="AQ105" s="139"/>
      <c r="AR105" s="139"/>
      <c r="AS105" s="139"/>
      <c r="AT105" s="139"/>
      <c r="AU105" s="139"/>
      <c r="AV105" s="118"/>
      <c r="AW105" s="118"/>
      <c r="AX105" s="118"/>
      <c r="AY105" s="118"/>
      <c r="AZ105" s="118"/>
      <c r="BA105" s="118"/>
      <c r="BB105" s="118"/>
      <c r="BC105" s="118"/>
      <c r="BD105" s="118"/>
      <c r="BE105" s="118"/>
      <c r="BF105" s="118"/>
      <c r="BG105" s="118"/>
      <c r="BH105" s="118"/>
      <c r="BI105" s="118"/>
      <c r="BJ105" s="118"/>
    </row>
    <row r="106" spans="1:62" ht="40.15" customHeight="1" x14ac:dyDescent="0.25">
      <c r="A106" s="184"/>
      <c r="B106" s="185" t="s">
        <v>166</v>
      </c>
      <c r="C106" s="185" t="s">
        <v>434</v>
      </c>
      <c r="D106" s="185" t="s">
        <v>168</v>
      </c>
      <c r="E106" s="364" t="s">
        <v>435</v>
      </c>
      <c r="F106" s="194">
        <v>691.8</v>
      </c>
      <c r="G106" s="195">
        <v>691.8</v>
      </c>
      <c r="H106" s="189">
        <v>366.4</v>
      </c>
      <c r="I106" s="191">
        <f>H106/H9</f>
        <v>1.9045757640654792E-3</v>
      </c>
      <c r="J106" s="228">
        <f t="shared" si="30"/>
        <v>-325.39999999999998</v>
      </c>
      <c r="K106" s="198">
        <f>H106/G106</f>
        <v>0.52963284186180981</v>
      </c>
      <c r="L106" s="261"/>
      <c r="M106" s="195"/>
      <c r="N106" s="195"/>
      <c r="O106" s="195"/>
      <c r="P106" s="195">
        <f t="shared" si="41"/>
        <v>0</v>
      </c>
      <c r="Q106" s="262"/>
      <c r="R106" s="194">
        <f t="shared" si="33"/>
        <v>691.8</v>
      </c>
      <c r="S106" s="195">
        <f t="shared" si="34"/>
        <v>691.8</v>
      </c>
      <c r="T106" s="195">
        <f t="shared" si="34"/>
        <v>691.8</v>
      </c>
      <c r="U106" s="195">
        <f t="shared" si="34"/>
        <v>366.4</v>
      </c>
      <c r="V106" s="195">
        <f t="shared" si="35"/>
        <v>-325.39999999999998</v>
      </c>
      <c r="W106" s="198">
        <f t="shared" si="36"/>
        <v>0.52963284186180981</v>
      </c>
      <c r="X106" s="155"/>
      <c r="Y106" s="155"/>
      <c r="Z106" s="139"/>
      <c r="AA106" s="139"/>
      <c r="AB106" s="139"/>
      <c r="AC106" s="139"/>
      <c r="AD106" s="139"/>
      <c r="AE106" s="139"/>
      <c r="AF106" s="139"/>
      <c r="AG106" s="139"/>
      <c r="AH106" s="139"/>
      <c r="AI106" s="139"/>
      <c r="AJ106" s="139"/>
      <c r="AK106" s="139"/>
      <c r="AL106" s="139"/>
      <c r="AM106" s="139"/>
      <c r="AN106" s="139"/>
      <c r="AO106" s="139"/>
      <c r="AP106" s="139"/>
      <c r="AQ106" s="139"/>
      <c r="AR106" s="139"/>
      <c r="AS106" s="139"/>
      <c r="AT106" s="139"/>
      <c r="AU106" s="139"/>
      <c r="AV106" s="118"/>
      <c r="AW106" s="118"/>
      <c r="AX106" s="118"/>
      <c r="AY106" s="118"/>
      <c r="AZ106" s="118"/>
      <c r="BA106" s="118"/>
      <c r="BB106" s="118"/>
      <c r="BC106" s="118"/>
      <c r="BD106" s="118"/>
      <c r="BE106" s="118"/>
      <c r="BF106" s="118"/>
      <c r="BG106" s="118"/>
      <c r="BH106" s="118"/>
      <c r="BI106" s="118"/>
      <c r="BJ106" s="118"/>
    </row>
    <row r="107" spans="1:62" ht="53.45" customHeight="1" x14ac:dyDescent="0.25">
      <c r="A107" s="184"/>
      <c r="B107" s="185" t="s">
        <v>436</v>
      </c>
      <c r="C107" s="185" t="s">
        <v>437</v>
      </c>
      <c r="D107" s="185" t="s">
        <v>438</v>
      </c>
      <c r="E107" s="365" t="s">
        <v>439</v>
      </c>
      <c r="F107" s="194">
        <v>4834.1000000000004</v>
      </c>
      <c r="G107" s="195">
        <v>4834.1000000000004</v>
      </c>
      <c r="H107" s="189">
        <v>4834.1000000000004</v>
      </c>
      <c r="I107" s="191">
        <f>H107/H9</f>
        <v>2.5128028660122637E-2</v>
      </c>
      <c r="J107" s="228">
        <f t="shared" si="30"/>
        <v>0</v>
      </c>
      <c r="K107" s="198">
        <f>H107/G107</f>
        <v>1</v>
      </c>
      <c r="L107" s="261"/>
      <c r="M107" s="195"/>
      <c r="N107" s="195"/>
      <c r="O107" s="189"/>
      <c r="P107" s="195">
        <f t="shared" si="41"/>
        <v>0</v>
      </c>
      <c r="Q107" s="262"/>
      <c r="R107" s="194">
        <f t="shared" si="33"/>
        <v>4834.1000000000004</v>
      </c>
      <c r="S107" s="195">
        <f t="shared" si="34"/>
        <v>4834.1000000000004</v>
      </c>
      <c r="T107" s="195">
        <f t="shared" si="34"/>
        <v>4834.1000000000004</v>
      </c>
      <c r="U107" s="195">
        <f t="shared" si="34"/>
        <v>4834.1000000000004</v>
      </c>
      <c r="V107" s="195">
        <f t="shared" si="35"/>
        <v>0</v>
      </c>
      <c r="W107" s="198">
        <f t="shared" si="36"/>
        <v>1</v>
      </c>
      <c r="X107" s="155"/>
      <c r="Y107" s="155"/>
      <c r="Z107" s="139"/>
      <c r="AA107" s="139"/>
      <c r="AB107" s="139"/>
      <c r="AC107" s="139"/>
      <c r="AD107" s="139"/>
      <c r="AE107" s="139"/>
      <c r="AF107" s="139"/>
      <c r="AG107" s="139"/>
      <c r="AH107" s="139"/>
      <c r="AI107" s="139"/>
      <c r="AJ107" s="139"/>
      <c r="AK107" s="139"/>
      <c r="AL107" s="139"/>
      <c r="AM107" s="139"/>
      <c r="AN107" s="139"/>
      <c r="AO107" s="139"/>
      <c r="AP107" s="139"/>
      <c r="AQ107" s="139"/>
      <c r="AR107" s="139"/>
      <c r="AS107" s="139"/>
      <c r="AT107" s="139"/>
      <c r="AU107" s="139"/>
      <c r="AV107" s="118"/>
      <c r="AW107" s="118"/>
      <c r="AX107" s="118"/>
      <c r="AY107" s="118"/>
      <c r="AZ107" s="118"/>
      <c r="BA107" s="118"/>
      <c r="BB107" s="118"/>
      <c r="BC107" s="118"/>
      <c r="BD107" s="118"/>
      <c r="BE107" s="118"/>
      <c r="BF107" s="118"/>
      <c r="BG107" s="118"/>
      <c r="BH107" s="118"/>
      <c r="BI107" s="118"/>
      <c r="BJ107" s="118"/>
    </row>
    <row r="108" spans="1:62" ht="106.9" customHeight="1" x14ac:dyDescent="0.25">
      <c r="A108" s="184"/>
      <c r="B108" s="185" t="s">
        <v>165</v>
      </c>
      <c r="C108" s="185" t="s">
        <v>440</v>
      </c>
      <c r="D108" s="185" t="s">
        <v>438</v>
      </c>
      <c r="E108" s="366" t="s">
        <v>441</v>
      </c>
      <c r="F108" s="188">
        <v>4883.8</v>
      </c>
      <c r="G108" s="189">
        <v>4883.8</v>
      </c>
      <c r="H108" s="189"/>
      <c r="I108" s="191">
        <f>H108/H9</f>
        <v>0</v>
      </c>
      <c r="J108" s="228">
        <f t="shared" si="30"/>
        <v>-4883.8</v>
      </c>
      <c r="K108" s="198">
        <f>H108/G108</f>
        <v>0</v>
      </c>
      <c r="L108" s="261">
        <v>32397.4</v>
      </c>
      <c r="M108" s="195">
        <v>32397.4</v>
      </c>
      <c r="N108" s="195">
        <v>32397.4</v>
      </c>
      <c r="O108" s="189"/>
      <c r="P108" s="195">
        <f t="shared" si="41"/>
        <v>-32397.4</v>
      </c>
      <c r="Q108" s="262">
        <f t="shared" ref="Q108:Q120" si="43">O108/N108</f>
        <v>0</v>
      </c>
      <c r="R108" s="194">
        <f t="shared" si="33"/>
        <v>37281.200000000004</v>
      </c>
      <c r="S108" s="195">
        <f t="shared" si="34"/>
        <v>37281.200000000004</v>
      </c>
      <c r="T108" s="195">
        <f t="shared" si="34"/>
        <v>37281.200000000004</v>
      </c>
      <c r="U108" s="195">
        <f t="shared" si="34"/>
        <v>0</v>
      </c>
      <c r="V108" s="195">
        <f t="shared" si="35"/>
        <v>-37281.200000000004</v>
      </c>
      <c r="W108" s="198">
        <f t="shared" si="36"/>
        <v>0</v>
      </c>
      <c r="X108" s="155"/>
      <c r="Y108" s="155"/>
      <c r="Z108" s="139"/>
      <c r="AA108" s="139"/>
      <c r="AB108" s="139"/>
      <c r="AC108" s="139"/>
      <c r="AD108" s="139"/>
      <c r="AE108" s="139"/>
      <c r="AF108" s="139"/>
      <c r="AG108" s="139"/>
      <c r="AH108" s="139"/>
      <c r="AI108" s="139"/>
      <c r="AJ108" s="139"/>
      <c r="AK108" s="139"/>
      <c r="AL108" s="139"/>
      <c r="AM108" s="139"/>
      <c r="AN108" s="139"/>
      <c r="AO108" s="139"/>
      <c r="AP108" s="139"/>
      <c r="AQ108" s="139"/>
      <c r="AR108" s="139"/>
      <c r="AS108" s="139"/>
      <c r="AT108" s="139"/>
      <c r="AU108" s="139"/>
      <c r="AV108" s="118"/>
      <c r="AW108" s="118"/>
      <c r="AX108" s="118"/>
      <c r="AY108" s="118"/>
      <c r="AZ108" s="118"/>
      <c r="BA108" s="118"/>
      <c r="BB108" s="118"/>
      <c r="BC108" s="118"/>
      <c r="BD108" s="118"/>
      <c r="BE108" s="118"/>
      <c r="BF108" s="118"/>
      <c r="BG108" s="118"/>
      <c r="BH108" s="118"/>
      <c r="BI108" s="118"/>
      <c r="BJ108" s="118"/>
    </row>
    <row r="109" spans="1:62" s="385" customFormat="1" ht="27.75" customHeight="1" thickBot="1" x14ac:dyDescent="0.3">
      <c r="A109" s="370">
        <v>9</v>
      </c>
      <c r="B109" s="371">
        <v>150101</v>
      </c>
      <c r="C109" s="372" t="s">
        <v>164</v>
      </c>
      <c r="D109" s="373" t="s">
        <v>133</v>
      </c>
      <c r="E109" s="374" t="s">
        <v>163</v>
      </c>
      <c r="F109" s="375"/>
      <c r="G109" s="376"/>
      <c r="H109" s="376"/>
      <c r="I109" s="377"/>
      <c r="J109" s="304"/>
      <c r="K109" s="378"/>
      <c r="L109" s="379">
        <f>SUM(L110:L123)</f>
        <v>4078.6000000000004</v>
      </c>
      <c r="M109" s="380">
        <f>SUM(M110:M123)</f>
        <v>8937.7999999999993</v>
      </c>
      <c r="N109" s="380">
        <f>SUM(N110:N123)</f>
        <v>7703.9</v>
      </c>
      <c r="O109" s="380">
        <f>SUM(O110:O123)</f>
        <v>4859.2</v>
      </c>
      <c r="P109" s="380">
        <f t="shared" si="41"/>
        <v>-2844.7</v>
      </c>
      <c r="Q109" s="381">
        <f t="shared" si="43"/>
        <v>0.63074546658186115</v>
      </c>
      <c r="R109" s="382">
        <f t="shared" si="33"/>
        <v>4078.6000000000004</v>
      </c>
      <c r="S109" s="380">
        <f t="shared" si="34"/>
        <v>8937.7999999999993</v>
      </c>
      <c r="T109" s="380">
        <f t="shared" si="34"/>
        <v>7703.9</v>
      </c>
      <c r="U109" s="380">
        <f t="shared" si="34"/>
        <v>4859.2</v>
      </c>
      <c r="V109" s="380">
        <f t="shared" si="35"/>
        <v>-2844.7</v>
      </c>
      <c r="W109" s="378">
        <f t="shared" si="36"/>
        <v>0.63074546658186115</v>
      </c>
      <c r="X109" s="383"/>
      <c r="Y109" s="383"/>
      <c r="Z109" s="384"/>
      <c r="AA109" s="384"/>
      <c r="AB109" s="384"/>
      <c r="AC109" s="384"/>
      <c r="AD109" s="384"/>
      <c r="AE109" s="384"/>
      <c r="AF109" s="384"/>
      <c r="AG109" s="384"/>
      <c r="AH109" s="384"/>
      <c r="AI109" s="384"/>
      <c r="AJ109" s="384"/>
      <c r="AK109" s="384"/>
      <c r="AL109" s="384"/>
      <c r="AM109" s="384"/>
      <c r="AN109" s="384"/>
      <c r="AO109" s="384"/>
      <c r="AP109" s="384"/>
      <c r="AQ109" s="384"/>
      <c r="AR109" s="384"/>
      <c r="AS109" s="384"/>
      <c r="AT109" s="384"/>
      <c r="AU109" s="384"/>
    </row>
    <row r="110" spans="1:62" ht="28.5" hidden="1" customHeight="1" x14ac:dyDescent="0.25">
      <c r="A110" s="171"/>
      <c r="B110" s="386"/>
      <c r="C110" s="386"/>
      <c r="D110" s="386"/>
      <c r="E110" s="387" t="s">
        <v>162</v>
      </c>
      <c r="F110" s="388"/>
      <c r="G110" s="389"/>
      <c r="H110" s="389"/>
      <c r="I110" s="390"/>
      <c r="J110" s="192">
        <f t="shared" si="30"/>
        <v>0</v>
      </c>
      <c r="K110" s="391"/>
      <c r="L110" s="233"/>
      <c r="M110" s="234"/>
      <c r="N110" s="234"/>
      <c r="O110" s="234"/>
      <c r="P110" s="234">
        <f t="shared" si="41"/>
        <v>0</v>
      </c>
      <c r="Q110" s="218" t="e">
        <f t="shared" si="43"/>
        <v>#DIV/0!</v>
      </c>
      <c r="R110" s="197">
        <f t="shared" si="33"/>
        <v>0</v>
      </c>
      <c r="S110" s="234">
        <f t="shared" si="34"/>
        <v>0</v>
      </c>
      <c r="T110" s="234">
        <f t="shared" si="34"/>
        <v>0</v>
      </c>
      <c r="U110" s="234">
        <f t="shared" si="34"/>
        <v>0</v>
      </c>
      <c r="V110" s="234">
        <f t="shared" si="35"/>
        <v>0</v>
      </c>
      <c r="W110" s="328" t="e">
        <f t="shared" si="36"/>
        <v>#DIV/0!</v>
      </c>
      <c r="X110" s="155"/>
      <c r="Y110" s="155"/>
      <c r="Z110" s="139"/>
      <c r="AA110" s="139"/>
      <c r="AB110" s="139"/>
      <c r="AC110" s="139"/>
      <c r="AD110" s="139"/>
      <c r="AE110" s="139"/>
      <c r="AF110" s="139"/>
      <c r="AG110" s="139"/>
      <c r="AH110" s="139"/>
      <c r="AI110" s="139"/>
      <c r="AJ110" s="139"/>
      <c r="AK110" s="139"/>
      <c r="AL110" s="139"/>
      <c r="AM110" s="139"/>
      <c r="AN110" s="139"/>
      <c r="AO110" s="139"/>
      <c r="AP110" s="139"/>
      <c r="AQ110" s="139"/>
      <c r="AR110" s="139"/>
      <c r="AS110" s="139"/>
      <c r="AT110" s="139"/>
      <c r="AU110" s="139"/>
      <c r="AV110" s="118"/>
      <c r="AW110" s="118"/>
      <c r="AX110" s="118"/>
      <c r="AY110" s="118"/>
      <c r="AZ110" s="118"/>
      <c r="BA110" s="118"/>
      <c r="BB110" s="118"/>
      <c r="BC110" s="118"/>
      <c r="BD110" s="118"/>
      <c r="BE110" s="118"/>
      <c r="BF110" s="118"/>
      <c r="BG110" s="118"/>
      <c r="BH110" s="118"/>
      <c r="BI110" s="118"/>
      <c r="BJ110" s="118"/>
    </row>
    <row r="111" spans="1:62" s="118" customFormat="1" ht="28.5" hidden="1" customHeight="1" x14ac:dyDescent="0.25">
      <c r="A111" s="184"/>
      <c r="B111" s="212"/>
      <c r="C111" s="212"/>
      <c r="D111" s="212"/>
      <c r="E111" s="270" t="s">
        <v>161</v>
      </c>
      <c r="F111" s="392"/>
      <c r="G111" s="393"/>
      <c r="H111" s="393"/>
      <c r="I111" s="394"/>
      <c r="J111" s="192">
        <f t="shared" si="30"/>
        <v>0</v>
      </c>
      <c r="K111" s="137"/>
      <c r="L111" s="261"/>
      <c r="M111" s="195"/>
      <c r="N111" s="195"/>
      <c r="O111" s="195"/>
      <c r="P111" s="195">
        <f t="shared" si="41"/>
        <v>0</v>
      </c>
      <c r="Q111" s="262" t="e">
        <f t="shared" si="43"/>
        <v>#DIV/0!</v>
      </c>
      <c r="R111" s="197">
        <f t="shared" si="33"/>
        <v>0</v>
      </c>
      <c r="S111" s="195">
        <f t="shared" si="34"/>
        <v>0</v>
      </c>
      <c r="T111" s="195">
        <f t="shared" si="34"/>
        <v>0</v>
      </c>
      <c r="U111" s="195">
        <f t="shared" si="34"/>
        <v>0</v>
      </c>
      <c r="V111" s="195">
        <f t="shared" si="35"/>
        <v>0</v>
      </c>
      <c r="W111" s="198" t="e">
        <f t="shared" si="36"/>
        <v>#DIV/0!</v>
      </c>
      <c r="X111" s="155"/>
      <c r="Y111" s="155"/>
      <c r="Z111" s="139"/>
      <c r="AA111" s="139"/>
      <c r="AB111" s="139"/>
      <c r="AC111" s="139"/>
      <c r="AD111" s="139"/>
      <c r="AE111" s="139"/>
      <c r="AF111" s="139"/>
      <c r="AG111" s="139"/>
      <c r="AH111" s="139"/>
      <c r="AI111" s="139"/>
      <c r="AJ111" s="139"/>
      <c r="AK111" s="139"/>
      <c r="AL111" s="139"/>
      <c r="AM111" s="139"/>
      <c r="AN111" s="139"/>
      <c r="AO111" s="139"/>
      <c r="AP111" s="139"/>
      <c r="AQ111" s="139"/>
      <c r="AR111" s="139"/>
      <c r="AS111" s="139"/>
      <c r="AT111" s="139"/>
      <c r="AU111" s="139"/>
    </row>
    <row r="112" spans="1:62" s="118" customFormat="1" ht="28.5" hidden="1" customHeight="1" x14ac:dyDescent="0.25">
      <c r="A112" s="184"/>
      <c r="B112" s="212"/>
      <c r="C112" s="212"/>
      <c r="D112" s="212"/>
      <c r="E112" s="203" t="s">
        <v>160</v>
      </c>
      <c r="F112" s="392"/>
      <c r="G112" s="393"/>
      <c r="H112" s="393"/>
      <c r="I112" s="394"/>
      <c r="J112" s="228">
        <f t="shared" si="30"/>
        <v>0</v>
      </c>
      <c r="K112" s="137"/>
      <c r="L112" s="261"/>
      <c r="M112" s="195"/>
      <c r="N112" s="195"/>
      <c r="O112" s="195"/>
      <c r="P112" s="195">
        <f>O112-N112</f>
        <v>0</v>
      </c>
      <c r="Q112" s="262" t="e">
        <f>O112/N112</f>
        <v>#DIV/0!</v>
      </c>
      <c r="R112" s="194">
        <f t="shared" si="33"/>
        <v>0</v>
      </c>
      <c r="S112" s="195">
        <f t="shared" si="34"/>
        <v>0</v>
      </c>
      <c r="T112" s="195">
        <f t="shared" si="34"/>
        <v>0</v>
      </c>
      <c r="U112" s="195">
        <f t="shared" si="34"/>
        <v>0</v>
      </c>
      <c r="V112" s="195">
        <f t="shared" si="35"/>
        <v>0</v>
      </c>
      <c r="W112" s="198" t="e">
        <f t="shared" si="36"/>
        <v>#DIV/0!</v>
      </c>
      <c r="X112" s="155"/>
      <c r="Y112" s="155"/>
      <c r="Z112" s="139"/>
      <c r="AA112" s="139"/>
      <c r="AB112" s="139"/>
      <c r="AC112" s="139"/>
      <c r="AD112" s="139"/>
      <c r="AE112" s="139"/>
      <c r="AF112" s="139"/>
      <c r="AG112" s="139"/>
      <c r="AH112" s="139"/>
      <c r="AI112" s="139"/>
      <c r="AJ112" s="139"/>
      <c r="AK112" s="139"/>
      <c r="AL112" s="139"/>
      <c r="AM112" s="139"/>
      <c r="AN112" s="139"/>
      <c r="AO112" s="139"/>
      <c r="AP112" s="139"/>
      <c r="AQ112" s="139"/>
      <c r="AR112" s="139"/>
      <c r="AS112" s="139"/>
      <c r="AT112" s="139"/>
      <c r="AU112" s="139"/>
    </row>
    <row r="113" spans="1:62" s="400" customFormat="1" ht="28.5" hidden="1" customHeight="1" x14ac:dyDescent="0.25">
      <c r="A113" s="301"/>
      <c r="B113" s="395"/>
      <c r="C113" s="395"/>
      <c r="D113" s="395"/>
      <c r="E113" s="187" t="s">
        <v>159</v>
      </c>
      <c r="F113" s="396"/>
      <c r="G113" s="397"/>
      <c r="H113" s="397"/>
      <c r="I113" s="398"/>
      <c r="J113" s="164">
        <f t="shared" si="30"/>
        <v>0</v>
      </c>
      <c r="K113" s="399"/>
      <c r="L113" s="261"/>
      <c r="M113" s="195"/>
      <c r="N113" s="195"/>
      <c r="O113" s="195"/>
      <c r="P113" s="195">
        <f t="shared" si="41"/>
        <v>0</v>
      </c>
      <c r="Q113" s="262" t="e">
        <f t="shared" si="43"/>
        <v>#DIV/0!</v>
      </c>
      <c r="R113" s="197">
        <f t="shared" si="33"/>
        <v>0</v>
      </c>
      <c r="S113" s="234">
        <f t="shared" si="34"/>
        <v>0</v>
      </c>
      <c r="T113" s="234">
        <f t="shared" si="34"/>
        <v>0</v>
      </c>
      <c r="U113" s="234">
        <f t="shared" si="34"/>
        <v>0</v>
      </c>
      <c r="V113" s="234">
        <f t="shared" si="35"/>
        <v>0</v>
      </c>
      <c r="W113" s="328" t="e">
        <f t="shared" si="36"/>
        <v>#DIV/0!</v>
      </c>
      <c r="X113" s="155"/>
      <c r="Y113" s="155"/>
      <c r="Z113" s="139"/>
      <c r="AA113" s="139"/>
      <c r="AB113" s="139"/>
      <c r="AC113" s="139"/>
      <c r="AD113" s="139"/>
      <c r="AE113" s="139"/>
      <c r="AF113" s="139"/>
      <c r="AG113" s="139"/>
      <c r="AH113" s="139"/>
      <c r="AI113" s="139"/>
      <c r="AJ113" s="139"/>
      <c r="AK113" s="139"/>
      <c r="AL113" s="139"/>
      <c r="AM113" s="139"/>
      <c r="AN113" s="139"/>
      <c r="AO113" s="139"/>
      <c r="AP113" s="139"/>
      <c r="AQ113" s="139"/>
      <c r="AR113" s="139"/>
      <c r="AS113" s="139"/>
      <c r="AT113" s="139"/>
      <c r="AU113" s="139"/>
    </row>
    <row r="114" spans="1:62" s="118" customFormat="1" ht="25.5" hidden="1" customHeight="1" x14ac:dyDescent="0.25">
      <c r="A114" s="156"/>
      <c r="B114" s="401"/>
      <c r="C114" s="401"/>
      <c r="D114" s="401"/>
      <c r="E114" s="402" t="s">
        <v>158</v>
      </c>
      <c r="F114" s="403"/>
      <c r="G114" s="404"/>
      <c r="H114" s="404"/>
      <c r="I114" s="405"/>
      <c r="J114" s="178">
        <f t="shared" si="30"/>
        <v>0</v>
      </c>
      <c r="K114" s="406"/>
      <c r="L114" s="261">
        <v>257</v>
      </c>
      <c r="M114" s="195">
        <v>257</v>
      </c>
      <c r="N114" s="195">
        <v>257</v>
      </c>
      <c r="O114" s="195"/>
      <c r="P114" s="195">
        <f>O114-N114</f>
        <v>-257</v>
      </c>
      <c r="Q114" s="262">
        <f t="shared" si="43"/>
        <v>0</v>
      </c>
      <c r="R114" s="197">
        <f>SUM(F114,L114)</f>
        <v>257</v>
      </c>
      <c r="S114" s="195">
        <f>SUM(F114,M114)</f>
        <v>257</v>
      </c>
      <c r="T114" s="234">
        <f t="shared" si="34"/>
        <v>257</v>
      </c>
      <c r="U114" s="234">
        <f t="shared" si="34"/>
        <v>0</v>
      </c>
      <c r="V114" s="234">
        <f t="shared" si="35"/>
        <v>-257</v>
      </c>
      <c r="W114" s="328">
        <f t="shared" si="36"/>
        <v>0</v>
      </c>
      <c r="X114" s="155"/>
      <c r="Y114" s="155"/>
      <c r="Z114" s="139"/>
      <c r="AA114" s="139"/>
      <c r="AB114" s="139"/>
      <c r="AC114" s="139"/>
      <c r="AD114" s="139"/>
      <c r="AE114" s="139"/>
      <c r="AF114" s="139"/>
      <c r="AG114" s="139"/>
      <c r="AH114" s="139"/>
      <c r="AI114" s="139"/>
      <c r="AJ114" s="139"/>
      <c r="AK114" s="139"/>
      <c r="AL114" s="139"/>
      <c r="AM114" s="139"/>
      <c r="AN114" s="139"/>
      <c r="AO114" s="139"/>
      <c r="AP114" s="139"/>
      <c r="AQ114" s="139"/>
      <c r="AR114" s="139"/>
      <c r="AS114" s="139"/>
      <c r="AT114" s="139"/>
      <c r="AU114" s="139"/>
    </row>
    <row r="115" spans="1:62" ht="18.75" hidden="1" customHeight="1" x14ac:dyDescent="0.25">
      <c r="A115" s="171"/>
      <c r="B115" s="386"/>
      <c r="C115" s="386"/>
      <c r="D115" s="386"/>
      <c r="E115" s="407" t="s">
        <v>157</v>
      </c>
      <c r="F115" s="408"/>
      <c r="G115" s="389"/>
      <c r="H115" s="389"/>
      <c r="I115" s="390"/>
      <c r="J115" s="192">
        <f t="shared" si="30"/>
        <v>0</v>
      </c>
      <c r="K115" s="391"/>
      <c r="L115" s="233"/>
      <c r="M115" s="234"/>
      <c r="N115" s="234"/>
      <c r="O115" s="234"/>
      <c r="P115" s="234">
        <f t="shared" si="41"/>
        <v>0</v>
      </c>
      <c r="Q115" s="218" t="e">
        <f t="shared" si="43"/>
        <v>#DIV/0!</v>
      </c>
      <c r="R115" s="197">
        <f t="shared" si="33"/>
        <v>0</v>
      </c>
      <c r="S115" s="234">
        <f t="shared" si="34"/>
        <v>0</v>
      </c>
      <c r="T115" s="234">
        <f t="shared" si="34"/>
        <v>0</v>
      </c>
      <c r="U115" s="234">
        <f t="shared" si="34"/>
        <v>0</v>
      </c>
      <c r="V115" s="234">
        <f t="shared" si="35"/>
        <v>0</v>
      </c>
      <c r="W115" s="328" t="e">
        <f t="shared" si="36"/>
        <v>#DIV/0!</v>
      </c>
      <c r="X115" s="155"/>
      <c r="Y115" s="155"/>
      <c r="Z115" s="139"/>
      <c r="AA115" s="139"/>
      <c r="AB115" s="139"/>
      <c r="AC115" s="139"/>
      <c r="AD115" s="139"/>
      <c r="AE115" s="139"/>
      <c r="AF115" s="139"/>
      <c r="AG115" s="139"/>
      <c r="AH115" s="139"/>
      <c r="AI115" s="139"/>
      <c r="AJ115" s="139"/>
      <c r="AK115" s="139"/>
      <c r="AL115" s="139"/>
      <c r="AM115" s="139"/>
      <c r="AN115" s="139"/>
      <c r="AO115" s="139"/>
      <c r="AP115" s="139"/>
      <c r="AQ115" s="139"/>
      <c r="AR115" s="139"/>
      <c r="AS115" s="139"/>
      <c r="AT115" s="139"/>
      <c r="AU115" s="139"/>
      <c r="AV115" s="118"/>
      <c r="AW115" s="118"/>
      <c r="AX115" s="118"/>
      <c r="AY115" s="118"/>
      <c r="AZ115" s="118"/>
      <c r="BA115" s="118"/>
      <c r="BB115" s="118"/>
      <c r="BC115" s="118"/>
      <c r="BD115" s="118"/>
      <c r="BE115" s="118"/>
      <c r="BF115" s="118"/>
      <c r="BG115" s="118"/>
      <c r="BH115" s="118"/>
      <c r="BI115" s="118"/>
      <c r="BJ115" s="118"/>
    </row>
    <row r="116" spans="1:62" ht="30" hidden="1" customHeight="1" x14ac:dyDescent="0.25">
      <c r="A116" s="184"/>
      <c r="B116" s="212"/>
      <c r="C116" s="212"/>
      <c r="D116" s="212"/>
      <c r="E116" s="409" t="s">
        <v>156</v>
      </c>
      <c r="F116" s="410"/>
      <c r="G116" s="393"/>
      <c r="H116" s="393"/>
      <c r="I116" s="394"/>
      <c r="J116" s="192">
        <f t="shared" si="30"/>
        <v>0</v>
      </c>
      <c r="K116" s="137"/>
      <c r="L116" s="261"/>
      <c r="M116" s="195"/>
      <c r="N116" s="195"/>
      <c r="O116" s="195"/>
      <c r="P116" s="195">
        <f t="shared" si="41"/>
        <v>0</v>
      </c>
      <c r="Q116" s="262" t="e">
        <f t="shared" si="43"/>
        <v>#DIV/0!</v>
      </c>
      <c r="R116" s="197">
        <f t="shared" si="33"/>
        <v>0</v>
      </c>
      <c r="S116" s="195">
        <f t="shared" si="34"/>
        <v>0</v>
      </c>
      <c r="T116" s="195">
        <f t="shared" si="34"/>
        <v>0</v>
      </c>
      <c r="U116" s="195">
        <f t="shared" si="34"/>
        <v>0</v>
      </c>
      <c r="V116" s="195">
        <f t="shared" si="35"/>
        <v>0</v>
      </c>
      <c r="W116" s="198" t="e">
        <f t="shared" si="36"/>
        <v>#DIV/0!</v>
      </c>
      <c r="X116" s="155"/>
      <c r="Y116" s="155"/>
      <c r="Z116" s="139"/>
      <c r="AA116" s="139"/>
      <c r="AB116" s="139"/>
      <c r="AC116" s="139"/>
      <c r="AD116" s="139"/>
      <c r="AE116" s="139"/>
      <c r="AF116" s="139"/>
      <c r="AG116" s="139"/>
      <c r="AH116" s="139"/>
      <c r="AI116" s="139"/>
      <c r="AJ116" s="139"/>
      <c r="AK116" s="139"/>
      <c r="AL116" s="139"/>
      <c r="AM116" s="139"/>
      <c r="AN116" s="139"/>
      <c r="AO116" s="139"/>
      <c r="AP116" s="139"/>
      <c r="AQ116" s="139"/>
      <c r="AR116" s="139"/>
      <c r="AS116" s="139"/>
      <c r="AT116" s="139"/>
      <c r="AU116" s="139"/>
      <c r="AV116" s="118"/>
      <c r="AW116" s="118"/>
      <c r="AX116" s="118"/>
      <c r="AY116" s="118"/>
      <c r="AZ116" s="118"/>
      <c r="BA116" s="118"/>
      <c r="BB116" s="118"/>
      <c r="BC116" s="118"/>
      <c r="BD116" s="118"/>
      <c r="BE116" s="118"/>
      <c r="BF116" s="118"/>
      <c r="BG116" s="118"/>
      <c r="BH116" s="118"/>
      <c r="BI116" s="118"/>
      <c r="BJ116" s="118"/>
    </row>
    <row r="117" spans="1:62" ht="8.25" hidden="1" customHeight="1" x14ac:dyDescent="0.25">
      <c r="A117" s="184"/>
      <c r="B117" s="212"/>
      <c r="C117" s="212"/>
      <c r="D117" s="212"/>
      <c r="E117" s="363" t="s">
        <v>155</v>
      </c>
      <c r="F117" s="410"/>
      <c r="G117" s="393"/>
      <c r="H117" s="393"/>
      <c r="I117" s="394"/>
      <c r="J117" s="192">
        <f t="shared" si="30"/>
        <v>0</v>
      </c>
      <c r="K117" s="137"/>
      <c r="L117" s="261"/>
      <c r="M117" s="195"/>
      <c r="N117" s="195"/>
      <c r="O117" s="195"/>
      <c r="P117" s="195">
        <f t="shared" si="41"/>
        <v>0</v>
      </c>
      <c r="Q117" s="262" t="e">
        <f t="shared" si="43"/>
        <v>#DIV/0!</v>
      </c>
      <c r="R117" s="197">
        <f t="shared" si="33"/>
        <v>0</v>
      </c>
      <c r="S117" s="195">
        <f t="shared" si="34"/>
        <v>0</v>
      </c>
      <c r="T117" s="195">
        <f t="shared" si="34"/>
        <v>0</v>
      </c>
      <c r="U117" s="195">
        <f t="shared" si="34"/>
        <v>0</v>
      </c>
      <c r="V117" s="195">
        <f t="shared" si="35"/>
        <v>0</v>
      </c>
      <c r="W117" s="198" t="e">
        <f t="shared" si="36"/>
        <v>#DIV/0!</v>
      </c>
      <c r="X117" s="155"/>
      <c r="Y117" s="155"/>
      <c r="Z117" s="139"/>
      <c r="AA117" s="139"/>
      <c r="AB117" s="139"/>
      <c r="AC117" s="139"/>
      <c r="AD117" s="139"/>
      <c r="AE117" s="139"/>
      <c r="AF117" s="139"/>
      <c r="AG117" s="139"/>
      <c r="AH117" s="139"/>
      <c r="AI117" s="139"/>
      <c r="AJ117" s="139"/>
      <c r="AK117" s="139"/>
      <c r="AL117" s="139"/>
      <c r="AM117" s="139"/>
      <c r="AN117" s="139"/>
      <c r="AO117" s="139"/>
      <c r="AP117" s="139"/>
      <c r="AQ117" s="139"/>
      <c r="AR117" s="139"/>
      <c r="AS117" s="139"/>
      <c r="AT117" s="139"/>
      <c r="AU117" s="139"/>
      <c r="AV117" s="118"/>
      <c r="AW117" s="118"/>
      <c r="AX117" s="118"/>
      <c r="AY117" s="118"/>
      <c r="AZ117" s="118"/>
      <c r="BA117" s="118"/>
      <c r="BB117" s="118"/>
      <c r="BC117" s="118"/>
      <c r="BD117" s="118"/>
      <c r="BE117" s="118"/>
      <c r="BF117" s="118"/>
      <c r="BG117" s="118"/>
      <c r="BH117" s="118"/>
      <c r="BI117" s="118"/>
      <c r="BJ117" s="118"/>
    </row>
    <row r="118" spans="1:62" ht="18.75" hidden="1" customHeight="1" x14ac:dyDescent="0.25">
      <c r="A118" s="184"/>
      <c r="B118" s="212"/>
      <c r="C118" s="212"/>
      <c r="D118" s="212"/>
      <c r="E118" s="363" t="s">
        <v>154</v>
      </c>
      <c r="F118" s="410"/>
      <c r="G118" s="393"/>
      <c r="H118" s="393"/>
      <c r="I118" s="394"/>
      <c r="J118" s="228">
        <f t="shared" si="30"/>
        <v>0</v>
      </c>
      <c r="K118" s="137"/>
      <c r="L118" s="261"/>
      <c r="M118" s="195"/>
      <c r="N118" s="195"/>
      <c r="O118" s="195"/>
      <c r="P118" s="195">
        <f t="shared" si="41"/>
        <v>0</v>
      </c>
      <c r="Q118" s="262" t="e">
        <f t="shared" si="43"/>
        <v>#DIV/0!</v>
      </c>
      <c r="R118" s="194">
        <f t="shared" si="33"/>
        <v>0</v>
      </c>
      <c r="S118" s="195">
        <f t="shared" si="34"/>
        <v>0</v>
      </c>
      <c r="T118" s="195">
        <f t="shared" si="34"/>
        <v>0</v>
      </c>
      <c r="U118" s="195">
        <f t="shared" si="34"/>
        <v>0</v>
      </c>
      <c r="V118" s="195">
        <f t="shared" si="35"/>
        <v>0</v>
      </c>
      <c r="W118" s="198" t="e">
        <f t="shared" si="36"/>
        <v>#DIV/0!</v>
      </c>
      <c r="X118" s="155"/>
      <c r="Y118" s="155"/>
      <c r="Z118" s="139"/>
      <c r="AA118" s="139"/>
      <c r="AB118" s="139"/>
      <c r="AC118" s="139"/>
      <c r="AD118" s="139"/>
      <c r="AE118" s="139"/>
      <c r="AF118" s="139"/>
      <c r="AG118" s="139"/>
      <c r="AH118" s="139"/>
      <c r="AI118" s="139"/>
      <c r="AJ118" s="139"/>
      <c r="AK118" s="139"/>
      <c r="AL118" s="139"/>
      <c r="AM118" s="139"/>
      <c r="AN118" s="139"/>
      <c r="AO118" s="139"/>
      <c r="AP118" s="139"/>
      <c r="AQ118" s="139"/>
      <c r="AR118" s="139"/>
      <c r="AS118" s="139"/>
      <c r="AT118" s="139"/>
      <c r="AU118" s="139"/>
      <c r="AV118" s="118"/>
      <c r="AW118" s="118"/>
      <c r="AX118" s="118"/>
      <c r="AY118" s="118"/>
      <c r="AZ118" s="118"/>
      <c r="BA118" s="118"/>
      <c r="BB118" s="118"/>
      <c r="BC118" s="118"/>
      <c r="BD118" s="118"/>
      <c r="BE118" s="118"/>
      <c r="BF118" s="118"/>
      <c r="BG118" s="118"/>
      <c r="BH118" s="118"/>
      <c r="BI118" s="118"/>
      <c r="BJ118" s="118"/>
    </row>
    <row r="119" spans="1:62" ht="21" hidden="1" customHeight="1" x14ac:dyDescent="0.25">
      <c r="A119" s="184"/>
      <c r="B119" s="212"/>
      <c r="C119" s="212"/>
      <c r="D119" s="212"/>
      <c r="E119" s="409" t="s">
        <v>442</v>
      </c>
      <c r="F119" s="410"/>
      <c r="G119" s="393"/>
      <c r="H119" s="393"/>
      <c r="I119" s="394"/>
      <c r="J119" s="192">
        <f t="shared" si="30"/>
        <v>0</v>
      </c>
      <c r="K119" s="137"/>
      <c r="L119" s="261">
        <v>1414.7</v>
      </c>
      <c r="M119" s="261">
        <v>1414.7</v>
      </c>
      <c r="N119" s="261">
        <v>949.3</v>
      </c>
      <c r="O119" s="195"/>
      <c r="P119" s="195">
        <f t="shared" si="41"/>
        <v>-949.3</v>
      </c>
      <c r="Q119" s="262">
        <f t="shared" si="43"/>
        <v>0</v>
      </c>
      <c r="R119" s="197">
        <f t="shared" si="33"/>
        <v>1414.7</v>
      </c>
      <c r="S119" s="234">
        <f t="shared" si="34"/>
        <v>1414.7</v>
      </c>
      <c r="T119" s="234">
        <f t="shared" si="34"/>
        <v>949.3</v>
      </c>
      <c r="U119" s="234">
        <f t="shared" si="34"/>
        <v>0</v>
      </c>
      <c r="V119" s="234">
        <f t="shared" si="35"/>
        <v>-949.3</v>
      </c>
      <c r="W119" s="328">
        <f t="shared" si="36"/>
        <v>0</v>
      </c>
      <c r="X119" s="155"/>
      <c r="Y119" s="155"/>
      <c r="Z119" s="139"/>
      <c r="AA119" s="139"/>
      <c r="AB119" s="139"/>
      <c r="AC119" s="139"/>
      <c r="AD119" s="139"/>
      <c r="AE119" s="139"/>
      <c r="AF119" s="139"/>
      <c r="AG119" s="139"/>
      <c r="AH119" s="139"/>
      <c r="AI119" s="139"/>
      <c r="AJ119" s="139"/>
      <c r="AK119" s="139"/>
      <c r="AL119" s="139"/>
      <c r="AM119" s="139"/>
      <c r="AN119" s="139"/>
      <c r="AO119" s="139"/>
      <c r="AP119" s="139"/>
      <c r="AQ119" s="139"/>
      <c r="AR119" s="139"/>
      <c r="AS119" s="139"/>
      <c r="AT119" s="139"/>
      <c r="AU119" s="139"/>
      <c r="AV119" s="118"/>
      <c r="AW119" s="118"/>
      <c r="AX119" s="118"/>
      <c r="AY119" s="118"/>
      <c r="AZ119" s="118"/>
      <c r="BA119" s="118"/>
      <c r="BB119" s="118"/>
      <c r="BC119" s="118"/>
      <c r="BD119" s="118"/>
      <c r="BE119" s="118"/>
      <c r="BF119" s="118"/>
      <c r="BG119" s="118"/>
      <c r="BH119" s="118"/>
      <c r="BI119" s="118"/>
      <c r="BJ119" s="118"/>
    </row>
    <row r="120" spans="1:62" ht="21.75" hidden="1" customHeight="1" x14ac:dyDescent="0.25">
      <c r="A120" s="184"/>
      <c r="B120" s="212"/>
      <c r="C120" s="212"/>
      <c r="D120" s="212"/>
      <c r="E120" s="409" t="s">
        <v>443</v>
      </c>
      <c r="F120" s="410"/>
      <c r="G120" s="393"/>
      <c r="H120" s="393"/>
      <c r="I120" s="394"/>
      <c r="J120" s="192">
        <f t="shared" si="30"/>
        <v>0</v>
      </c>
      <c r="K120" s="137"/>
      <c r="L120" s="261">
        <v>2287.1</v>
      </c>
      <c r="M120" s="261">
        <v>2287.1</v>
      </c>
      <c r="N120" s="261">
        <v>1518.6</v>
      </c>
      <c r="O120" s="195"/>
      <c r="P120" s="195">
        <f>O120-N120</f>
        <v>-1518.6</v>
      </c>
      <c r="Q120" s="262">
        <f t="shared" si="43"/>
        <v>0</v>
      </c>
      <c r="R120" s="197">
        <f t="shared" si="33"/>
        <v>2287.1</v>
      </c>
      <c r="S120" s="195">
        <f t="shared" si="34"/>
        <v>2287.1</v>
      </c>
      <c r="T120" s="195">
        <f t="shared" si="34"/>
        <v>1518.6</v>
      </c>
      <c r="U120" s="195">
        <f t="shared" si="34"/>
        <v>0</v>
      </c>
      <c r="V120" s="195">
        <f t="shared" si="35"/>
        <v>-1518.6</v>
      </c>
      <c r="W120" s="198">
        <f t="shared" si="36"/>
        <v>0</v>
      </c>
      <c r="X120" s="155"/>
      <c r="Y120" s="155"/>
      <c r="Z120" s="139"/>
      <c r="AA120" s="139"/>
      <c r="AB120" s="139"/>
      <c r="AC120" s="139"/>
      <c r="AD120" s="139"/>
      <c r="AE120" s="139"/>
      <c r="AF120" s="139"/>
      <c r="AG120" s="139"/>
      <c r="AH120" s="139"/>
      <c r="AI120" s="139"/>
      <c r="AJ120" s="139"/>
      <c r="AK120" s="139"/>
      <c r="AL120" s="139"/>
      <c r="AM120" s="139"/>
      <c r="AN120" s="139"/>
      <c r="AO120" s="139"/>
      <c r="AP120" s="139"/>
      <c r="AQ120" s="139"/>
      <c r="AR120" s="139"/>
      <c r="AS120" s="139"/>
      <c r="AT120" s="139"/>
      <c r="AU120" s="139"/>
      <c r="AV120" s="118"/>
      <c r="AW120" s="118"/>
      <c r="AX120" s="118"/>
      <c r="AY120" s="118"/>
      <c r="AZ120" s="118"/>
      <c r="BA120" s="118"/>
      <c r="BB120" s="118"/>
      <c r="BC120" s="118"/>
      <c r="BD120" s="118"/>
      <c r="BE120" s="118"/>
      <c r="BF120" s="118"/>
      <c r="BG120" s="118"/>
      <c r="BH120" s="118"/>
      <c r="BI120" s="118"/>
      <c r="BJ120" s="118"/>
    </row>
    <row r="121" spans="1:62" ht="29.25" hidden="1" customHeight="1" x14ac:dyDescent="0.25">
      <c r="A121" s="184"/>
      <c r="B121" s="212"/>
      <c r="C121" s="212"/>
      <c r="D121" s="212"/>
      <c r="E121" s="409" t="s">
        <v>153</v>
      </c>
      <c r="F121" s="410"/>
      <c r="G121" s="393"/>
      <c r="H121" s="393"/>
      <c r="I121" s="394"/>
      <c r="J121" s="192">
        <f t="shared" si="30"/>
        <v>0</v>
      </c>
      <c r="K121" s="137"/>
      <c r="L121" s="261"/>
      <c r="M121" s="195"/>
      <c r="N121" s="195"/>
      <c r="O121" s="195"/>
      <c r="P121" s="195">
        <f>O121-N121</f>
        <v>0</v>
      </c>
      <c r="Q121" s="262" t="e">
        <f>O121/N121</f>
        <v>#DIV/0!</v>
      </c>
      <c r="R121" s="197">
        <f t="shared" si="33"/>
        <v>0</v>
      </c>
      <c r="S121" s="195">
        <f t="shared" si="34"/>
        <v>0</v>
      </c>
      <c r="T121" s="195">
        <f t="shared" si="34"/>
        <v>0</v>
      </c>
      <c r="U121" s="195">
        <f t="shared" si="34"/>
        <v>0</v>
      </c>
      <c r="V121" s="195">
        <f t="shared" si="35"/>
        <v>0</v>
      </c>
      <c r="W121" s="198" t="e">
        <f t="shared" si="36"/>
        <v>#DIV/0!</v>
      </c>
      <c r="X121" s="155"/>
      <c r="Y121" s="155"/>
      <c r="Z121" s="139"/>
      <c r="AA121" s="139"/>
      <c r="AB121" s="139"/>
      <c r="AC121" s="139"/>
      <c r="AD121" s="139"/>
      <c r="AE121" s="139"/>
      <c r="AF121" s="139"/>
      <c r="AG121" s="139"/>
      <c r="AH121" s="139"/>
      <c r="AI121" s="139"/>
      <c r="AJ121" s="139"/>
      <c r="AK121" s="139"/>
      <c r="AL121" s="139"/>
      <c r="AM121" s="139"/>
      <c r="AN121" s="139"/>
      <c r="AO121" s="139"/>
      <c r="AP121" s="139"/>
      <c r="AQ121" s="139"/>
      <c r="AR121" s="139"/>
      <c r="AS121" s="139"/>
      <c r="AT121" s="139"/>
      <c r="AU121" s="139"/>
      <c r="AV121" s="118"/>
      <c r="AW121" s="118"/>
      <c r="AX121" s="118"/>
      <c r="AY121" s="118"/>
      <c r="AZ121" s="118"/>
      <c r="BA121" s="118"/>
      <c r="BB121" s="118"/>
      <c r="BC121" s="118"/>
      <c r="BD121" s="118"/>
      <c r="BE121" s="118"/>
      <c r="BF121" s="118"/>
      <c r="BG121" s="118"/>
      <c r="BH121" s="118"/>
      <c r="BI121" s="118"/>
      <c r="BJ121" s="118"/>
    </row>
    <row r="122" spans="1:62" ht="32.25" hidden="1" customHeight="1" x14ac:dyDescent="0.25">
      <c r="A122" s="301"/>
      <c r="B122" s="395"/>
      <c r="C122" s="395"/>
      <c r="D122" s="395"/>
      <c r="E122" s="409" t="s">
        <v>444</v>
      </c>
      <c r="F122" s="411"/>
      <c r="G122" s="397"/>
      <c r="H122" s="397"/>
      <c r="I122" s="398"/>
      <c r="J122" s="228"/>
      <c r="K122" s="399"/>
      <c r="L122" s="306">
        <v>119.8</v>
      </c>
      <c r="M122" s="307">
        <v>119.8</v>
      </c>
      <c r="N122" s="307">
        <v>119.8</v>
      </c>
      <c r="O122" s="195"/>
      <c r="P122" s="307">
        <f>O122-N122</f>
        <v>-119.8</v>
      </c>
      <c r="Q122" s="308">
        <f>O122/N122</f>
        <v>0</v>
      </c>
      <c r="R122" s="194">
        <f t="shared" si="33"/>
        <v>119.8</v>
      </c>
      <c r="S122" s="195">
        <f t="shared" si="34"/>
        <v>119.8</v>
      </c>
      <c r="T122" s="195">
        <f t="shared" si="34"/>
        <v>119.8</v>
      </c>
      <c r="U122" s="195">
        <f>SUM(H122,O122)</f>
        <v>0</v>
      </c>
      <c r="V122" s="195">
        <f>U122-T122</f>
        <v>-119.8</v>
      </c>
      <c r="W122" s="198">
        <f>U122/T122</f>
        <v>0</v>
      </c>
      <c r="X122" s="155"/>
      <c r="Y122" s="155"/>
      <c r="Z122" s="139"/>
      <c r="AA122" s="139"/>
      <c r="AB122" s="139"/>
      <c r="AC122" s="139"/>
      <c r="AD122" s="139"/>
      <c r="AE122" s="139"/>
      <c r="AF122" s="139"/>
      <c r="AG122" s="139"/>
      <c r="AH122" s="139"/>
      <c r="AI122" s="139"/>
      <c r="AJ122" s="139"/>
      <c r="AK122" s="139"/>
      <c r="AL122" s="139"/>
      <c r="AM122" s="139"/>
      <c r="AN122" s="139"/>
      <c r="AO122" s="139"/>
      <c r="AP122" s="139"/>
      <c r="AQ122" s="139"/>
      <c r="AR122" s="139"/>
      <c r="AS122" s="139"/>
      <c r="AT122" s="139"/>
      <c r="AU122" s="139"/>
      <c r="AV122" s="118"/>
      <c r="AW122" s="118"/>
      <c r="AX122" s="118"/>
      <c r="AY122" s="118"/>
      <c r="AZ122" s="118"/>
      <c r="BA122" s="118"/>
      <c r="BB122" s="118"/>
      <c r="BC122" s="118"/>
      <c r="BD122" s="118"/>
      <c r="BE122" s="118"/>
      <c r="BF122" s="118"/>
      <c r="BG122" s="118"/>
      <c r="BH122" s="118"/>
      <c r="BI122" s="118"/>
      <c r="BJ122" s="118"/>
    </row>
    <row r="123" spans="1:62" ht="30" hidden="1" customHeight="1" thickBot="1" x14ac:dyDescent="0.3">
      <c r="A123" s="301"/>
      <c r="B123" s="395"/>
      <c r="C123" s="395"/>
      <c r="D123" s="395"/>
      <c r="E123" s="412" t="s">
        <v>445</v>
      </c>
      <c r="F123" s="411"/>
      <c r="G123" s="397"/>
      <c r="H123" s="397"/>
      <c r="I123" s="398"/>
      <c r="J123" s="413">
        <f t="shared" si="30"/>
        <v>0</v>
      </c>
      <c r="K123" s="378"/>
      <c r="L123" s="414"/>
      <c r="M123" s="310">
        <v>4859.2</v>
      </c>
      <c r="N123" s="310">
        <v>4859.2</v>
      </c>
      <c r="O123" s="310">
        <v>4859.2</v>
      </c>
      <c r="P123" s="310">
        <f t="shared" si="41"/>
        <v>0</v>
      </c>
      <c r="Q123" s="415">
        <f>O123/N123</f>
        <v>1</v>
      </c>
      <c r="R123" s="332">
        <f t="shared" si="33"/>
        <v>0</v>
      </c>
      <c r="S123" s="333">
        <f t="shared" si="34"/>
        <v>4859.2</v>
      </c>
      <c r="T123" s="333">
        <f t="shared" si="34"/>
        <v>4859.2</v>
      </c>
      <c r="U123" s="333">
        <f>SUM(H123,O123)</f>
        <v>4859.2</v>
      </c>
      <c r="V123" s="333">
        <f>U123-T123</f>
        <v>0</v>
      </c>
      <c r="W123" s="335">
        <f>U123/T123</f>
        <v>1</v>
      </c>
      <c r="X123" s="155"/>
      <c r="Y123" s="155"/>
      <c r="Z123" s="139"/>
      <c r="AA123" s="139"/>
      <c r="AB123" s="139"/>
      <c r="AC123" s="139"/>
      <c r="AD123" s="139"/>
      <c r="AE123" s="139"/>
      <c r="AF123" s="139"/>
      <c r="AG123" s="139"/>
      <c r="AH123" s="139"/>
      <c r="AI123" s="139"/>
      <c r="AJ123" s="139"/>
      <c r="AK123" s="139"/>
      <c r="AL123" s="139"/>
      <c r="AM123" s="139"/>
      <c r="AN123" s="139"/>
      <c r="AO123" s="139"/>
      <c r="AP123" s="139"/>
      <c r="AQ123" s="139"/>
      <c r="AR123" s="139"/>
      <c r="AS123" s="139"/>
      <c r="AT123" s="139"/>
      <c r="AU123" s="139"/>
      <c r="AV123" s="118"/>
      <c r="AW123" s="118"/>
      <c r="AX123" s="118"/>
      <c r="AY123" s="118"/>
      <c r="AZ123" s="118"/>
      <c r="BA123" s="118"/>
      <c r="BB123" s="118"/>
      <c r="BC123" s="118"/>
      <c r="BD123" s="118"/>
      <c r="BE123" s="118"/>
      <c r="BF123" s="118"/>
      <c r="BG123" s="118"/>
      <c r="BH123" s="118"/>
      <c r="BI123" s="118"/>
      <c r="BJ123" s="118"/>
    </row>
    <row r="124" spans="1:62" ht="31.5" hidden="1" customHeight="1" x14ac:dyDescent="0.25">
      <c r="A124" s="416">
        <v>9</v>
      </c>
      <c r="B124" s="417">
        <v>150118</v>
      </c>
      <c r="C124" s="417"/>
      <c r="D124" s="417"/>
      <c r="E124" s="418" t="s">
        <v>152</v>
      </c>
      <c r="F124" s="419"/>
      <c r="G124" s="420"/>
      <c r="H124" s="420"/>
      <c r="I124" s="421"/>
      <c r="J124" s="369">
        <f t="shared" si="30"/>
        <v>0</v>
      </c>
      <c r="K124" s="422"/>
      <c r="L124" s="423"/>
      <c r="M124" s="166"/>
      <c r="N124" s="166"/>
      <c r="O124" s="166"/>
      <c r="P124" s="166">
        <f>O124-N124</f>
        <v>0</v>
      </c>
      <c r="Q124" s="424" t="e">
        <f>O124/N124</f>
        <v>#DIV/0!</v>
      </c>
      <c r="R124" s="168">
        <f t="shared" si="33"/>
        <v>0</v>
      </c>
      <c r="S124" s="169">
        <f t="shared" si="34"/>
        <v>0</v>
      </c>
      <c r="T124" s="169">
        <f t="shared" si="34"/>
        <v>0</v>
      </c>
      <c r="U124" s="169">
        <f>SUM(H124,O124)</f>
        <v>0</v>
      </c>
      <c r="V124" s="169">
        <f>U124-T124</f>
        <v>0</v>
      </c>
      <c r="W124" s="170" t="e">
        <f>U124/T124</f>
        <v>#DIV/0!</v>
      </c>
      <c r="X124" s="155"/>
      <c r="Y124" s="155"/>
      <c r="Z124" s="139"/>
      <c r="AA124" s="139"/>
      <c r="AB124" s="139"/>
      <c r="AC124" s="139"/>
      <c r="AD124" s="139"/>
      <c r="AE124" s="139"/>
      <c r="AF124" s="139"/>
      <c r="AG124" s="139"/>
      <c r="AH124" s="139"/>
      <c r="AI124" s="139"/>
      <c r="AJ124" s="139"/>
      <c r="AK124" s="139"/>
      <c r="AL124" s="139"/>
      <c r="AM124" s="139"/>
      <c r="AN124" s="139"/>
      <c r="AO124" s="139"/>
      <c r="AP124" s="139"/>
      <c r="AQ124" s="139"/>
      <c r="AR124" s="139"/>
      <c r="AS124" s="139"/>
      <c r="AT124" s="139"/>
      <c r="AU124" s="139"/>
      <c r="AV124" s="118"/>
      <c r="AW124" s="118"/>
      <c r="AX124" s="118"/>
      <c r="AY124" s="118"/>
      <c r="AZ124" s="118"/>
      <c r="BA124" s="118"/>
      <c r="BB124" s="118"/>
      <c r="BC124" s="118"/>
      <c r="BD124" s="118"/>
      <c r="BE124" s="118"/>
      <c r="BF124" s="118"/>
      <c r="BG124" s="118"/>
      <c r="BH124" s="118"/>
      <c r="BI124" s="118"/>
      <c r="BJ124" s="118"/>
    </row>
    <row r="125" spans="1:62" ht="27" customHeight="1" thickBot="1" x14ac:dyDescent="0.3">
      <c r="A125" s="152">
        <v>10</v>
      </c>
      <c r="B125" s="425">
        <v>160101</v>
      </c>
      <c r="C125" s="426" t="s">
        <v>151</v>
      </c>
      <c r="D125" s="427" t="s">
        <v>150</v>
      </c>
      <c r="E125" s="428" t="s">
        <v>149</v>
      </c>
      <c r="F125" s="429">
        <v>126.4</v>
      </c>
      <c r="G125" s="430">
        <v>63.4</v>
      </c>
      <c r="H125" s="430"/>
      <c r="I125" s="144">
        <f>H125/H9</f>
        <v>0</v>
      </c>
      <c r="J125" s="145">
        <f t="shared" si="30"/>
        <v>-63.4</v>
      </c>
      <c r="K125" s="146">
        <f>H125/G125</f>
        <v>0</v>
      </c>
      <c r="L125" s="143"/>
      <c r="M125" s="147"/>
      <c r="N125" s="147"/>
      <c r="O125" s="147"/>
      <c r="P125" s="147">
        <f t="shared" si="41"/>
        <v>0</v>
      </c>
      <c r="Q125" s="240"/>
      <c r="R125" s="239">
        <f t="shared" si="33"/>
        <v>126.4</v>
      </c>
      <c r="S125" s="147">
        <f t="shared" si="34"/>
        <v>126.4</v>
      </c>
      <c r="T125" s="147">
        <f t="shared" si="34"/>
        <v>63.4</v>
      </c>
      <c r="U125" s="431">
        <f>SUM(H125,O125)</f>
        <v>0</v>
      </c>
      <c r="V125" s="431">
        <f>U125-T125</f>
        <v>-63.4</v>
      </c>
      <c r="W125" s="432">
        <f>U125/T125</f>
        <v>0</v>
      </c>
      <c r="X125" s="155"/>
      <c r="Y125" s="155"/>
      <c r="Z125" s="139"/>
      <c r="AA125" s="139"/>
      <c r="AB125" s="139"/>
      <c r="AC125" s="139"/>
      <c r="AD125" s="139"/>
      <c r="AE125" s="139"/>
      <c r="AF125" s="139"/>
      <c r="AG125" s="139"/>
      <c r="AH125" s="139"/>
      <c r="AI125" s="139"/>
      <c r="AJ125" s="139"/>
      <c r="AK125" s="139"/>
      <c r="AL125" s="139"/>
      <c r="AM125" s="139"/>
      <c r="AN125" s="139"/>
      <c r="AO125" s="139"/>
      <c r="AP125" s="139"/>
      <c r="AQ125" s="139"/>
      <c r="AR125" s="139"/>
      <c r="AS125" s="139"/>
      <c r="AT125" s="139"/>
      <c r="AU125" s="139"/>
      <c r="AV125" s="118"/>
      <c r="AW125" s="118"/>
      <c r="AX125" s="118"/>
      <c r="AY125" s="118"/>
      <c r="AZ125" s="118"/>
      <c r="BA125" s="118"/>
      <c r="BB125" s="118"/>
      <c r="BC125" s="118"/>
      <c r="BD125" s="118"/>
      <c r="BE125" s="118"/>
      <c r="BF125" s="118"/>
      <c r="BG125" s="118"/>
      <c r="BH125" s="118"/>
      <c r="BI125" s="118"/>
      <c r="BJ125" s="118"/>
    </row>
    <row r="126" spans="1:62" ht="33" hidden="1" customHeight="1" x14ac:dyDescent="0.25">
      <c r="A126" s="152">
        <v>10</v>
      </c>
      <c r="B126" s="153" t="s">
        <v>148</v>
      </c>
      <c r="C126" s="153"/>
      <c r="D126" s="153"/>
      <c r="E126" s="433" t="s">
        <v>147</v>
      </c>
      <c r="F126" s="143"/>
      <c r="G126" s="147"/>
      <c r="H126" s="147"/>
      <c r="I126" s="144">
        <f>H126/H9</f>
        <v>0</v>
      </c>
      <c r="J126" s="354">
        <f t="shared" si="30"/>
        <v>0</v>
      </c>
      <c r="K126" s="146" t="e">
        <f>H126/G126</f>
        <v>#DIV/0!</v>
      </c>
      <c r="L126" s="143"/>
      <c r="M126" s="147"/>
      <c r="N126" s="147"/>
      <c r="O126" s="147"/>
      <c r="P126" s="147">
        <f t="shared" si="41"/>
        <v>0</v>
      </c>
      <c r="Q126" s="240"/>
      <c r="R126" s="239">
        <f t="shared" si="33"/>
        <v>0</v>
      </c>
      <c r="S126" s="147">
        <f t="shared" si="34"/>
        <v>0</v>
      </c>
      <c r="T126" s="147">
        <f t="shared" si="34"/>
        <v>0</v>
      </c>
      <c r="U126" s="147">
        <f t="shared" si="34"/>
        <v>0</v>
      </c>
      <c r="V126" s="147">
        <f t="shared" si="35"/>
        <v>0</v>
      </c>
      <c r="W126" s="146" t="e">
        <f t="shared" si="36"/>
        <v>#DIV/0!</v>
      </c>
      <c r="X126" s="155"/>
      <c r="Y126" s="155"/>
      <c r="Z126" s="139"/>
      <c r="AA126" s="139"/>
      <c r="AB126" s="139"/>
      <c r="AC126" s="139"/>
      <c r="AD126" s="139"/>
      <c r="AE126" s="139"/>
      <c r="AF126" s="139"/>
      <c r="AG126" s="139"/>
      <c r="AH126" s="139"/>
      <c r="AI126" s="139"/>
      <c r="AJ126" s="139"/>
      <c r="AK126" s="139"/>
      <c r="AL126" s="139"/>
      <c r="AM126" s="139"/>
      <c r="AN126" s="139"/>
      <c r="AO126" s="139"/>
      <c r="AP126" s="139"/>
      <c r="AQ126" s="139"/>
      <c r="AR126" s="139"/>
      <c r="AS126" s="139"/>
      <c r="AT126" s="139"/>
      <c r="AU126" s="139"/>
      <c r="AV126" s="118"/>
      <c r="AW126" s="118"/>
      <c r="AX126" s="118"/>
      <c r="AY126" s="118"/>
      <c r="AZ126" s="118"/>
      <c r="BA126" s="118"/>
      <c r="BB126" s="118"/>
      <c r="BC126" s="118"/>
      <c r="BD126" s="118"/>
      <c r="BE126" s="118"/>
      <c r="BF126" s="118"/>
      <c r="BG126" s="118"/>
      <c r="BH126" s="118"/>
      <c r="BI126" s="118"/>
      <c r="BJ126" s="118"/>
    </row>
    <row r="127" spans="1:62" s="314" customFormat="1" ht="25.5" customHeight="1" thickBot="1" x14ac:dyDescent="0.3">
      <c r="A127" s="152">
        <v>11</v>
      </c>
      <c r="B127" s="425">
        <v>170703</v>
      </c>
      <c r="C127" s="426" t="s">
        <v>146</v>
      </c>
      <c r="D127" s="426" t="s">
        <v>145</v>
      </c>
      <c r="E127" s="434" t="s">
        <v>144</v>
      </c>
      <c r="F127" s="435">
        <v>7010.8</v>
      </c>
      <c r="G127" s="436">
        <v>6560.8</v>
      </c>
      <c r="H127" s="436">
        <v>2006.2</v>
      </c>
      <c r="I127" s="144">
        <f>H127/H9</f>
        <v>1.0428384000731891E-2</v>
      </c>
      <c r="J127" s="145">
        <f t="shared" si="30"/>
        <v>-4554.6000000000004</v>
      </c>
      <c r="K127" s="146">
        <f>H127/G127</f>
        <v>0.30578587977075966</v>
      </c>
      <c r="L127" s="143">
        <v>6888.1</v>
      </c>
      <c r="M127" s="147">
        <v>6888.1</v>
      </c>
      <c r="N127" s="147">
        <v>4188.1000000000004</v>
      </c>
      <c r="O127" s="147"/>
      <c r="P127" s="147">
        <f t="shared" si="41"/>
        <v>-4188.1000000000004</v>
      </c>
      <c r="Q127" s="148">
        <f>O127/N127</f>
        <v>0</v>
      </c>
      <c r="R127" s="239">
        <f t="shared" si="33"/>
        <v>13898.900000000001</v>
      </c>
      <c r="S127" s="147">
        <f t="shared" si="34"/>
        <v>13898.900000000001</v>
      </c>
      <c r="T127" s="147">
        <f t="shared" si="34"/>
        <v>10748.900000000001</v>
      </c>
      <c r="U127" s="147">
        <f t="shared" si="34"/>
        <v>2006.2</v>
      </c>
      <c r="V127" s="147">
        <f t="shared" si="35"/>
        <v>-8742.7000000000007</v>
      </c>
      <c r="W127" s="146">
        <f t="shared" si="36"/>
        <v>0.18664235410134988</v>
      </c>
      <c r="X127" s="437"/>
      <c r="Y127" s="437"/>
      <c r="Z127" s="312"/>
      <c r="AA127" s="312"/>
      <c r="AB127" s="312"/>
      <c r="AC127" s="312"/>
      <c r="AD127" s="312"/>
      <c r="AE127" s="312"/>
      <c r="AF127" s="312"/>
      <c r="AG127" s="312"/>
      <c r="AH127" s="312"/>
      <c r="AI127" s="312"/>
      <c r="AJ127" s="312"/>
      <c r="AK127" s="312"/>
      <c r="AL127" s="312"/>
      <c r="AM127" s="312"/>
      <c r="AN127" s="312"/>
      <c r="AO127" s="312"/>
      <c r="AP127" s="312"/>
      <c r="AQ127" s="312"/>
      <c r="AR127" s="312"/>
      <c r="AS127" s="312"/>
      <c r="AT127" s="312"/>
      <c r="AU127" s="312"/>
      <c r="AV127" s="313"/>
      <c r="AW127" s="313"/>
      <c r="AX127" s="313"/>
      <c r="AY127" s="313"/>
      <c r="AZ127" s="313"/>
      <c r="BA127" s="313"/>
      <c r="BB127" s="313"/>
      <c r="BC127" s="313"/>
      <c r="BD127" s="313"/>
      <c r="BE127" s="313"/>
      <c r="BF127" s="313"/>
      <c r="BG127" s="313"/>
      <c r="BH127" s="313"/>
      <c r="BI127" s="313"/>
      <c r="BJ127" s="313"/>
    </row>
    <row r="128" spans="1:62" s="246" customFormat="1" ht="30.75" hidden="1" customHeight="1" x14ac:dyDescent="0.25">
      <c r="A128" s="171"/>
      <c r="B128" s="438"/>
      <c r="C128" s="438"/>
      <c r="D128" s="438"/>
      <c r="E128" s="407" t="s">
        <v>143</v>
      </c>
      <c r="F128" s="439"/>
      <c r="G128" s="440"/>
      <c r="H128" s="440"/>
      <c r="I128" s="441"/>
      <c r="J128" s="442">
        <f t="shared" si="30"/>
        <v>0</v>
      </c>
      <c r="K128" s="391"/>
      <c r="L128" s="443"/>
      <c r="M128" s="234"/>
      <c r="N128" s="234"/>
      <c r="O128" s="234"/>
      <c r="P128" s="234">
        <f t="shared" si="41"/>
        <v>0</v>
      </c>
      <c r="Q128" s="218" t="e">
        <f>O128/N128</f>
        <v>#DIV/0!</v>
      </c>
      <c r="R128" s="444">
        <f t="shared" si="33"/>
        <v>0</v>
      </c>
      <c r="S128" s="445">
        <f t="shared" si="34"/>
        <v>0</v>
      </c>
      <c r="T128" s="445">
        <f t="shared" si="34"/>
        <v>0</v>
      </c>
      <c r="U128" s="445">
        <f t="shared" si="34"/>
        <v>0</v>
      </c>
      <c r="V128" s="445">
        <f t="shared" si="35"/>
        <v>0</v>
      </c>
      <c r="W128" s="391" t="e">
        <f t="shared" si="36"/>
        <v>#DIV/0!</v>
      </c>
      <c r="X128" s="243"/>
      <c r="Y128" s="243"/>
      <c r="Z128" s="244"/>
      <c r="AA128" s="244"/>
      <c r="AB128" s="244"/>
      <c r="AC128" s="244"/>
      <c r="AD128" s="244"/>
      <c r="AE128" s="244"/>
      <c r="AF128" s="244"/>
      <c r="AG128" s="244"/>
      <c r="AH128" s="244"/>
      <c r="AI128" s="244"/>
      <c r="AJ128" s="244"/>
      <c r="AK128" s="244"/>
      <c r="AL128" s="244"/>
      <c r="AM128" s="244"/>
      <c r="AN128" s="244"/>
      <c r="AO128" s="244"/>
      <c r="AP128" s="244"/>
      <c r="AQ128" s="244"/>
      <c r="AR128" s="244"/>
      <c r="AS128" s="244"/>
      <c r="AT128" s="244"/>
      <c r="AU128" s="244"/>
      <c r="AV128" s="245"/>
      <c r="AW128" s="245"/>
      <c r="AX128" s="245"/>
      <c r="AY128" s="245"/>
      <c r="AZ128" s="245"/>
      <c r="BA128" s="245"/>
      <c r="BB128" s="245"/>
      <c r="BC128" s="245"/>
      <c r="BD128" s="245"/>
      <c r="BE128" s="245"/>
      <c r="BF128" s="245"/>
      <c r="BG128" s="245"/>
      <c r="BH128" s="245"/>
      <c r="BI128" s="245"/>
      <c r="BJ128" s="245"/>
    </row>
    <row r="129" spans="1:62" ht="31.5" hidden="1" customHeight="1" x14ac:dyDescent="0.25">
      <c r="A129" s="184"/>
      <c r="B129" s="446"/>
      <c r="C129" s="446"/>
      <c r="D129" s="446"/>
      <c r="E129" s="359" t="s">
        <v>142</v>
      </c>
      <c r="F129" s="447"/>
      <c r="G129" s="448"/>
      <c r="H129" s="448"/>
      <c r="I129" s="394"/>
      <c r="J129" s="442">
        <f t="shared" si="30"/>
        <v>0</v>
      </c>
      <c r="K129" s="137"/>
      <c r="L129" s="261"/>
      <c r="M129" s="195"/>
      <c r="N129" s="195"/>
      <c r="O129" s="195"/>
      <c r="P129" s="195">
        <f>O129-N129</f>
        <v>0</v>
      </c>
      <c r="Q129" s="262" t="e">
        <f>O129/N129</f>
        <v>#DIV/0!</v>
      </c>
      <c r="R129" s="444">
        <f t="shared" si="33"/>
        <v>0</v>
      </c>
      <c r="S129" s="449">
        <f t="shared" si="34"/>
        <v>0</v>
      </c>
      <c r="T129" s="449">
        <f t="shared" si="34"/>
        <v>0</v>
      </c>
      <c r="U129" s="449">
        <f t="shared" si="34"/>
        <v>0</v>
      </c>
      <c r="V129" s="449">
        <f t="shared" si="35"/>
        <v>0</v>
      </c>
      <c r="W129" s="137" t="e">
        <f t="shared" si="36"/>
        <v>#DIV/0!</v>
      </c>
      <c r="X129" s="155"/>
      <c r="Y129" s="155"/>
      <c r="Z129" s="139"/>
      <c r="AA129" s="139"/>
      <c r="AB129" s="139"/>
      <c r="AC129" s="139"/>
      <c r="AD129" s="139"/>
      <c r="AE129" s="139"/>
      <c r="AF129" s="139"/>
      <c r="AG129" s="139"/>
      <c r="AH129" s="139"/>
      <c r="AI129" s="139"/>
      <c r="AJ129" s="139"/>
      <c r="AK129" s="139"/>
      <c r="AL129" s="139"/>
      <c r="AM129" s="139"/>
      <c r="AN129" s="139"/>
      <c r="AO129" s="139"/>
      <c r="AP129" s="139"/>
      <c r="AQ129" s="139"/>
      <c r="AR129" s="139"/>
      <c r="AS129" s="139"/>
      <c r="AT129" s="139"/>
      <c r="AU129" s="139"/>
      <c r="AV129" s="118"/>
      <c r="AW129" s="118"/>
      <c r="AX129" s="118"/>
      <c r="AY129" s="118"/>
      <c r="AZ129" s="118"/>
      <c r="BA129" s="118"/>
      <c r="BB129" s="118"/>
      <c r="BC129" s="118"/>
      <c r="BD129" s="118"/>
      <c r="BE129" s="118"/>
      <c r="BF129" s="118"/>
      <c r="BG129" s="118"/>
      <c r="BH129" s="118"/>
      <c r="BI129" s="118"/>
      <c r="BJ129" s="118"/>
    </row>
    <row r="130" spans="1:62" s="314" customFormat="1" ht="27" hidden="1" customHeight="1" x14ac:dyDescent="0.25">
      <c r="A130" s="184">
        <v>14</v>
      </c>
      <c r="B130" s="446">
        <v>180000</v>
      </c>
      <c r="C130" s="446"/>
      <c r="D130" s="446"/>
      <c r="E130" s="450" t="s">
        <v>141</v>
      </c>
      <c r="F130" s="447"/>
      <c r="G130" s="448"/>
      <c r="H130" s="448"/>
      <c r="I130" s="394"/>
      <c r="J130" s="442">
        <f t="shared" si="30"/>
        <v>0</v>
      </c>
      <c r="K130" s="137"/>
      <c r="L130" s="451"/>
      <c r="M130" s="449"/>
      <c r="N130" s="449"/>
      <c r="O130" s="393"/>
      <c r="P130" s="449"/>
      <c r="Q130" s="452"/>
      <c r="R130" s="444">
        <f t="shared" si="33"/>
        <v>0</v>
      </c>
      <c r="S130" s="449">
        <f t="shared" si="34"/>
        <v>0</v>
      </c>
      <c r="T130" s="449">
        <f t="shared" si="34"/>
        <v>0</v>
      </c>
      <c r="U130" s="449">
        <f t="shared" si="34"/>
        <v>0</v>
      </c>
      <c r="V130" s="449">
        <f t="shared" si="35"/>
        <v>0</v>
      </c>
      <c r="W130" s="137" t="e">
        <f t="shared" si="36"/>
        <v>#DIV/0!</v>
      </c>
      <c r="X130" s="437"/>
      <c r="Y130" s="437"/>
      <c r="Z130" s="312"/>
      <c r="AA130" s="312"/>
      <c r="AB130" s="312"/>
      <c r="AC130" s="312"/>
      <c r="AD130" s="312"/>
      <c r="AE130" s="312"/>
      <c r="AF130" s="312"/>
      <c r="AG130" s="312"/>
      <c r="AH130" s="312"/>
      <c r="AI130" s="312"/>
      <c r="AJ130" s="312"/>
      <c r="AK130" s="312"/>
      <c r="AL130" s="312"/>
      <c r="AM130" s="312"/>
      <c r="AN130" s="312"/>
      <c r="AO130" s="312"/>
      <c r="AP130" s="312"/>
      <c r="AQ130" s="312"/>
      <c r="AR130" s="312"/>
      <c r="AS130" s="312"/>
      <c r="AT130" s="312"/>
      <c r="AU130" s="312"/>
      <c r="AV130" s="313"/>
      <c r="AW130" s="313"/>
      <c r="AX130" s="313"/>
      <c r="AY130" s="313"/>
      <c r="AZ130" s="313"/>
      <c r="BA130" s="313"/>
      <c r="BB130" s="313"/>
      <c r="BC130" s="313"/>
      <c r="BD130" s="313"/>
      <c r="BE130" s="313"/>
      <c r="BF130" s="313"/>
      <c r="BG130" s="313"/>
      <c r="BH130" s="313"/>
      <c r="BI130" s="313"/>
      <c r="BJ130" s="313"/>
    </row>
    <row r="131" spans="1:62" s="355" customFormat="1" ht="26.25" customHeight="1" thickBot="1" x14ac:dyDescent="0.3">
      <c r="A131" s="370">
        <v>12</v>
      </c>
      <c r="B131" s="453">
        <v>180107</v>
      </c>
      <c r="C131" s="454" t="s">
        <v>140</v>
      </c>
      <c r="D131" s="455" t="s">
        <v>139</v>
      </c>
      <c r="E131" s="456" t="s">
        <v>138</v>
      </c>
      <c r="F131" s="457"/>
      <c r="G131" s="458"/>
      <c r="H131" s="458"/>
      <c r="I131" s="377"/>
      <c r="J131" s="354"/>
      <c r="K131" s="146"/>
      <c r="L131" s="379">
        <v>7903</v>
      </c>
      <c r="M131" s="380">
        <v>7903</v>
      </c>
      <c r="N131" s="380">
        <v>2579.8000000000002</v>
      </c>
      <c r="O131" s="458"/>
      <c r="P131" s="147">
        <f t="shared" si="41"/>
        <v>-2579.8000000000002</v>
      </c>
      <c r="Q131" s="148">
        <f>O131/N131</f>
        <v>0</v>
      </c>
      <c r="R131" s="136">
        <f t="shared" si="33"/>
        <v>7903</v>
      </c>
      <c r="S131" s="380">
        <f t="shared" si="34"/>
        <v>7903</v>
      </c>
      <c r="T131" s="380">
        <f t="shared" si="34"/>
        <v>2579.8000000000002</v>
      </c>
      <c r="U131" s="380">
        <f t="shared" si="34"/>
        <v>0</v>
      </c>
      <c r="V131" s="380">
        <f t="shared" si="35"/>
        <v>-2579.8000000000002</v>
      </c>
      <c r="W131" s="378">
        <f t="shared" si="36"/>
        <v>0</v>
      </c>
      <c r="X131" s="459"/>
      <c r="Y131" s="459"/>
      <c r="Z131" s="460"/>
      <c r="AA131" s="460"/>
      <c r="AB131" s="460"/>
      <c r="AC131" s="460"/>
      <c r="AD131" s="460"/>
      <c r="AE131" s="460"/>
      <c r="AF131" s="460"/>
      <c r="AG131" s="460"/>
      <c r="AH131" s="460"/>
      <c r="AI131" s="460"/>
      <c r="AJ131" s="460"/>
      <c r="AK131" s="460"/>
      <c r="AL131" s="460"/>
      <c r="AM131" s="460"/>
      <c r="AN131" s="460"/>
      <c r="AO131" s="460"/>
      <c r="AP131" s="460"/>
      <c r="AQ131" s="460"/>
      <c r="AR131" s="460"/>
      <c r="AS131" s="460"/>
      <c r="AT131" s="460"/>
      <c r="AU131" s="460"/>
    </row>
    <row r="132" spans="1:62" ht="27" hidden="1" customHeight="1" x14ac:dyDescent="0.25">
      <c r="A132" s="171"/>
      <c r="B132" s="461"/>
      <c r="C132" s="462"/>
      <c r="D132" s="462"/>
      <c r="E132" s="463" t="s">
        <v>137</v>
      </c>
      <c r="F132" s="464"/>
      <c r="G132" s="252"/>
      <c r="H132" s="252"/>
      <c r="I132" s="465">
        <f>H132/H9</f>
        <v>0</v>
      </c>
      <c r="J132" s="442">
        <f t="shared" si="30"/>
        <v>0</v>
      </c>
      <c r="K132" s="422"/>
      <c r="L132" s="443"/>
      <c r="M132" s="445"/>
      <c r="N132" s="445"/>
      <c r="O132" s="440"/>
      <c r="P132" s="445"/>
      <c r="Q132" s="466"/>
      <c r="R132" s="444">
        <f t="shared" si="33"/>
        <v>0</v>
      </c>
      <c r="S132" s="445">
        <f t="shared" si="34"/>
        <v>0</v>
      </c>
      <c r="T132" s="445">
        <f t="shared" si="34"/>
        <v>0</v>
      </c>
      <c r="U132" s="445">
        <f t="shared" si="34"/>
        <v>0</v>
      </c>
      <c r="V132" s="445">
        <f t="shared" si="35"/>
        <v>0</v>
      </c>
      <c r="W132" s="391" t="e">
        <f t="shared" si="36"/>
        <v>#DIV/0!</v>
      </c>
      <c r="X132" s="155"/>
      <c r="Y132" s="155"/>
      <c r="Z132" s="139"/>
      <c r="AA132" s="139"/>
      <c r="AB132" s="139"/>
      <c r="AC132" s="139"/>
      <c r="AD132" s="139"/>
      <c r="AE132" s="139"/>
      <c r="AF132" s="139"/>
      <c r="AG132" s="139"/>
      <c r="AH132" s="139"/>
      <c r="AI132" s="139"/>
      <c r="AJ132" s="139"/>
      <c r="AK132" s="139"/>
      <c r="AL132" s="139"/>
      <c r="AM132" s="139"/>
      <c r="AN132" s="139"/>
      <c r="AO132" s="139"/>
      <c r="AP132" s="139"/>
      <c r="AQ132" s="139"/>
      <c r="AR132" s="139"/>
      <c r="AS132" s="139"/>
      <c r="AT132" s="139"/>
      <c r="AU132" s="139"/>
      <c r="AV132" s="118"/>
      <c r="AW132" s="118"/>
      <c r="AX132" s="118"/>
      <c r="AY132" s="118"/>
      <c r="AZ132" s="118"/>
      <c r="BA132" s="118"/>
      <c r="BB132" s="118"/>
      <c r="BC132" s="118"/>
      <c r="BD132" s="118"/>
      <c r="BE132" s="118"/>
      <c r="BF132" s="118"/>
      <c r="BG132" s="118"/>
      <c r="BH132" s="118"/>
      <c r="BI132" s="118"/>
      <c r="BJ132" s="118"/>
    </row>
    <row r="133" spans="1:62" s="355" customFormat="1" ht="23.25" customHeight="1" thickBot="1" x14ac:dyDescent="0.3">
      <c r="A133" s="370">
        <v>13</v>
      </c>
      <c r="B133" s="467">
        <v>180404</v>
      </c>
      <c r="C133" s="468" t="s">
        <v>136</v>
      </c>
      <c r="D133" s="426" t="s">
        <v>126</v>
      </c>
      <c r="E133" s="469" t="s">
        <v>135</v>
      </c>
      <c r="F133" s="457">
        <v>194.6</v>
      </c>
      <c r="G133" s="458">
        <v>149.80000000000001</v>
      </c>
      <c r="H133" s="458">
        <v>1.6</v>
      </c>
      <c r="I133" s="377">
        <f>H133/H9</f>
        <v>8.3169247339103899E-6</v>
      </c>
      <c r="J133" s="133">
        <f t="shared" si="30"/>
        <v>-148.20000000000002</v>
      </c>
      <c r="K133" s="378">
        <f>H133/G133</f>
        <v>1.0680907877169559E-2</v>
      </c>
      <c r="L133" s="379"/>
      <c r="M133" s="380"/>
      <c r="N133" s="380"/>
      <c r="O133" s="458"/>
      <c r="P133" s="147">
        <f t="shared" si="41"/>
        <v>0</v>
      </c>
      <c r="Q133" s="381"/>
      <c r="R133" s="382">
        <f t="shared" si="33"/>
        <v>194.6</v>
      </c>
      <c r="S133" s="380">
        <f t="shared" si="34"/>
        <v>194.6</v>
      </c>
      <c r="T133" s="380">
        <f t="shared" si="34"/>
        <v>149.80000000000001</v>
      </c>
      <c r="U133" s="380">
        <f t="shared" si="34"/>
        <v>1.6</v>
      </c>
      <c r="V133" s="380">
        <f t="shared" si="35"/>
        <v>-148.20000000000002</v>
      </c>
      <c r="W133" s="378">
        <f t="shared" si="36"/>
        <v>1.0680907877169559E-2</v>
      </c>
      <c r="X133" s="459"/>
      <c r="Y133" s="459"/>
      <c r="Z133" s="460"/>
      <c r="AA133" s="460"/>
      <c r="AB133" s="460"/>
      <c r="AC133" s="460"/>
      <c r="AD133" s="460"/>
      <c r="AE133" s="460"/>
      <c r="AF133" s="460"/>
      <c r="AG133" s="460"/>
      <c r="AH133" s="460"/>
      <c r="AI133" s="460"/>
      <c r="AJ133" s="460"/>
      <c r="AK133" s="460"/>
      <c r="AL133" s="460"/>
      <c r="AM133" s="460"/>
      <c r="AN133" s="460"/>
      <c r="AO133" s="460"/>
      <c r="AP133" s="460"/>
      <c r="AQ133" s="460"/>
      <c r="AR133" s="460"/>
      <c r="AS133" s="460"/>
      <c r="AT133" s="460"/>
      <c r="AU133" s="460"/>
    </row>
    <row r="134" spans="1:62" s="246" customFormat="1" ht="21.75" customHeight="1" thickBot="1" x14ac:dyDescent="0.3">
      <c r="A134" s="152">
        <v>14</v>
      </c>
      <c r="B134" s="470">
        <v>180409</v>
      </c>
      <c r="C134" s="468" t="s">
        <v>134</v>
      </c>
      <c r="D134" s="115" t="s">
        <v>133</v>
      </c>
      <c r="E134" s="117" t="s">
        <v>132</v>
      </c>
      <c r="F134" s="435"/>
      <c r="G134" s="436"/>
      <c r="H134" s="436"/>
      <c r="I134" s="471"/>
      <c r="J134" s="472"/>
      <c r="K134" s="343"/>
      <c r="L134" s="473">
        <f>SUM(L135:L138)</f>
        <v>9951.2999999999993</v>
      </c>
      <c r="M134" s="165">
        <f>SUM(M135:M138)</f>
        <v>9951.2999999999993</v>
      </c>
      <c r="N134" s="165">
        <f>SUM(N135:N138)</f>
        <v>9951.2999999999993</v>
      </c>
      <c r="O134" s="165">
        <f>SUM(O135:O138)</f>
        <v>5445.9</v>
      </c>
      <c r="P134" s="165">
        <f>SUM(P135:P138)</f>
        <v>-4505.3999999999996</v>
      </c>
      <c r="Q134" s="474">
        <f t="shared" ref="Q134:Q157" si="44">O134/N134</f>
        <v>0.54725513249525193</v>
      </c>
      <c r="R134" s="239">
        <f t="shared" si="33"/>
        <v>9951.2999999999993</v>
      </c>
      <c r="S134" s="147">
        <f t="shared" si="34"/>
        <v>9951.2999999999993</v>
      </c>
      <c r="T134" s="147">
        <f t="shared" si="34"/>
        <v>9951.2999999999993</v>
      </c>
      <c r="U134" s="147">
        <f t="shared" si="34"/>
        <v>5445.9</v>
      </c>
      <c r="V134" s="147">
        <f t="shared" si="35"/>
        <v>-4505.3999999999996</v>
      </c>
      <c r="W134" s="146">
        <f t="shared" si="36"/>
        <v>0.54725513249525193</v>
      </c>
      <c r="X134" s="243"/>
      <c r="Y134" s="243"/>
      <c r="Z134" s="244"/>
      <c r="AA134" s="244"/>
      <c r="AB134" s="244"/>
      <c r="AC134" s="244"/>
      <c r="AD134" s="244"/>
      <c r="AE134" s="244"/>
      <c r="AF134" s="244"/>
      <c r="AG134" s="244"/>
      <c r="AH134" s="244"/>
      <c r="AI134" s="244"/>
      <c r="AJ134" s="244"/>
      <c r="AK134" s="244"/>
      <c r="AL134" s="244"/>
      <c r="AM134" s="244"/>
      <c r="AN134" s="244"/>
      <c r="AO134" s="244"/>
      <c r="AP134" s="244"/>
      <c r="AQ134" s="244"/>
      <c r="AR134" s="244"/>
      <c r="AS134" s="244"/>
      <c r="AT134" s="244"/>
      <c r="AU134" s="244"/>
      <c r="AV134" s="245"/>
      <c r="AW134" s="245"/>
      <c r="AX134" s="245"/>
      <c r="AY134" s="245"/>
      <c r="AZ134" s="245"/>
      <c r="BA134" s="245"/>
      <c r="BB134" s="245"/>
      <c r="BC134" s="245"/>
      <c r="BD134" s="245"/>
      <c r="BE134" s="245"/>
      <c r="BF134" s="245"/>
      <c r="BG134" s="245"/>
      <c r="BH134" s="245"/>
      <c r="BI134" s="245"/>
      <c r="BJ134" s="245"/>
    </row>
    <row r="135" spans="1:62" ht="18" customHeight="1" x14ac:dyDescent="0.25">
      <c r="A135" s="171"/>
      <c r="B135" s="461"/>
      <c r="C135" s="461"/>
      <c r="D135" s="461"/>
      <c r="E135" s="407" t="s">
        <v>131</v>
      </c>
      <c r="F135" s="439"/>
      <c r="G135" s="440"/>
      <c r="H135" s="440"/>
      <c r="I135" s="390"/>
      <c r="J135" s="192"/>
      <c r="K135" s="475"/>
      <c r="L135" s="180">
        <v>3524.1</v>
      </c>
      <c r="M135" s="181">
        <v>3524.1</v>
      </c>
      <c r="N135" s="476">
        <v>3524.1</v>
      </c>
      <c r="O135" s="477">
        <v>1750</v>
      </c>
      <c r="P135" s="181">
        <f t="shared" si="41"/>
        <v>-1774.1</v>
      </c>
      <c r="Q135" s="182">
        <f t="shared" si="44"/>
        <v>0.49658068726767118</v>
      </c>
      <c r="R135" s="478">
        <f t="shared" si="33"/>
        <v>3524.1</v>
      </c>
      <c r="S135" s="479">
        <f t="shared" si="34"/>
        <v>3524.1</v>
      </c>
      <c r="T135" s="479">
        <f t="shared" si="34"/>
        <v>3524.1</v>
      </c>
      <c r="U135" s="479">
        <f t="shared" si="34"/>
        <v>1750</v>
      </c>
      <c r="V135" s="479">
        <f t="shared" si="35"/>
        <v>-1774.1</v>
      </c>
      <c r="W135" s="406">
        <f t="shared" si="36"/>
        <v>0.49658068726767118</v>
      </c>
      <c r="X135" s="155"/>
      <c r="Y135" s="155"/>
      <c r="Z135" s="139"/>
      <c r="AA135" s="139"/>
      <c r="AB135" s="139"/>
      <c r="AC135" s="139"/>
      <c r="AD135" s="139"/>
      <c r="AE135" s="139"/>
      <c r="AF135" s="139"/>
      <c r="AG135" s="139"/>
      <c r="AH135" s="139"/>
      <c r="AI135" s="139"/>
      <c r="AJ135" s="139"/>
      <c r="AK135" s="139"/>
      <c r="AL135" s="139"/>
      <c r="AM135" s="139"/>
      <c r="AN135" s="139"/>
      <c r="AO135" s="139"/>
      <c r="AP135" s="139"/>
      <c r="AQ135" s="139"/>
      <c r="AR135" s="139"/>
      <c r="AS135" s="139"/>
      <c r="AT135" s="139"/>
      <c r="AU135" s="139"/>
      <c r="AV135" s="118"/>
      <c r="AW135" s="118"/>
      <c r="AX135" s="118"/>
      <c r="AY135" s="118"/>
      <c r="AZ135" s="118"/>
      <c r="BA135" s="118"/>
      <c r="BB135" s="118"/>
      <c r="BC135" s="118"/>
      <c r="BD135" s="118"/>
      <c r="BE135" s="118"/>
      <c r="BF135" s="118"/>
      <c r="BG135" s="118"/>
      <c r="BH135" s="118"/>
      <c r="BI135" s="118"/>
      <c r="BJ135" s="118"/>
    </row>
    <row r="136" spans="1:62" ht="21" customHeight="1" x14ac:dyDescent="0.25">
      <c r="A136" s="184"/>
      <c r="B136" s="480"/>
      <c r="C136" s="480"/>
      <c r="D136" s="446"/>
      <c r="E136" s="363" t="s">
        <v>130</v>
      </c>
      <c r="F136" s="481"/>
      <c r="G136" s="448"/>
      <c r="H136" s="448"/>
      <c r="I136" s="394"/>
      <c r="J136" s="164"/>
      <c r="K136" s="482"/>
      <c r="L136" s="194">
        <v>81</v>
      </c>
      <c r="M136" s="195">
        <v>81</v>
      </c>
      <c r="N136" s="261">
        <v>81</v>
      </c>
      <c r="O136" s="303"/>
      <c r="P136" s="195">
        <f t="shared" si="41"/>
        <v>-81</v>
      </c>
      <c r="Q136" s="483">
        <f t="shared" si="44"/>
        <v>0</v>
      </c>
      <c r="R136" s="484">
        <f t="shared" si="33"/>
        <v>81</v>
      </c>
      <c r="S136" s="449">
        <f t="shared" si="34"/>
        <v>81</v>
      </c>
      <c r="T136" s="449">
        <f t="shared" si="34"/>
        <v>81</v>
      </c>
      <c r="U136" s="449">
        <f t="shared" si="34"/>
        <v>0</v>
      </c>
      <c r="V136" s="449">
        <f t="shared" si="35"/>
        <v>-81</v>
      </c>
      <c r="W136" s="137">
        <f t="shared" si="36"/>
        <v>0</v>
      </c>
      <c r="X136" s="155"/>
      <c r="Y136" s="155"/>
      <c r="Z136" s="139"/>
      <c r="AA136" s="139"/>
      <c r="AB136" s="139"/>
      <c r="AC136" s="139"/>
      <c r="AD136" s="139"/>
      <c r="AE136" s="139"/>
      <c r="AF136" s="139"/>
      <c r="AG136" s="139"/>
      <c r="AH136" s="139"/>
      <c r="AI136" s="139"/>
      <c r="AJ136" s="139"/>
      <c r="AK136" s="139"/>
      <c r="AL136" s="139"/>
      <c r="AM136" s="139"/>
      <c r="AN136" s="139"/>
      <c r="AO136" s="139"/>
      <c r="AP136" s="139"/>
      <c r="AQ136" s="139"/>
      <c r="AR136" s="139"/>
      <c r="AS136" s="139"/>
      <c r="AT136" s="139"/>
      <c r="AU136" s="139"/>
      <c r="AV136" s="118"/>
      <c r="AW136" s="118"/>
      <c r="AX136" s="118"/>
      <c r="AY136" s="118"/>
      <c r="AZ136" s="118"/>
      <c r="BA136" s="118"/>
      <c r="BB136" s="118"/>
      <c r="BC136" s="118"/>
      <c r="BD136" s="118"/>
      <c r="BE136" s="118"/>
      <c r="BF136" s="118"/>
      <c r="BG136" s="118"/>
      <c r="BH136" s="118"/>
      <c r="BI136" s="118"/>
      <c r="BJ136" s="118"/>
    </row>
    <row r="137" spans="1:62" ht="20.25" customHeight="1" thickBot="1" x14ac:dyDescent="0.3">
      <c r="A137" s="171"/>
      <c r="B137" s="446"/>
      <c r="C137" s="446"/>
      <c r="D137" s="461"/>
      <c r="E137" s="407" t="s">
        <v>129</v>
      </c>
      <c r="F137" s="439"/>
      <c r="G137" s="440"/>
      <c r="H137" s="440"/>
      <c r="I137" s="390"/>
      <c r="J137" s="228"/>
      <c r="K137" s="475"/>
      <c r="L137" s="309">
        <v>6346.2</v>
      </c>
      <c r="M137" s="310">
        <v>6346.2</v>
      </c>
      <c r="N137" s="347">
        <v>6346.2</v>
      </c>
      <c r="O137" s="485">
        <v>3695.9</v>
      </c>
      <c r="P137" s="333">
        <f t="shared" si="41"/>
        <v>-2650.2999999999997</v>
      </c>
      <c r="Q137" s="351">
        <f t="shared" si="44"/>
        <v>0.58238000693328296</v>
      </c>
      <c r="R137" s="382">
        <f t="shared" si="33"/>
        <v>6346.2</v>
      </c>
      <c r="S137" s="131">
        <f t="shared" si="34"/>
        <v>6346.2</v>
      </c>
      <c r="T137" s="131">
        <f t="shared" si="34"/>
        <v>6346.2</v>
      </c>
      <c r="U137" s="131">
        <f t="shared" si="34"/>
        <v>3695.9</v>
      </c>
      <c r="V137" s="131">
        <f t="shared" si="35"/>
        <v>-2650.2999999999997</v>
      </c>
      <c r="W137" s="134">
        <f t="shared" si="36"/>
        <v>0.58238000693328296</v>
      </c>
      <c r="X137" s="155"/>
      <c r="Y137" s="155"/>
      <c r="Z137" s="139"/>
      <c r="AA137" s="139"/>
      <c r="AB137" s="139"/>
      <c r="AC137" s="139"/>
      <c r="AD137" s="139"/>
      <c r="AE137" s="139"/>
      <c r="AF137" s="139"/>
      <c r="AG137" s="139"/>
      <c r="AH137" s="139"/>
      <c r="AI137" s="139"/>
      <c r="AJ137" s="139"/>
      <c r="AK137" s="139"/>
      <c r="AL137" s="139"/>
      <c r="AM137" s="139"/>
      <c r="AN137" s="139"/>
      <c r="AO137" s="139"/>
      <c r="AP137" s="139"/>
      <c r="AQ137" s="139"/>
      <c r="AR137" s="139"/>
      <c r="AS137" s="139"/>
      <c r="AT137" s="139"/>
      <c r="AU137" s="139"/>
      <c r="AV137" s="118"/>
      <c r="AW137" s="118"/>
      <c r="AX137" s="118"/>
      <c r="AY137" s="118"/>
      <c r="AZ137" s="118"/>
      <c r="BA137" s="118"/>
      <c r="BB137" s="118"/>
      <c r="BC137" s="118"/>
      <c r="BD137" s="118"/>
      <c r="BE137" s="118"/>
      <c r="BF137" s="118"/>
      <c r="BG137" s="118"/>
      <c r="BH137" s="118"/>
      <c r="BI137" s="118"/>
      <c r="BJ137" s="118"/>
    </row>
    <row r="138" spans="1:62" ht="21.75" hidden="1" customHeight="1" x14ac:dyDescent="0.25">
      <c r="A138" s="301"/>
      <c r="B138" s="480"/>
      <c r="C138" s="480"/>
      <c r="D138" s="480"/>
      <c r="E138" s="486" t="s">
        <v>128</v>
      </c>
      <c r="F138" s="487"/>
      <c r="G138" s="488"/>
      <c r="H138" s="488"/>
      <c r="I138" s="398"/>
      <c r="J138" s="304">
        <f t="shared" si="30"/>
        <v>0</v>
      </c>
      <c r="K138" s="489"/>
      <c r="L138" s="332"/>
      <c r="M138" s="333"/>
      <c r="N138" s="169"/>
      <c r="O138" s="490"/>
      <c r="P138" s="333">
        <f t="shared" si="41"/>
        <v>0</v>
      </c>
      <c r="Q138" s="491" t="e">
        <f t="shared" si="44"/>
        <v>#DIV/0!</v>
      </c>
      <c r="R138" s="136">
        <f t="shared" si="33"/>
        <v>0</v>
      </c>
      <c r="S138" s="131">
        <f t="shared" si="34"/>
        <v>0</v>
      </c>
      <c r="T138" s="131">
        <f t="shared" si="34"/>
        <v>0</v>
      </c>
      <c r="U138" s="131">
        <f t="shared" si="34"/>
        <v>0</v>
      </c>
      <c r="V138" s="131">
        <f t="shared" si="35"/>
        <v>0</v>
      </c>
      <c r="W138" s="422" t="e">
        <f t="shared" si="36"/>
        <v>#DIV/0!</v>
      </c>
      <c r="X138" s="155"/>
      <c r="Y138" s="155"/>
      <c r="Z138" s="139"/>
      <c r="AA138" s="139"/>
      <c r="AB138" s="139"/>
      <c r="AC138" s="139"/>
      <c r="AD138" s="139"/>
      <c r="AE138" s="139"/>
      <c r="AF138" s="139"/>
      <c r="AG138" s="139"/>
      <c r="AH138" s="139"/>
      <c r="AI138" s="139"/>
      <c r="AJ138" s="139"/>
      <c r="AK138" s="139"/>
      <c r="AL138" s="139"/>
      <c r="AM138" s="139"/>
      <c r="AN138" s="139"/>
      <c r="AO138" s="139"/>
      <c r="AP138" s="139"/>
      <c r="AQ138" s="139"/>
      <c r="AR138" s="139"/>
      <c r="AS138" s="139"/>
      <c r="AT138" s="139"/>
      <c r="AU138" s="139"/>
      <c r="AV138" s="118"/>
      <c r="AW138" s="118"/>
      <c r="AX138" s="118"/>
      <c r="AY138" s="118"/>
      <c r="AZ138" s="118"/>
      <c r="BA138" s="118"/>
      <c r="BB138" s="118"/>
      <c r="BC138" s="118"/>
      <c r="BD138" s="118"/>
      <c r="BE138" s="118"/>
      <c r="BF138" s="118"/>
      <c r="BG138" s="118"/>
      <c r="BH138" s="118"/>
      <c r="BI138" s="118"/>
      <c r="BJ138" s="118"/>
    </row>
    <row r="139" spans="1:62" s="495" customFormat="1" ht="27.75" customHeight="1" thickBot="1" x14ac:dyDescent="0.3">
      <c r="A139" s="152">
        <v>15</v>
      </c>
      <c r="B139" s="425">
        <v>180410</v>
      </c>
      <c r="C139" s="426" t="s">
        <v>127</v>
      </c>
      <c r="D139" s="426" t="s">
        <v>126</v>
      </c>
      <c r="E139" s="469" t="s">
        <v>125</v>
      </c>
      <c r="F139" s="435"/>
      <c r="G139" s="436"/>
      <c r="H139" s="436"/>
      <c r="I139" s="492"/>
      <c r="J139" s="145"/>
      <c r="K139" s="146"/>
      <c r="L139" s="136">
        <v>482.2</v>
      </c>
      <c r="M139" s="131">
        <v>482.2</v>
      </c>
      <c r="N139" s="147">
        <v>200</v>
      </c>
      <c r="O139" s="436"/>
      <c r="P139" s="131">
        <f t="shared" si="41"/>
        <v>-200</v>
      </c>
      <c r="Q139" s="148">
        <f t="shared" si="44"/>
        <v>0</v>
      </c>
      <c r="R139" s="136">
        <f>SUM(F139,L139)</f>
        <v>482.2</v>
      </c>
      <c r="S139" s="131">
        <f>SUM(F139,M139)</f>
        <v>482.2</v>
      </c>
      <c r="T139" s="131">
        <f>SUM(G139,N139)</f>
        <v>200</v>
      </c>
      <c r="U139" s="131">
        <f>SUM(H139,O139)</f>
        <v>0</v>
      </c>
      <c r="V139" s="131">
        <f>U139-T139</f>
        <v>-200</v>
      </c>
      <c r="W139" s="146">
        <f>U139/T139</f>
        <v>0</v>
      </c>
      <c r="X139" s="493"/>
      <c r="Y139" s="493"/>
      <c r="Z139" s="494"/>
      <c r="AA139" s="494"/>
      <c r="AB139" s="494"/>
      <c r="AC139" s="494"/>
      <c r="AD139" s="494"/>
      <c r="AE139" s="494"/>
      <c r="AF139" s="494"/>
      <c r="AG139" s="494"/>
      <c r="AH139" s="494"/>
      <c r="AI139" s="494"/>
      <c r="AJ139" s="494"/>
      <c r="AK139" s="494"/>
      <c r="AL139" s="494"/>
      <c r="AM139" s="494"/>
      <c r="AN139" s="494"/>
      <c r="AO139" s="494"/>
      <c r="AP139" s="494"/>
      <c r="AQ139" s="494"/>
      <c r="AR139" s="494"/>
      <c r="AS139" s="494"/>
      <c r="AT139" s="494"/>
      <c r="AU139" s="494"/>
    </row>
    <row r="140" spans="1:62" ht="34.5" customHeight="1" thickBot="1" x14ac:dyDescent="0.3">
      <c r="A140" s="128">
        <v>16</v>
      </c>
      <c r="B140" s="496" t="s">
        <v>124</v>
      </c>
      <c r="C140" s="496" t="s">
        <v>123</v>
      </c>
      <c r="D140" s="496" t="s">
        <v>122</v>
      </c>
      <c r="E140" s="497" t="s">
        <v>121</v>
      </c>
      <c r="F140" s="498">
        <v>2868.5</v>
      </c>
      <c r="G140" s="499">
        <v>2868.5</v>
      </c>
      <c r="H140" s="499">
        <v>1509.9</v>
      </c>
      <c r="I140" s="132">
        <f>H140/H9</f>
        <v>7.8485779098320611E-3</v>
      </c>
      <c r="J140" s="413">
        <f t="shared" si="30"/>
        <v>-1358.6</v>
      </c>
      <c r="K140" s="500">
        <f>H140/G140</f>
        <v>0.52637266864214749</v>
      </c>
      <c r="L140" s="136"/>
      <c r="M140" s="131"/>
      <c r="N140" s="131"/>
      <c r="O140" s="499"/>
      <c r="P140" s="131">
        <f>O140-N140</f>
        <v>0</v>
      </c>
      <c r="Q140" s="501"/>
      <c r="R140" s="136">
        <f t="shared" si="33"/>
        <v>2868.5</v>
      </c>
      <c r="S140" s="131">
        <f t="shared" si="34"/>
        <v>2868.5</v>
      </c>
      <c r="T140" s="131">
        <f t="shared" si="34"/>
        <v>2868.5</v>
      </c>
      <c r="U140" s="131">
        <f t="shared" si="34"/>
        <v>1509.9</v>
      </c>
      <c r="V140" s="131">
        <f t="shared" si="35"/>
        <v>-1358.6</v>
      </c>
      <c r="W140" s="134">
        <f t="shared" si="36"/>
        <v>0.52637266864214749</v>
      </c>
      <c r="X140" s="155"/>
      <c r="Y140" s="155"/>
      <c r="Z140" s="139"/>
      <c r="AA140" s="139"/>
      <c r="AB140" s="139"/>
      <c r="AC140" s="139"/>
      <c r="AD140" s="139"/>
      <c r="AE140" s="139"/>
      <c r="AF140" s="139"/>
      <c r="AG140" s="139"/>
      <c r="AH140" s="139"/>
      <c r="AI140" s="139"/>
      <c r="AJ140" s="139"/>
      <c r="AK140" s="139"/>
      <c r="AL140" s="139"/>
      <c r="AM140" s="139"/>
      <c r="AN140" s="139"/>
      <c r="AO140" s="139"/>
      <c r="AP140" s="139"/>
      <c r="AQ140" s="139"/>
      <c r="AR140" s="139"/>
      <c r="AS140" s="139"/>
      <c r="AT140" s="139"/>
      <c r="AU140" s="139"/>
      <c r="AV140" s="118"/>
      <c r="AW140" s="118"/>
      <c r="AX140" s="118"/>
      <c r="AY140" s="118"/>
      <c r="AZ140" s="118"/>
      <c r="BA140" s="118"/>
      <c r="BB140" s="118"/>
      <c r="BC140" s="118"/>
      <c r="BD140" s="118"/>
      <c r="BE140" s="118"/>
      <c r="BF140" s="118"/>
      <c r="BG140" s="118"/>
      <c r="BH140" s="118"/>
      <c r="BI140" s="118"/>
      <c r="BJ140" s="118"/>
    </row>
    <row r="141" spans="1:62" s="286" customFormat="1" ht="24.75" hidden="1" customHeight="1" x14ac:dyDescent="0.25">
      <c r="A141" s="324"/>
      <c r="B141" s="502"/>
      <c r="C141" s="502"/>
      <c r="D141" s="502"/>
      <c r="E141" s="463" t="s">
        <v>120</v>
      </c>
      <c r="F141" s="503"/>
      <c r="G141" s="504"/>
      <c r="H141" s="504"/>
      <c r="I141" s="505">
        <f>H141/H9</f>
        <v>0</v>
      </c>
      <c r="J141" s="472">
        <f t="shared" si="30"/>
        <v>0</v>
      </c>
      <c r="K141" s="432" t="e">
        <f>H141/G141</f>
        <v>#DIV/0!</v>
      </c>
      <c r="L141" s="423"/>
      <c r="M141" s="166"/>
      <c r="N141" s="166"/>
      <c r="O141" s="504"/>
      <c r="P141" s="166"/>
      <c r="Q141" s="424"/>
      <c r="R141" s="506">
        <f t="shared" si="33"/>
        <v>0</v>
      </c>
      <c r="S141" s="131">
        <f t="shared" si="34"/>
        <v>0</v>
      </c>
      <c r="T141" s="131">
        <f>SUM(G141,N141)</f>
        <v>0</v>
      </c>
      <c r="U141" s="131">
        <f>SUM(H141,O141)</f>
        <v>0</v>
      </c>
      <c r="V141" s="131">
        <f>U141-T141</f>
        <v>0</v>
      </c>
      <c r="W141" s="134" t="e">
        <f>U141/T141</f>
        <v>#DIV/0!</v>
      </c>
      <c r="X141" s="283"/>
      <c r="Y141" s="283"/>
      <c r="Z141" s="284"/>
      <c r="AA141" s="284"/>
      <c r="AB141" s="284"/>
      <c r="AC141" s="284"/>
      <c r="AD141" s="284"/>
      <c r="AE141" s="284"/>
      <c r="AF141" s="284"/>
      <c r="AG141" s="284"/>
      <c r="AH141" s="284"/>
      <c r="AI141" s="284"/>
      <c r="AJ141" s="284"/>
      <c r="AK141" s="284"/>
      <c r="AL141" s="284"/>
      <c r="AM141" s="284"/>
      <c r="AN141" s="284"/>
      <c r="AO141" s="284"/>
      <c r="AP141" s="284"/>
      <c r="AQ141" s="284"/>
      <c r="AR141" s="284"/>
      <c r="AS141" s="284"/>
      <c r="AT141" s="284"/>
      <c r="AU141" s="284"/>
      <c r="AV141" s="285"/>
      <c r="AW141" s="285"/>
      <c r="AX141" s="285"/>
      <c r="AY141" s="285"/>
      <c r="AZ141" s="285"/>
      <c r="BA141" s="285"/>
      <c r="BB141" s="285"/>
      <c r="BC141" s="285"/>
      <c r="BD141" s="285"/>
      <c r="BE141" s="285"/>
      <c r="BF141" s="285"/>
      <c r="BG141" s="285"/>
      <c r="BH141" s="285"/>
      <c r="BI141" s="285"/>
      <c r="BJ141" s="285"/>
    </row>
    <row r="142" spans="1:62" ht="30.75" hidden="1" customHeight="1" x14ac:dyDescent="0.25">
      <c r="A142" s="152">
        <v>17</v>
      </c>
      <c r="B142" s="153" t="s">
        <v>119</v>
      </c>
      <c r="C142" s="153"/>
      <c r="D142" s="153"/>
      <c r="E142" s="142" t="s">
        <v>118</v>
      </c>
      <c r="F142" s="435"/>
      <c r="G142" s="436"/>
      <c r="H142" s="436"/>
      <c r="I142" s="144">
        <f>H142/H9</f>
        <v>0</v>
      </c>
      <c r="J142" s="145">
        <f t="shared" si="30"/>
        <v>0</v>
      </c>
      <c r="K142" s="146" t="e">
        <f>H142/G142</f>
        <v>#DIV/0!</v>
      </c>
      <c r="L142" s="143"/>
      <c r="M142" s="147"/>
      <c r="N142" s="147"/>
      <c r="O142" s="430"/>
      <c r="P142" s="147">
        <f>O142-N142</f>
        <v>0</v>
      </c>
      <c r="Q142" s="240"/>
      <c r="R142" s="239">
        <f t="shared" si="33"/>
        <v>0</v>
      </c>
      <c r="S142" s="147">
        <f t="shared" si="34"/>
        <v>0</v>
      </c>
      <c r="T142" s="147">
        <f t="shared" si="34"/>
        <v>0</v>
      </c>
      <c r="U142" s="147">
        <f t="shared" si="34"/>
        <v>0</v>
      </c>
      <c r="V142" s="147">
        <f t="shared" si="35"/>
        <v>0</v>
      </c>
      <c r="W142" s="146" t="e">
        <f t="shared" si="36"/>
        <v>#DIV/0!</v>
      </c>
      <c r="X142" s="155"/>
      <c r="Y142" s="155"/>
      <c r="Z142" s="139"/>
      <c r="AA142" s="139"/>
      <c r="AB142" s="139"/>
      <c r="AC142" s="139"/>
      <c r="AD142" s="139"/>
      <c r="AE142" s="139"/>
      <c r="AF142" s="139"/>
      <c r="AG142" s="139"/>
      <c r="AH142" s="139"/>
      <c r="AI142" s="139"/>
      <c r="AJ142" s="139"/>
      <c r="AK142" s="139"/>
      <c r="AL142" s="139"/>
      <c r="AM142" s="139"/>
      <c r="AN142" s="139"/>
      <c r="AO142" s="139"/>
      <c r="AP142" s="139"/>
      <c r="AQ142" s="139"/>
      <c r="AR142" s="139"/>
      <c r="AS142" s="139"/>
      <c r="AT142" s="139"/>
      <c r="AU142" s="139"/>
      <c r="AV142" s="118"/>
      <c r="AW142" s="118"/>
      <c r="AX142" s="118"/>
      <c r="AY142" s="118"/>
      <c r="AZ142" s="118"/>
      <c r="BA142" s="118"/>
      <c r="BB142" s="118"/>
      <c r="BC142" s="118"/>
      <c r="BD142" s="118"/>
      <c r="BE142" s="118"/>
      <c r="BF142" s="118"/>
      <c r="BG142" s="118"/>
      <c r="BH142" s="118"/>
      <c r="BI142" s="118"/>
      <c r="BJ142" s="118"/>
    </row>
    <row r="143" spans="1:62" s="286" customFormat="1" ht="29.25" hidden="1" customHeight="1" x14ac:dyDescent="0.25">
      <c r="A143" s="152"/>
      <c r="B143" s="153"/>
      <c r="C143" s="502"/>
      <c r="D143" s="502"/>
      <c r="E143" s="463" t="s">
        <v>117</v>
      </c>
      <c r="F143" s="507"/>
      <c r="G143" s="508"/>
      <c r="H143" s="508"/>
      <c r="I143" s="505">
        <f>H143/H9</f>
        <v>0</v>
      </c>
      <c r="J143" s="472">
        <f>H143-G143</f>
        <v>0</v>
      </c>
      <c r="K143" s="432" t="e">
        <f>H143/G143</f>
        <v>#DIV/0!</v>
      </c>
      <c r="L143" s="143"/>
      <c r="M143" s="147"/>
      <c r="N143" s="147"/>
      <c r="O143" s="430"/>
      <c r="P143" s="147"/>
      <c r="Q143" s="240"/>
      <c r="R143" s="136">
        <f t="shared" si="33"/>
        <v>0</v>
      </c>
      <c r="S143" s="131">
        <f t="shared" si="34"/>
        <v>0</v>
      </c>
      <c r="T143" s="147">
        <f>SUM(G143,N143)</f>
        <v>0</v>
      </c>
      <c r="U143" s="147">
        <f>SUM(H143,O143)</f>
        <v>0</v>
      </c>
      <c r="V143" s="147">
        <f>U143-T143</f>
        <v>0</v>
      </c>
      <c r="W143" s="146" t="e">
        <f>U143/T143</f>
        <v>#DIV/0!</v>
      </c>
      <c r="X143" s="283"/>
      <c r="Y143" s="283"/>
      <c r="Z143" s="284"/>
      <c r="AA143" s="284"/>
      <c r="AB143" s="284"/>
      <c r="AC143" s="284"/>
      <c r="AD143" s="284"/>
      <c r="AE143" s="284"/>
      <c r="AF143" s="284"/>
      <c r="AG143" s="284"/>
      <c r="AH143" s="284"/>
      <c r="AI143" s="284"/>
      <c r="AJ143" s="284"/>
      <c r="AK143" s="284"/>
      <c r="AL143" s="284"/>
      <c r="AM143" s="284"/>
      <c r="AN143" s="284"/>
      <c r="AO143" s="284"/>
      <c r="AP143" s="284"/>
      <c r="AQ143" s="284"/>
      <c r="AR143" s="284"/>
      <c r="AS143" s="284"/>
      <c r="AT143" s="284"/>
      <c r="AU143" s="284"/>
      <c r="AV143" s="285"/>
      <c r="AW143" s="285"/>
      <c r="AX143" s="285"/>
      <c r="AY143" s="285"/>
      <c r="AZ143" s="285"/>
      <c r="BA143" s="285"/>
      <c r="BB143" s="285"/>
      <c r="BC143" s="285"/>
      <c r="BD143" s="285"/>
      <c r="BE143" s="285"/>
      <c r="BF143" s="285"/>
      <c r="BG143" s="285"/>
      <c r="BH143" s="285"/>
      <c r="BI143" s="285"/>
      <c r="BJ143" s="285"/>
    </row>
    <row r="144" spans="1:62" ht="27.75" customHeight="1" thickBot="1" x14ac:dyDescent="0.3">
      <c r="A144" s="416">
        <v>17</v>
      </c>
      <c r="B144" s="509" t="s">
        <v>116</v>
      </c>
      <c r="C144" s="510" t="s">
        <v>115</v>
      </c>
      <c r="D144" s="510" t="s">
        <v>114</v>
      </c>
      <c r="E144" s="116" t="s">
        <v>113</v>
      </c>
      <c r="F144" s="435">
        <v>50</v>
      </c>
      <c r="G144" s="436">
        <v>50</v>
      </c>
      <c r="H144" s="436"/>
      <c r="I144" s="144">
        <f>H144/H9</f>
        <v>0</v>
      </c>
      <c r="J144" s="354">
        <f t="shared" ref="J144:J165" si="45">H144-G144</f>
        <v>-50</v>
      </c>
      <c r="K144" s="146">
        <f>H144/G144</f>
        <v>0</v>
      </c>
      <c r="L144" s="143"/>
      <c r="M144" s="147"/>
      <c r="N144" s="147"/>
      <c r="O144" s="430"/>
      <c r="P144" s="147">
        <f t="shared" si="41"/>
        <v>0</v>
      </c>
      <c r="Q144" s="240"/>
      <c r="R144" s="136">
        <f>SUM(F144,L144)</f>
        <v>50</v>
      </c>
      <c r="S144" s="131">
        <f>SUM(F144,M144)</f>
        <v>50</v>
      </c>
      <c r="T144" s="131">
        <f>SUM(G144,N144)</f>
        <v>50</v>
      </c>
      <c r="U144" s="131">
        <f>SUM(H144,O144)</f>
        <v>0</v>
      </c>
      <c r="V144" s="131">
        <f>U144-T144</f>
        <v>-50</v>
      </c>
      <c r="W144" s="134">
        <f>U144/T144</f>
        <v>0</v>
      </c>
      <c r="X144" s="155"/>
      <c r="Y144" s="155"/>
      <c r="Z144" s="139"/>
      <c r="AA144" s="139"/>
      <c r="AB144" s="139"/>
      <c r="AC144" s="139"/>
      <c r="AD144" s="139"/>
      <c r="AE144" s="139"/>
      <c r="AF144" s="139"/>
      <c r="AG144" s="139"/>
      <c r="AH144" s="139"/>
      <c r="AI144" s="139"/>
      <c r="AJ144" s="139"/>
      <c r="AK144" s="139"/>
      <c r="AL144" s="139"/>
      <c r="AM144" s="139"/>
      <c r="AN144" s="139"/>
      <c r="AO144" s="139"/>
      <c r="AP144" s="139"/>
      <c r="AQ144" s="139"/>
      <c r="AR144" s="139"/>
      <c r="AS144" s="139"/>
      <c r="AT144" s="139"/>
      <c r="AU144" s="139"/>
      <c r="AV144" s="118"/>
      <c r="AW144" s="118"/>
      <c r="AX144" s="118"/>
      <c r="AY144" s="118"/>
      <c r="AZ144" s="118"/>
      <c r="BA144" s="118"/>
      <c r="BB144" s="118"/>
      <c r="BC144" s="118"/>
      <c r="BD144" s="118"/>
      <c r="BE144" s="118"/>
      <c r="BF144" s="118"/>
      <c r="BG144" s="118"/>
      <c r="BH144" s="118"/>
      <c r="BI144" s="118"/>
      <c r="BJ144" s="118"/>
    </row>
    <row r="145" spans="1:62" ht="25.5" customHeight="1" thickBot="1" x14ac:dyDescent="0.3">
      <c r="A145" s="152">
        <v>18</v>
      </c>
      <c r="B145" s="153" t="s">
        <v>112</v>
      </c>
      <c r="C145" s="426" t="s">
        <v>111</v>
      </c>
      <c r="D145" s="426" t="s">
        <v>110</v>
      </c>
      <c r="E145" s="433" t="s">
        <v>109</v>
      </c>
      <c r="F145" s="429"/>
      <c r="G145" s="430"/>
      <c r="H145" s="430"/>
      <c r="I145" s="144"/>
      <c r="J145" s="472"/>
      <c r="K145" s="146"/>
      <c r="L145" s="143">
        <v>50</v>
      </c>
      <c r="M145" s="147">
        <v>50</v>
      </c>
      <c r="N145" s="147">
        <v>50</v>
      </c>
      <c r="O145" s="430"/>
      <c r="P145" s="147">
        <f t="shared" si="41"/>
        <v>-50</v>
      </c>
      <c r="Q145" s="240">
        <f t="shared" si="44"/>
        <v>0</v>
      </c>
      <c r="R145" s="239">
        <f t="shared" si="33"/>
        <v>50</v>
      </c>
      <c r="S145" s="147">
        <f t="shared" si="34"/>
        <v>50</v>
      </c>
      <c r="T145" s="147">
        <f t="shared" si="34"/>
        <v>50</v>
      </c>
      <c r="U145" s="147">
        <f t="shared" si="34"/>
        <v>0</v>
      </c>
      <c r="V145" s="147">
        <f t="shared" si="35"/>
        <v>-50</v>
      </c>
      <c r="W145" s="146">
        <f t="shared" si="36"/>
        <v>0</v>
      </c>
      <c r="X145" s="155"/>
      <c r="Y145" s="155"/>
      <c r="Z145" s="139"/>
      <c r="AA145" s="139"/>
      <c r="AB145" s="139"/>
      <c r="AC145" s="139"/>
      <c r="AD145" s="139"/>
      <c r="AE145" s="139"/>
      <c r="AF145" s="139"/>
      <c r="AG145" s="139"/>
      <c r="AH145" s="139"/>
      <c r="AI145" s="139"/>
      <c r="AJ145" s="139"/>
      <c r="AK145" s="139"/>
      <c r="AL145" s="139"/>
      <c r="AM145" s="139"/>
      <c r="AN145" s="139"/>
      <c r="AO145" s="139"/>
      <c r="AP145" s="139"/>
      <c r="AQ145" s="139"/>
      <c r="AR145" s="139"/>
      <c r="AS145" s="139"/>
      <c r="AT145" s="139"/>
      <c r="AU145" s="139"/>
      <c r="AV145" s="118"/>
      <c r="AW145" s="118"/>
      <c r="AX145" s="118"/>
      <c r="AY145" s="118"/>
      <c r="AZ145" s="118"/>
      <c r="BA145" s="118"/>
      <c r="BB145" s="118"/>
      <c r="BC145" s="118"/>
      <c r="BD145" s="118"/>
      <c r="BE145" s="118"/>
      <c r="BF145" s="118"/>
      <c r="BG145" s="118"/>
      <c r="BH145" s="118"/>
      <c r="BI145" s="118"/>
      <c r="BJ145" s="118"/>
    </row>
    <row r="146" spans="1:62" ht="30" customHeight="1" thickBot="1" x14ac:dyDescent="0.3">
      <c r="A146" s="152">
        <v>19</v>
      </c>
      <c r="B146" s="153" t="s">
        <v>108</v>
      </c>
      <c r="C146" s="426" t="s">
        <v>107</v>
      </c>
      <c r="D146" s="115" t="s">
        <v>106</v>
      </c>
      <c r="E146" s="511" t="s">
        <v>105</v>
      </c>
      <c r="F146" s="512"/>
      <c r="G146" s="431"/>
      <c r="H146" s="430"/>
      <c r="I146" s="144"/>
      <c r="J146" s="413"/>
      <c r="K146" s="146"/>
      <c r="L146" s="143">
        <v>220</v>
      </c>
      <c r="M146" s="147">
        <v>220</v>
      </c>
      <c r="N146" s="147">
        <v>132.4</v>
      </c>
      <c r="O146" s="430"/>
      <c r="P146" s="147">
        <f t="shared" si="41"/>
        <v>-132.4</v>
      </c>
      <c r="Q146" s="148">
        <f>O146/N146</f>
        <v>0</v>
      </c>
      <c r="R146" s="239">
        <f t="shared" si="33"/>
        <v>220</v>
      </c>
      <c r="S146" s="147">
        <f t="shared" si="34"/>
        <v>220</v>
      </c>
      <c r="T146" s="147">
        <f t="shared" si="34"/>
        <v>132.4</v>
      </c>
      <c r="U146" s="147">
        <f t="shared" si="34"/>
        <v>0</v>
      </c>
      <c r="V146" s="147">
        <f t="shared" si="35"/>
        <v>-132.4</v>
      </c>
      <c r="W146" s="146">
        <f t="shared" si="36"/>
        <v>0</v>
      </c>
      <c r="X146" s="155"/>
      <c r="Y146" s="155"/>
      <c r="Z146" s="139"/>
      <c r="AA146" s="139"/>
      <c r="AB146" s="139"/>
      <c r="AC146" s="139"/>
      <c r="AD146" s="139"/>
      <c r="AE146" s="139"/>
      <c r="AF146" s="139"/>
      <c r="AG146" s="139"/>
      <c r="AH146" s="139"/>
      <c r="AI146" s="139"/>
      <c r="AJ146" s="139"/>
      <c r="AK146" s="139"/>
      <c r="AL146" s="139"/>
      <c r="AM146" s="139"/>
      <c r="AN146" s="139"/>
      <c r="AO146" s="139"/>
      <c r="AP146" s="139"/>
      <c r="AQ146" s="139"/>
      <c r="AR146" s="139"/>
      <c r="AS146" s="139"/>
      <c r="AT146" s="139"/>
      <c r="AU146" s="139"/>
      <c r="AV146" s="118"/>
      <c r="AW146" s="118"/>
      <c r="AX146" s="118"/>
      <c r="AY146" s="118"/>
      <c r="AZ146" s="118"/>
      <c r="BA146" s="118"/>
      <c r="BB146" s="118"/>
      <c r="BC146" s="118"/>
      <c r="BD146" s="118"/>
      <c r="BE146" s="118"/>
      <c r="BF146" s="118"/>
      <c r="BG146" s="118"/>
      <c r="BH146" s="118"/>
      <c r="BI146" s="118"/>
      <c r="BJ146" s="118"/>
    </row>
    <row r="147" spans="1:62" ht="24.75" customHeight="1" thickBot="1" x14ac:dyDescent="0.3">
      <c r="A147" s="152">
        <v>20</v>
      </c>
      <c r="B147" s="153" t="s">
        <v>104</v>
      </c>
      <c r="C147" s="513" t="s">
        <v>103</v>
      </c>
      <c r="D147" s="513" t="s">
        <v>79</v>
      </c>
      <c r="E147" s="514" t="s">
        <v>102</v>
      </c>
      <c r="F147" s="429">
        <v>1.7</v>
      </c>
      <c r="G147" s="515"/>
      <c r="H147" s="430"/>
      <c r="I147" s="144">
        <f>H147/H9</f>
        <v>0</v>
      </c>
      <c r="J147" s="145">
        <f t="shared" si="45"/>
        <v>0</v>
      </c>
      <c r="K147" s="146"/>
      <c r="L147" s="143"/>
      <c r="M147" s="147"/>
      <c r="N147" s="147"/>
      <c r="O147" s="430"/>
      <c r="P147" s="147"/>
      <c r="Q147" s="240"/>
      <c r="R147" s="136">
        <f t="shared" si="33"/>
        <v>1.7</v>
      </c>
      <c r="S147" s="131">
        <f t="shared" si="34"/>
        <v>1.7</v>
      </c>
      <c r="T147" s="131">
        <f t="shared" si="34"/>
        <v>0</v>
      </c>
      <c r="U147" s="131">
        <f t="shared" si="34"/>
        <v>0</v>
      </c>
      <c r="V147" s="131">
        <f t="shared" si="35"/>
        <v>0</v>
      </c>
      <c r="W147" s="134"/>
      <c r="X147" s="155"/>
      <c r="Y147" s="155"/>
      <c r="Z147" s="139"/>
      <c r="AA147" s="139"/>
      <c r="AB147" s="139"/>
      <c r="AC147" s="139"/>
      <c r="AD147" s="139"/>
      <c r="AE147" s="139"/>
      <c r="AF147" s="139"/>
      <c r="AG147" s="139"/>
      <c r="AH147" s="139"/>
      <c r="AI147" s="139"/>
      <c r="AJ147" s="139"/>
      <c r="AK147" s="139"/>
      <c r="AL147" s="139"/>
      <c r="AM147" s="139"/>
      <c r="AN147" s="139"/>
      <c r="AO147" s="139"/>
      <c r="AP147" s="139"/>
      <c r="AQ147" s="139"/>
      <c r="AR147" s="139"/>
      <c r="AS147" s="139"/>
      <c r="AT147" s="139"/>
      <c r="AU147" s="139"/>
      <c r="AV147" s="118"/>
      <c r="AW147" s="118"/>
      <c r="AX147" s="118"/>
      <c r="AY147" s="118"/>
      <c r="AZ147" s="118"/>
      <c r="BA147" s="118"/>
      <c r="BB147" s="118"/>
      <c r="BC147" s="118"/>
      <c r="BD147" s="118"/>
      <c r="BE147" s="118"/>
      <c r="BF147" s="118"/>
      <c r="BG147" s="118"/>
      <c r="BH147" s="118"/>
      <c r="BI147" s="118"/>
      <c r="BJ147" s="118"/>
    </row>
    <row r="148" spans="1:62" s="118" customFormat="1" ht="30" hidden="1" thickBot="1" x14ac:dyDescent="0.3">
      <c r="A148" s="152">
        <v>19</v>
      </c>
      <c r="B148" s="153" t="s">
        <v>101</v>
      </c>
      <c r="C148" s="153"/>
      <c r="D148" s="153"/>
      <c r="E148" s="356" t="s">
        <v>100</v>
      </c>
      <c r="F148" s="429"/>
      <c r="G148" s="430"/>
      <c r="H148" s="430"/>
      <c r="I148" s="144">
        <f>H148/H9</f>
        <v>0</v>
      </c>
      <c r="J148" s="192">
        <f t="shared" si="45"/>
        <v>0</v>
      </c>
      <c r="K148" s="146"/>
      <c r="L148" s="143"/>
      <c r="M148" s="147"/>
      <c r="N148" s="147"/>
      <c r="O148" s="430"/>
      <c r="P148" s="147"/>
      <c r="Q148" s="240"/>
      <c r="R148" s="444">
        <f t="shared" si="33"/>
        <v>0</v>
      </c>
      <c r="S148" s="445">
        <f t="shared" si="34"/>
        <v>0</v>
      </c>
      <c r="T148" s="445">
        <f t="shared" si="34"/>
        <v>0</v>
      </c>
      <c r="U148" s="445">
        <f t="shared" si="34"/>
        <v>0</v>
      </c>
      <c r="V148" s="445">
        <f t="shared" si="35"/>
        <v>0</v>
      </c>
      <c r="W148" s="391" t="e">
        <f t="shared" si="36"/>
        <v>#DIV/0!</v>
      </c>
      <c r="X148" s="155"/>
      <c r="Y148" s="155"/>
      <c r="Z148" s="139"/>
      <c r="AA148" s="139"/>
      <c r="AB148" s="139"/>
      <c r="AC148" s="139"/>
      <c r="AD148" s="139"/>
      <c r="AE148" s="139"/>
      <c r="AF148" s="139"/>
      <c r="AG148" s="139"/>
      <c r="AH148" s="139"/>
      <c r="AI148" s="139"/>
      <c r="AJ148" s="139"/>
      <c r="AK148" s="139"/>
      <c r="AL148" s="139"/>
      <c r="AM148" s="139"/>
      <c r="AN148" s="139"/>
      <c r="AO148" s="139"/>
      <c r="AP148" s="139"/>
      <c r="AQ148" s="139"/>
      <c r="AR148" s="139"/>
      <c r="AS148" s="139"/>
      <c r="AT148" s="139"/>
      <c r="AU148" s="139"/>
    </row>
    <row r="149" spans="1:62" s="118" customFormat="1" ht="20.25" customHeight="1" thickBot="1" x14ac:dyDescent="0.3">
      <c r="A149" s="152">
        <v>21</v>
      </c>
      <c r="B149" s="153" t="s">
        <v>99</v>
      </c>
      <c r="C149" s="516" t="s">
        <v>98</v>
      </c>
      <c r="D149" s="516" t="s">
        <v>97</v>
      </c>
      <c r="E149" s="356" t="s">
        <v>96</v>
      </c>
      <c r="F149" s="429">
        <v>37004.699999999997</v>
      </c>
      <c r="G149" s="430">
        <v>18502.5</v>
      </c>
      <c r="H149" s="430">
        <v>18502.5</v>
      </c>
      <c r="I149" s="144">
        <f>H149/H9</f>
        <v>9.6177437430735618E-2</v>
      </c>
      <c r="J149" s="304">
        <f t="shared" si="45"/>
        <v>0</v>
      </c>
      <c r="K149" s="146">
        <f>H149/G149</f>
        <v>1</v>
      </c>
      <c r="L149" s="143"/>
      <c r="M149" s="147"/>
      <c r="N149" s="147"/>
      <c r="O149" s="430"/>
      <c r="P149" s="147"/>
      <c r="Q149" s="240"/>
      <c r="R149" s="382">
        <f t="shared" si="33"/>
        <v>37004.699999999997</v>
      </c>
      <c r="S149" s="380">
        <f t="shared" si="34"/>
        <v>37004.699999999997</v>
      </c>
      <c r="T149" s="380">
        <f t="shared" si="34"/>
        <v>18502.5</v>
      </c>
      <c r="U149" s="380">
        <f t="shared" si="34"/>
        <v>18502.5</v>
      </c>
      <c r="V149" s="380">
        <f t="shared" si="35"/>
        <v>0</v>
      </c>
      <c r="W149" s="378">
        <f t="shared" si="36"/>
        <v>1</v>
      </c>
      <c r="X149" s="155"/>
      <c r="Y149" s="155"/>
      <c r="Z149" s="139"/>
      <c r="AA149" s="139"/>
      <c r="AB149" s="139"/>
      <c r="AC149" s="139"/>
      <c r="AD149" s="139"/>
      <c r="AE149" s="139"/>
      <c r="AF149" s="139"/>
      <c r="AG149" s="139"/>
      <c r="AH149" s="139"/>
      <c r="AI149" s="139"/>
      <c r="AJ149" s="139"/>
      <c r="AK149" s="139"/>
      <c r="AL149" s="139"/>
      <c r="AM149" s="139"/>
      <c r="AN149" s="139"/>
      <c r="AO149" s="139"/>
      <c r="AP149" s="139"/>
      <c r="AQ149" s="139"/>
      <c r="AR149" s="139"/>
      <c r="AS149" s="139"/>
      <c r="AT149" s="139"/>
      <c r="AU149" s="139"/>
    </row>
    <row r="150" spans="1:62" s="118" customFormat="1" ht="30" hidden="1" thickBot="1" x14ac:dyDescent="0.3">
      <c r="A150" s="152">
        <v>18</v>
      </c>
      <c r="B150" s="153" t="s">
        <v>95</v>
      </c>
      <c r="C150" s="153"/>
      <c r="D150" s="153"/>
      <c r="E150" s="356" t="s">
        <v>94</v>
      </c>
      <c r="F150" s="429"/>
      <c r="G150" s="430"/>
      <c r="H150" s="430"/>
      <c r="I150" s="144">
        <f>H150/H9</f>
        <v>0</v>
      </c>
      <c r="J150" s="192">
        <f t="shared" si="45"/>
        <v>0</v>
      </c>
      <c r="K150" s="146"/>
      <c r="L150" s="143"/>
      <c r="M150" s="147"/>
      <c r="N150" s="147"/>
      <c r="O150" s="430"/>
      <c r="P150" s="147"/>
      <c r="Q150" s="240" t="e">
        <f t="shared" si="44"/>
        <v>#DIV/0!</v>
      </c>
      <c r="R150" s="444">
        <f t="shared" si="33"/>
        <v>0</v>
      </c>
      <c r="S150" s="445">
        <f t="shared" si="34"/>
        <v>0</v>
      </c>
      <c r="T150" s="445">
        <f t="shared" si="34"/>
        <v>0</v>
      </c>
      <c r="U150" s="445">
        <f t="shared" si="34"/>
        <v>0</v>
      </c>
      <c r="V150" s="445">
        <f t="shared" si="35"/>
        <v>0</v>
      </c>
      <c r="W150" s="391" t="e">
        <f t="shared" si="36"/>
        <v>#DIV/0!</v>
      </c>
      <c r="X150" s="155"/>
      <c r="Y150" s="155"/>
      <c r="Z150" s="139"/>
      <c r="AA150" s="139"/>
      <c r="AB150" s="139"/>
      <c r="AC150" s="139"/>
      <c r="AD150" s="139"/>
      <c r="AE150" s="139"/>
      <c r="AF150" s="139"/>
      <c r="AG150" s="139"/>
      <c r="AH150" s="139"/>
      <c r="AI150" s="139"/>
      <c r="AJ150" s="139"/>
      <c r="AK150" s="139"/>
      <c r="AL150" s="139"/>
      <c r="AM150" s="139"/>
      <c r="AN150" s="139"/>
      <c r="AO150" s="139"/>
      <c r="AP150" s="139"/>
      <c r="AQ150" s="139"/>
      <c r="AR150" s="139"/>
      <c r="AS150" s="139"/>
      <c r="AT150" s="139"/>
      <c r="AU150" s="139"/>
    </row>
    <row r="151" spans="1:62" s="118" customFormat="1" ht="15.75" hidden="1" thickBot="1" x14ac:dyDescent="0.3">
      <c r="A151" s="152"/>
      <c r="B151" s="235"/>
      <c r="C151" s="235"/>
      <c r="D151" s="235"/>
      <c r="E151" s="517" t="s">
        <v>93</v>
      </c>
      <c r="F151" s="518"/>
      <c r="G151" s="519"/>
      <c r="H151" s="519"/>
      <c r="I151" s="505">
        <f>H151/H9</f>
        <v>0</v>
      </c>
      <c r="J151" s="192">
        <f t="shared" si="45"/>
        <v>0</v>
      </c>
      <c r="K151" s="146"/>
      <c r="L151" s="512"/>
      <c r="M151" s="431"/>
      <c r="N151" s="431"/>
      <c r="O151" s="519"/>
      <c r="P151" s="431"/>
      <c r="Q151" s="240" t="e">
        <f t="shared" si="44"/>
        <v>#DIV/0!</v>
      </c>
      <c r="R151" s="444">
        <f t="shared" si="33"/>
        <v>0</v>
      </c>
      <c r="S151" s="449">
        <f t="shared" si="34"/>
        <v>0</v>
      </c>
      <c r="T151" s="449">
        <f t="shared" si="34"/>
        <v>0</v>
      </c>
      <c r="U151" s="449">
        <f t="shared" si="34"/>
        <v>0</v>
      </c>
      <c r="V151" s="449">
        <f t="shared" si="35"/>
        <v>0</v>
      </c>
      <c r="W151" s="137" t="e">
        <f t="shared" si="36"/>
        <v>#DIV/0!</v>
      </c>
      <c r="X151" s="155"/>
      <c r="Y151" s="155"/>
      <c r="Z151" s="139"/>
      <c r="AA151" s="139"/>
      <c r="AB151" s="139"/>
      <c r="AC151" s="139"/>
      <c r="AD151" s="139"/>
      <c r="AE151" s="139"/>
      <c r="AF151" s="139"/>
      <c r="AG151" s="139"/>
      <c r="AH151" s="139"/>
      <c r="AI151" s="139"/>
      <c r="AJ151" s="139"/>
      <c r="AK151" s="139"/>
      <c r="AL151" s="139"/>
      <c r="AM151" s="139"/>
      <c r="AN151" s="139"/>
      <c r="AO151" s="139"/>
      <c r="AP151" s="139"/>
      <c r="AQ151" s="139"/>
      <c r="AR151" s="139"/>
      <c r="AS151" s="139"/>
      <c r="AT151" s="139"/>
      <c r="AU151" s="139"/>
    </row>
    <row r="152" spans="1:62" s="313" customFormat="1" ht="59.25" hidden="1" thickBot="1" x14ac:dyDescent="0.3">
      <c r="A152" s="152">
        <v>18</v>
      </c>
      <c r="B152" s="153" t="s">
        <v>92</v>
      </c>
      <c r="C152" s="153"/>
      <c r="D152" s="153"/>
      <c r="E152" s="356" t="s">
        <v>91</v>
      </c>
      <c r="F152" s="429"/>
      <c r="G152" s="430"/>
      <c r="H152" s="430"/>
      <c r="I152" s="144">
        <f>H152/H9</f>
        <v>0</v>
      </c>
      <c r="J152" s="192">
        <f t="shared" si="45"/>
        <v>0</v>
      </c>
      <c r="K152" s="146" t="e">
        <f t="shared" ref="K152:K163" si="46">H152/G152</f>
        <v>#DIV/0!</v>
      </c>
      <c r="L152" s="143"/>
      <c r="M152" s="147"/>
      <c r="N152" s="147"/>
      <c r="O152" s="430"/>
      <c r="P152" s="147">
        <f>O152-N152</f>
        <v>0</v>
      </c>
      <c r="Q152" s="240" t="e">
        <f t="shared" si="44"/>
        <v>#DIV/0!</v>
      </c>
      <c r="R152" s="444">
        <f t="shared" ref="R152:R172" si="47">SUM(F152,L152)</f>
        <v>0</v>
      </c>
      <c r="S152" s="449">
        <f t="shared" ref="S152:U172" si="48">SUM(F152,M152)</f>
        <v>0</v>
      </c>
      <c r="T152" s="449">
        <f t="shared" si="48"/>
        <v>0</v>
      </c>
      <c r="U152" s="449">
        <f t="shared" si="48"/>
        <v>0</v>
      </c>
      <c r="V152" s="449">
        <f t="shared" ref="V152:V172" si="49">U152-T152</f>
        <v>0</v>
      </c>
      <c r="W152" s="137" t="e">
        <f t="shared" ref="W152:W172" si="50">U152/T152</f>
        <v>#DIV/0!</v>
      </c>
      <c r="X152" s="437"/>
      <c r="Y152" s="437"/>
      <c r="Z152" s="312"/>
      <c r="AA152" s="312"/>
      <c r="AB152" s="312"/>
      <c r="AC152" s="312"/>
      <c r="AD152" s="312"/>
      <c r="AE152" s="312"/>
      <c r="AF152" s="312"/>
      <c r="AG152" s="312"/>
      <c r="AH152" s="312"/>
      <c r="AI152" s="312"/>
      <c r="AJ152" s="312"/>
      <c r="AK152" s="312"/>
      <c r="AL152" s="312"/>
      <c r="AM152" s="312"/>
      <c r="AN152" s="312"/>
      <c r="AO152" s="312"/>
      <c r="AP152" s="312"/>
      <c r="AQ152" s="312"/>
      <c r="AR152" s="312"/>
      <c r="AS152" s="312"/>
      <c r="AT152" s="312"/>
      <c r="AU152" s="312"/>
    </row>
    <row r="153" spans="1:62" s="118" customFormat="1" ht="30" hidden="1" thickBot="1" x14ac:dyDescent="0.3">
      <c r="A153" s="152">
        <v>17</v>
      </c>
      <c r="B153" s="153" t="s">
        <v>90</v>
      </c>
      <c r="C153" s="153"/>
      <c r="D153" s="153"/>
      <c r="E153" s="356" t="s">
        <v>89</v>
      </c>
      <c r="F153" s="429">
        <f>SUM(F154:F155)</f>
        <v>0</v>
      </c>
      <c r="G153" s="430">
        <f>SUM(G154:G155)</f>
        <v>0</v>
      </c>
      <c r="H153" s="430">
        <f>SUM(H154:H155)</f>
        <v>0</v>
      </c>
      <c r="I153" s="144" t="e">
        <f>H153/#REF!</f>
        <v>#REF!</v>
      </c>
      <c r="J153" s="192">
        <f t="shared" si="45"/>
        <v>0</v>
      </c>
      <c r="K153" s="146"/>
      <c r="L153" s="429">
        <f>SUM(L154:L155)</f>
        <v>0</v>
      </c>
      <c r="M153" s="430">
        <f>SUM(M154:M155)</f>
        <v>0</v>
      </c>
      <c r="N153" s="430">
        <f>SUM(N154:N155)</f>
        <v>0</v>
      </c>
      <c r="O153" s="430">
        <f>SUM(O154:O155)</f>
        <v>0</v>
      </c>
      <c r="P153" s="147">
        <f>O153-N153</f>
        <v>0</v>
      </c>
      <c r="Q153" s="240" t="e">
        <f t="shared" si="44"/>
        <v>#DIV/0!</v>
      </c>
      <c r="R153" s="444">
        <f t="shared" si="47"/>
        <v>0</v>
      </c>
      <c r="S153" s="449">
        <f t="shared" si="48"/>
        <v>0</v>
      </c>
      <c r="T153" s="449">
        <f t="shared" si="48"/>
        <v>0</v>
      </c>
      <c r="U153" s="449">
        <f t="shared" si="48"/>
        <v>0</v>
      </c>
      <c r="V153" s="449">
        <f t="shared" si="49"/>
        <v>0</v>
      </c>
      <c r="W153" s="137" t="e">
        <f t="shared" si="50"/>
        <v>#DIV/0!</v>
      </c>
      <c r="X153" s="155"/>
      <c r="Y153" s="155"/>
      <c r="Z153" s="139"/>
      <c r="AA153" s="139"/>
      <c r="AB153" s="139"/>
      <c r="AC153" s="139"/>
      <c r="AD153" s="139"/>
      <c r="AE153" s="139"/>
      <c r="AF153" s="139"/>
      <c r="AG153" s="139"/>
      <c r="AH153" s="139"/>
      <c r="AI153" s="139"/>
      <c r="AJ153" s="139"/>
      <c r="AK153" s="139"/>
      <c r="AL153" s="139"/>
      <c r="AM153" s="139"/>
      <c r="AN153" s="139"/>
      <c r="AO153" s="139"/>
      <c r="AP153" s="139"/>
      <c r="AQ153" s="139"/>
      <c r="AR153" s="139"/>
      <c r="AS153" s="139"/>
      <c r="AT153" s="139"/>
      <c r="AU153" s="139"/>
    </row>
    <row r="154" spans="1:62" s="521" customFormat="1" ht="15.75" hidden="1" thickBot="1" x14ac:dyDescent="0.3">
      <c r="A154" s="152"/>
      <c r="B154" s="235"/>
      <c r="C154" s="235"/>
      <c r="D154" s="235"/>
      <c r="E154" s="517" t="s">
        <v>88</v>
      </c>
      <c r="F154" s="518"/>
      <c r="G154" s="519"/>
      <c r="H154" s="519">
        <v>0</v>
      </c>
      <c r="I154" s="144" t="e">
        <f>H154/#REF!</f>
        <v>#REF!</v>
      </c>
      <c r="J154" s="192">
        <f t="shared" si="45"/>
        <v>0</v>
      </c>
      <c r="K154" s="146"/>
      <c r="L154" s="512"/>
      <c r="M154" s="431"/>
      <c r="N154" s="431"/>
      <c r="O154" s="519"/>
      <c r="P154" s="431">
        <f>O154-N154</f>
        <v>0</v>
      </c>
      <c r="Q154" s="240" t="e">
        <f t="shared" si="44"/>
        <v>#DIV/0!</v>
      </c>
      <c r="R154" s="444">
        <f t="shared" si="47"/>
        <v>0</v>
      </c>
      <c r="S154" s="449">
        <f t="shared" si="48"/>
        <v>0</v>
      </c>
      <c r="T154" s="449">
        <f t="shared" si="48"/>
        <v>0</v>
      </c>
      <c r="U154" s="449">
        <f t="shared" si="48"/>
        <v>0</v>
      </c>
      <c r="V154" s="449">
        <f t="shared" si="49"/>
        <v>0</v>
      </c>
      <c r="W154" s="137" t="e">
        <f t="shared" si="50"/>
        <v>#DIV/0!</v>
      </c>
      <c r="X154" s="155"/>
      <c r="Y154" s="155"/>
      <c r="Z154" s="520"/>
      <c r="AA154" s="520"/>
      <c r="AB154" s="520"/>
      <c r="AC154" s="520"/>
      <c r="AD154" s="520"/>
      <c r="AE154" s="520"/>
      <c r="AF154" s="520"/>
      <c r="AG154" s="520"/>
      <c r="AH154" s="520"/>
      <c r="AI154" s="520"/>
      <c r="AJ154" s="520"/>
      <c r="AK154" s="520"/>
      <c r="AL154" s="520"/>
      <c r="AM154" s="520"/>
      <c r="AN154" s="520"/>
      <c r="AO154" s="520"/>
      <c r="AP154" s="520"/>
      <c r="AQ154" s="520"/>
      <c r="AR154" s="520"/>
      <c r="AS154" s="520"/>
      <c r="AT154" s="520"/>
      <c r="AU154" s="520"/>
    </row>
    <row r="155" spans="1:62" s="521" customFormat="1" ht="20.25" hidden="1" customHeight="1" thickBot="1" x14ac:dyDescent="0.3">
      <c r="A155" s="152"/>
      <c r="B155" s="235"/>
      <c r="C155" s="235"/>
      <c r="D155" s="235"/>
      <c r="E155" s="517" t="s">
        <v>87</v>
      </c>
      <c r="F155" s="518"/>
      <c r="G155" s="519"/>
      <c r="H155" s="519"/>
      <c r="I155" s="144">
        <f>H155/H14</f>
        <v>0</v>
      </c>
      <c r="J155" s="192">
        <f t="shared" si="45"/>
        <v>0</v>
      </c>
      <c r="K155" s="146"/>
      <c r="L155" s="512"/>
      <c r="M155" s="431"/>
      <c r="N155" s="431"/>
      <c r="O155" s="519"/>
      <c r="P155" s="431"/>
      <c r="Q155" s="240" t="e">
        <f t="shared" si="44"/>
        <v>#DIV/0!</v>
      </c>
      <c r="R155" s="444">
        <f t="shared" si="47"/>
        <v>0</v>
      </c>
      <c r="S155" s="449">
        <f t="shared" si="48"/>
        <v>0</v>
      </c>
      <c r="T155" s="449">
        <f t="shared" si="48"/>
        <v>0</v>
      </c>
      <c r="U155" s="449">
        <f t="shared" si="48"/>
        <v>0</v>
      </c>
      <c r="V155" s="449">
        <f t="shared" si="49"/>
        <v>0</v>
      </c>
      <c r="W155" s="137" t="e">
        <f t="shared" si="50"/>
        <v>#DIV/0!</v>
      </c>
      <c r="X155" s="155"/>
      <c r="Y155" s="155"/>
      <c r="Z155" s="520"/>
      <c r="AA155" s="520"/>
      <c r="AB155" s="520"/>
      <c r="AC155" s="520"/>
      <c r="AD155" s="520"/>
      <c r="AE155" s="520"/>
      <c r="AF155" s="520"/>
      <c r="AG155" s="520"/>
      <c r="AH155" s="520"/>
      <c r="AI155" s="520"/>
      <c r="AJ155" s="520"/>
      <c r="AK155" s="520"/>
      <c r="AL155" s="520"/>
      <c r="AM155" s="520"/>
      <c r="AN155" s="520"/>
      <c r="AO155" s="520"/>
      <c r="AP155" s="520"/>
      <c r="AQ155" s="520"/>
      <c r="AR155" s="520"/>
      <c r="AS155" s="520"/>
      <c r="AT155" s="520"/>
      <c r="AU155" s="520"/>
    </row>
    <row r="156" spans="1:62" s="523" customFormat="1" ht="20.25" hidden="1" customHeight="1" thickBot="1" x14ac:dyDescent="0.3">
      <c r="A156" s="152">
        <v>22</v>
      </c>
      <c r="B156" s="153" t="s">
        <v>86</v>
      </c>
      <c r="C156" s="153"/>
      <c r="D156" s="153"/>
      <c r="E156" s="356" t="s">
        <v>85</v>
      </c>
      <c r="F156" s="429"/>
      <c r="G156" s="430"/>
      <c r="H156" s="430"/>
      <c r="I156" s="144">
        <f>H156/H9</f>
        <v>0</v>
      </c>
      <c r="J156" s="192">
        <f t="shared" si="45"/>
        <v>0</v>
      </c>
      <c r="K156" s="146"/>
      <c r="L156" s="143"/>
      <c r="M156" s="147"/>
      <c r="N156" s="147"/>
      <c r="O156" s="430"/>
      <c r="P156" s="147"/>
      <c r="Q156" s="240" t="e">
        <f t="shared" si="44"/>
        <v>#DIV/0!</v>
      </c>
      <c r="R156" s="444">
        <f t="shared" si="47"/>
        <v>0</v>
      </c>
      <c r="S156" s="449">
        <f t="shared" si="48"/>
        <v>0</v>
      </c>
      <c r="T156" s="449">
        <f t="shared" si="48"/>
        <v>0</v>
      </c>
      <c r="U156" s="449">
        <f t="shared" si="48"/>
        <v>0</v>
      </c>
      <c r="V156" s="449">
        <f t="shared" si="49"/>
        <v>0</v>
      </c>
      <c r="W156" s="137" t="e">
        <f t="shared" si="50"/>
        <v>#DIV/0!</v>
      </c>
      <c r="X156" s="437"/>
      <c r="Y156" s="437"/>
      <c r="Z156" s="522"/>
      <c r="AA156" s="522"/>
      <c r="AB156" s="522"/>
      <c r="AC156" s="522"/>
      <c r="AD156" s="522"/>
      <c r="AE156" s="522"/>
      <c r="AF156" s="522"/>
      <c r="AG156" s="522"/>
      <c r="AH156" s="522"/>
      <c r="AI156" s="522"/>
      <c r="AJ156" s="522"/>
      <c r="AK156" s="522"/>
      <c r="AL156" s="522"/>
      <c r="AM156" s="522"/>
      <c r="AN156" s="522"/>
      <c r="AO156" s="522"/>
      <c r="AP156" s="522"/>
      <c r="AQ156" s="522"/>
      <c r="AR156" s="522"/>
      <c r="AS156" s="522"/>
      <c r="AT156" s="522"/>
      <c r="AU156" s="522"/>
    </row>
    <row r="157" spans="1:62" s="521" customFormat="1" ht="20.25" hidden="1" customHeight="1" thickBot="1" x14ac:dyDescent="0.3">
      <c r="A157" s="152">
        <v>23</v>
      </c>
      <c r="B157" s="153" t="s">
        <v>84</v>
      </c>
      <c r="C157" s="153"/>
      <c r="D157" s="153"/>
      <c r="E157" s="142" t="s">
        <v>83</v>
      </c>
      <c r="F157" s="429">
        <f>SUM(F158)</f>
        <v>0</v>
      </c>
      <c r="G157" s="430">
        <f>SUM(G158)</f>
        <v>0</v>
      </c>
      <c r="H157" s="430">
        <f>SUM(H158)</f>
        <v>0</v>
      </c>
      <c r="I157" s="144">
        <f>H157/H9</f>
        <v>0</v>
      </c>
      <c r="J157" s="304">
        <f t="shared" si="45"/>
        <v>0</v>
      </c>
      <c r="K157" s="146"/>
      <c r="L157" s="143"/>
      <c r="M157" s="147"/>
      <c r="N157" s="147"/>
      <c r="O157" s="430"/>
      <c r="P157" s="147">
        <f>O157-N157</f>
        <v>0</v>
      </c>
      <c r="Q157" s="240" t="e">
        <f t="shared" si="44"/>
        <v>#DIV/0!</v>
      </c>
      <c r="R157" s="444">
        <f t="shared" si="47"/>
        <v>0</v>
      </c>
      <c r="S157" s="449">
        <f t="shared" si="48"/>
        <v>0</v>
      </c>
      <c r="T157" s="449">
        <f t="shared" si="48"/>
        <v>0</v>
      </c>
      <c r="U157" s="449">
        <f t="shared" si="48"/>
        <v>0</v>
      </c>
      <c r="V157" s="449">
        <f t="shared" si="49"/>
        <v>0</v>
      </c>
      <c r="W157" s="137" t="e">
        <f t="shared" si="50"/>
        <v>#DIV/0!</v>
      </c>
      <c r="X157" s="155"/>
      <c r="Y157" s="155"/>
      <c r="Z157" s="520"/>
      <c r="AA157" s="520"/>
      <c r="AB157" s="520"/>
      <c r="AC157" s="520"/>
      <c r="AD157" s="520"/>
      <c r="AE157" s="520"/>
      <c r="AF157" s="520"/>
      <c r="AG157" s="520"/>
      <c r="AH157" s="520"/>
      <c r="AI157" s="520"/>
      <c r="AJ157" s="520"/>
      <c r="AK157" s="520"/>
      <c r="AL157" s="520"/>
      <c r="AM157" s="520"/>
      <c r="AN157" s="520"/>
      <c r="AO157" s="520"/>
      <c r="AP157" s="520"/>
      <c r="AQ157" s="520"/>
      <c r="AR157" s="520"/>
      <c r="AS157" s="520"/>
      <c r="AT157" s="520"/>
      <c r="AU157" s="520"/>
    </row>
    <row r="158" spans="1:62" s="521" customFormat="1" ht="45.75" hidden="1" thickBot="1" x14ac:dyDescent="0.3">
      <c r="A158" s="324"/>
      <c r="B158" s="325"/>
      <c r="C158" s="325"/>
      <c r="D158" s="325"/>
      <c r="E158" s="524" t="s">
        <v>82</v>
      </c>
      <c r="F158" s="525"/>
      <c r="G158" s="367"/>
      <c r="H158" s="367"/>
      <c r="I158" s="505">
        <f>H158/H9</f>
        <v>0</v>
      </c>
      <c r="J158" s="369">
        <f t="shared" si="45"/>
        <v>0</v>
      </c>
      <c r="K158" s="422" t="e">
        <f t="shared" si="46"/>
        <v>#DIV/0!</v>
      </c>
      <c r="L158" s="327"/>
      <c r="M158" s="169"/>
      <c r="N158" s="169"/>
      <c r="O158" s="367"/>
      <c r="P158" s="169"/>
      <c r="Q158" s="526"/>
      <c r="R158" s="527">
        <f t="shared" si="47"/>
        <v>0</v>
      </c>
      <c r="S158" s="528">
        <f t="shared" si="48"/>
        <v>0</v>
      </c>
      <c r="T158" s="528">
        <f t="shared" si="48"/>
        <v>0</v>
      </c>
      <c r="U158" s="528">
        <f t="shared" si="48"/>
        <v>0</v>
      </c>
      <c r="V158" s="528">
        <f t="shared" si="49"/>
        <v>0</v>
      </c>
      <c r="W158" s="399" t="e">
        <f t="shared" si="50"/>
        <v>#DIV/0!</v>
      </c>
      <c r="X158" s="155"/>
      <c r="Y158" s="155"/>
      <c r="Z158" s="520"/>
      <c r="AA158" s="520"/>
      <c r="AB158" s="520"/>
      <c r="AC158" s="520"/>
      <c r="AD158" s="520"/>
      <c r="AE158" s="520"/>
      <c r="AF158" s="520"/>
      <c r="AG158" s="520"/>
      <c r="AH158" s="520"/>
      <c r="AI158" s="520"/>
      <c r="AJ158" s="520"/>
      <c r="AK158" s="520"/>
      <c r="AL158" s="520"/>
      <c r="AM158" s="520"/>
      <c r="AN158" s="520"/>
      <c r="AO158" s="520"/>
      <c r="AP158" s="520"/>
      <c r="AQ158" s="520"/>
      <c r="AR158" s="520"/>
      <c r="AS158" s="520"/>
      <c r="AT158" s="520"/>
      <c r="AU158" s="520"/>
    </row>
    <row r="159" spans="1:62" s="532" customFormat="1" ht="18.75" customHeight="1" thickBot="1" x14ac:dyDescent="0.3">
      <c r="A159" s="152">
        <v>22</v>
      </c>
      <c r="B159" s="141" t="s">
        <v>81</v>
      </c>
      <c r="C159" s="426" t="s">
        <v>80</v>
      </c>
      <c r="D159" s="115" t="s">
        <v>79</v>
      </c>
      <c r="E159" s="142" t="s">
        <v>78</v>
      </c>
      <c r="F159" s="429">
        <f>SUM(F160:F166)</f>
        <v>680</v>
      </c>
      <c r="G159" s="429">
        <f>SUM(G160:G166)</f>
        <v>281</v>
      </c>
      <c r="H159" s="430">
        <f>SUM(H160:H166)</f>
        <v>254.1</v>
      </c>
      <c r="I159" s="132">
        <f>H159/H9</f>
        <v>1.3208316093041438E-3</v>
      </c>
      <c r="J159" s="145">
        <f t="shared" si="45"/>
        <v>-26.900000000000006</v>
      </c>
      <c r="K159" s="146">
        <f t="shared" si="46"/>
        <v>0.9042704626334519</v>
      </c>
      <c r="L159" s="430">
        <f>SUM(L160:L166)</f>
        <v>0</v>
      </c>
      <c r="M159" s="430">
        <f>SUM(M160:M166)</f>
        <v>1.4</v>
      </c>
      <c r="N159" s="430">
        <f>SUM(N160:N166)</f>
        <v>1.4</v>
      </c>
      <c r="O159" s="430">
        <f>SUM(O160:O166)</f>
        <v>1.4</v>
      </c>
      <c r="P159" s="147">
        <f>O159-N159</f>
        <v>0</v>
      </c>
      <c r="Q159" s="148">
        <f>O159/N159</f>
        <v>1</v>
      </c>
      <c r="R159" s="529">
        <f>SUM(R160:R166)</f>
        <v>680</v>
      </c>
      <c r="S159" s="430">
        <f>SUM(S160:S166)</f>
        <v>681.4</v>
      </c>
      <c r="T159" s="430">
        <f>SUM(T160:T166)</f>
        <v>282.39999999999998</v>
      </c>
      <c r="U159" s="430">
        <f>SUM(U160:U166)</f>
        <v>255.5</v>
      </c>
      <c r="V159" s="147">
        <f t="shared" si="49"/>
        <v>-26.899999999999977</v>
      </c>
      <c r="W159" s="146">
        <f t="shared" si="50"/>
        <v>0.90474504249291787</v>
      </c>
      <c r="X159" s="530"/>
      <c r="Y159" s="530"/>
      <c r="Z159" s="531"/>
      <c r="AA159" s="531"/>
      <c r="AB159" s="531"/>
      <c r="AC159" s="531"/>
      <c r="AD159" s="531"/>
      <c r="AE159" s="531"/>
      <c r="AF159" s="531"/>
      <c r="AG159" s="531"/>
      <c r="AH159" s="531"/>
      <c r="AI159" s="531"/>
      <c r="AJ159" s="531"/>
      <c r="AK159" s="531"/>
      <c r="AL159" s="531"/>
      <c r="AM159" s="531"/>
      <c r="AN159" s="531"/>
      <c r="AO159" s="531"/>
      <c r="AP159" s="531"/>
      <c r="AQ159" s="531"/>
      <c r="AR159" s="531"/>
      <c r="AS159" s="531"/>
      <c r="AT159" s="531"/>
      <c r="AU159" s="531"/>
    </row>
    <row r="160" spans="1:62" s="118" customFormat="1" ht="15" hidden="1" x14ac:dyDescent="0.25">
      <c r="A160" s="156"/>
      <c r="B160" s="158"/>
      <c r="C160" s="158"/>
      <c r="D160" s="158"/>
      <c r="E160" s="533" t="s">
        <v>77</v>
      </c>
      <c r="F160" s="534">
        <v>500</v>
      </c>
      <c r="G160" s="201">
        <v>191</v>
      </c>
      <c r="H160" s="201">
        <v>189</v>
      </c>
      <c r="I160" s="317">
        <f>H160/H9</f>
        <v>9.8243673419316476E-4</v>
      </c>
      <c r="J160" s="192">
        <f t="shared" si="45"/>
        <v>-2</v>
      </c>
      <c r="K160" s="328">
        <f t="shared" si="46"/>
        <v>0.98952879581151831</v>
      </c>
      <c r="L160" s="233"/>
      <c r="M160" s="234"/>
      <c r="N160" s="234"/>
      <c r="O160" s="201"/>
      <c r="P160" s="445"/>
      <c r="Q160" s="466"/>
      <c r="R160" s="197">
        <f t="shared" si="47"/>
        <v>500</v>
      </c>
      <c r="S160" s="234">
        <f t="shared" si="48"/>
        <v>500</v>
      </c>
      <c r="T160" s="234">
        <f t="shared" si="48"/>
        <v>191</v>
      </c>
      <c r="U160" s="234">
        <f t="shared" si="48"/>
        <v>189</v>
      </c>
      <c r="V160" s="234">
        <f t="shared" si="49"/>
        <v>-2</v>
      </c>
      <c r="W160" s="328">
        <f t="shared" si="50"/>
        <v>0.98952879581151831</v>
      </c>
      <c r="X160" s="155"/>
      <c r="Y160" s="155"/>
      <c r="Z160" s="139"/>
      <c r="AA160" s="139"/>
      <c r="AB160" s="139"/>
      <c r="AC160" s="139"/>
      <c r="AD160" s="139"/>
      <c r="AE160" s="139"/>
      <c r="AF160" s="139"/>
      <c r="AG160" s="139"/>
      <c r="AH160" s="139"/>
      <c r="AI160" s="139"/>
      <c r="AJ160" s="139"/>
      <c r="AK160" s="139"/>
      <c r="AL160" s="139"/>
      <c r="AM160" s="139"/>
      <c r="AN160" s="139"/>
      <c r="AO160" s="139"/>
      <c r="AP160" s="139"/>
      <c r="AQ160" s="139"/>
      <c r="AR160" s="139"/>
      <c r="AS160" s="139"/>
      <c r="AT160" s="139"/>
      <c r="AU160" s="139"/>
    </row>
    <row r="161" spans="1:47" s="118" customFormat="1" ht="15" hidden="1" x14ac:dyDescent="0.25">
      <c r="A161" s="184"/>
      <c r="B161" s="185"/>
      <c r="C161" s="185"/>
      <c r="D161" s="185"/>
      <c r="E161" s="359" t="s">
        <v>76</v>
      </c>
      <c r="F161" s="535"/>
      <c r="G161" s="189"/>
      <c r="H161" s="189"/>
      <c r="I161" s="191">
        <f>H161/H9</f>
        <v>0</v>
      </c>
      <c r="J161" s="192">
        <f t="shared" si="45"/>
        <v>0</v>
      </c>
      <c r="K161" s="198" t="e">
        <f t="shared" si="46"/>
        <v>#DIV/0!</v>
      </c>
      <c r="L161" s="261"/>
      <c r="M161" s="195"/>
      <c r="N161" s="195"/>
      <c r="O161" s="189"/>
      <c r="P161" s="449"/>
      <c r="Q161" s="452"/>
      <c r="R161" s="197">
        <f t="shared" si="47"/>
        <v>0</v>
      </c>
      <c r="S161" s="195">
        <f t="shared" si="48"/>
        <v>0</v>
      </c>
      <c r="T161" s="195">
        <f t="shared" si="48"/>
        <v>0</v>
      </c>
      <c r="U161" s="195">
        <f t="shared" si="48"/>
        <v>0</v>
      </c>
      <c r="V161" s="195">
        <f t="shared" si="49"/>
        <v>0</v>
      </c>
      <c r="W161" s="198" t="e">
        <f t="shared" si="50"/>
        <v>#DIV/0!</v>
      </c>
      <c r="X161" s="155"/>
      <c r="Y161" s="155"/>
      <c r="Z161" s="139"/>
      <c r="AA161" s="139"/>
      <c r="AB161" s="139"/>
      <c r="AC161" s="139"/>
      <c r="AD161" s="139"/>
      <c r="AE161" s="139"/>
      <c r="AF161" s="139"/>
      <c r="AG161" s="139"/>
      <c r="AH161" s="139"/>
      <c r="AI161" s="139"/>
      <c r="AJ161" s="139"/>
      <c r="AK161" s="139"/>
      <c r="AL161" s="139"/>
      <c r="AM161" s="139"/>
      <c r="AN161" s="139"/>
      <c r="AO161" s="139"/>
      <c r="AP161" s="139"/>
      <c r="AQ161" s="139"/>
      <c r="AR161" s="139"/>
      <c r="AS161" s="139"/>
      <c r="AT161" s="139"/>
      <c r="AU161" s="139"/>
    </row>
    <row r="162" spans="1:47" s="118" customFormat="1" ht="15" hidden="1" x14ac:dyDescent="0.25">
      <c r="A162" s="184"/>
      <c r="B162" s="185"/>
      <c r="C162" s="185"/>
      <c r="D162" s="185"/>
      <c r="E162" s="359" t="s">
        <v>75</v>
      </c>
      <c r="F162" s="535"/>
      <c r="G162" s="189"/>
      <c r="H162" s="189"/>
      <c r="I162" s="191">
        <f>H162/H9</f>
        <v>0</v>
      </c>
      <c r="J162" s="192">
        <f t="shared" si="45"/>
        <v>0</v>
      </c>
      <c r="K162" s="198" t="e">
        <f t="shared" si="46"/>
        <v>#DIV/0!</v>
      </c>
      <c r="L162" s="261"/>
      <c r="M162" s="195"/>
      <c r="N162" s="195"/>
      <c r="O162" s="189"/>
      <c r="P162" s="449"/>
      <c r="Q162" s="452"/>
      <c r="R162" s="197">
        <f t="shared" si="47"/>
        <v>0</v>
      </c>
      <c r="S162" s="195">
        <f t="shared" si="48"/>
        <v>0</v>
      </c>
      <c r="T162" s="195">
        <f t="shared" si="48"/>
        <v>0</v>
      </c>
      <c r="U162" s="195">
        <f t="shared" si="48"/>
        <v>0</v>
      </c>
      <c r="V162" s="195">
        <f t="shared" si="49"/>
        <v>0</v>
      </c>
      <c r="W162" s="198" t="e">
        <f t="shared" si="50"/>
        <v>#DIV/0!</v>
      </c>
      <c r="X162" s="155"/>
      <c r="Y162" s="155"/>
      <c r="Z162" s="139"/>
      <c r="AA162" s="139"/>
      <c r="AB162" s="139"/>
      <c r="AC162" s="139"/>
      <c r="AD162" s="139"/>
      <c r="AE162" s="139"/>
      <c r="AF162" s="139"/>
      <c r="AG162" s="139"/>
      <c r="AH162" s="139"/>
      <c r="AI162" s="139"/>
      <c r="AJ162" s="139"/>
      <c r="AK162" s="139"/>
      <c r="AL162" s="139"/>
      <c r="AM162" s="139"/>
      <c r="AN162" s="139"/>
      <c r="AO162" s="139"/>
      <c r="AP162" s="139"/>
      <c r="AQ162" s="139"/>
      <c r="AR162" s="139"/>
      <c r="AS162" s="139"/>
      <c r="AT162" s="139"/>
      <c r="AU162" s="139"/>
    </row>
    <row r="163" spans="1:47" s="118" customFormat="1" ht="30" hidden="1" x14ac:dyDescent="0.25">
      <c r="A163" s="184"/>
      <c r="B163" s="185"/>
      <c r="C163" s="185"/>
      <c r="D163" s="185"/>
      <c r="E163" s="359" t="s">
        <v>74</v>
      </c>
      <c r="F163" s="535"/>
      <c r="G163" s="189"/>
      <c r="H163" s="189"/>
      <c r="I163" s="191">
        <f>H163/H9</f>
        <v>0</v>
      </c>
      <c r="J163" s="192">
        <f t="shared" si="45"/>
        <v>0</v>
      </c>
      <c r="K163" s="198" t="e">
        <f t="shared" si="46"/>
        <v>#DIV/0!</v>
      </c>
      <c r="L163" s="261"/>
      <c r="M163" s="195"/>
      <c r="N163" s="195"/>
      <c r="O163" s="189"/>
      <c r="P163" s="449"/>
      <c r="Q163" s="452"/>
      <c r="R163" s="197">
        <f t="shared" si="47"/>
        <v>0</v>
      </c>
      <c r="S163" s="195">
        <f t="shared" si="48"/>
        <v>0</v>
      </c>
      <c r="T163" s="195">
        <f t="shared" si="48"/>
        <v>0</v>
      </c>
      <c r="U163" s="195">
        <f t="shared" si="48"/>
        <v>0</v>
      </c>
      <c r="V163" s="195">
        <f t="shared" si="49"/>
        <v>0</v>
      </c>
      <c r="W163" s="198" t="e">
        <f t="shared" si="50"/>
        <v>#DIV/0!</v>
      </c>
      <c r="X163" s="155"/>
      <c r="Y163" s="155"/>
      <c r="Z163" s="139"/>
      <c r="AA163" s="139"/>
      <c r="AB163" s="139"/>
      <c r="AC163" s="139"/>
      <c r="AD163" s="139"/>
      <c r="AE163" s="139"/>
      <c r="AF163" s="139"/>
      <c r="AG163" s="139"/>
      <c r="AH163" s="139"/>
      <c r="AI163" s="139"/>
      <c r="AJ163" s="139"/>
      <c r="AK163" s="139"/>
      <c r="AL163" s="139"/>
      <c r="AM163" s="139"/>
      <c r="AN163" s="139"/>
      <c r="AO163" s="139"/>
      <c r="AP163" s="139"/>
      <c r="AQ163" s="139"/>
      <c r="AR163" s="139"/>
      <c r="AS163" s="139"/>
      <c r="AT163" s="139"/>
      <c r="AU163" s="139"/>
    </row>
    <row r="164" spans="1:47" s="118" customFormat="1" ht="30" hidden="1" x14ac:dyDescent="0.25">
      <c r="A164" s="184"/>
      <c r="B164" s="185"/>
      <c r="C164" s="185"/>
      <c r="D164" s="185"/>
      <c r="E164" s="359" t="s">
        <v>73</v>
      </c>
      <c r="F164" s="535">
        <v>180</v>
      </c>
      <c r="G164" s="189">
        <v>90</v>
      </c>
      <c r="H164" s="189">
        <v>65.099999999999994</v>
      </c>
      <c r="I164" s="191">
        <f>H164/H9</f>
        <v>3.3839487511097896E-4</v>
      </c>
      <c r="J164" s="228">
        <f t="shared" si="45"/>
        <v>-24.900000000000006</v>
      </c>
      <c r="K164" s="198">
        <f>H164/G164</f>
        <v>0.72333333333333327</v>
      </c>
      <c r="L164" s="261"/>
      <c r="M164" s="195"/>
      <c r="N164" s="195"/>
      <c r="O164" s="189"/>
      <c r="P164" s="449"/>
      <c r="Q164" s="452"/>
      <c r="R164" s="194">
        <f t="shared" si="47"/>
        <v>180</v>
      </c>
      <c r="S164" s="195">
        <f t="shared" si="48"/>
        <v>180</v>
      </c>
      <c r="T164" s="195">
        <f t="shared" si="48"/>
        <v>90</v>
      </c>
      <c r="U164" s="195">
        <f t="shared" si="48"/>
        <v>65.099999999999994</v>
      </c>
      <c r="V164" s="195">
        <f t="shared" si="49"/>
        <v>-24.900000000000006</v>
      </c>
      <c r="W164" s="198">
        <f t="shared" si="50"/>
        <v>0.72333333333333327</v>
      </c>
      <c r="X164" s="155"/>
      <c r="Y164" s="155"/>
      <c r="Z164" s="139"/>
      <c r="AA164" s="139"/>
      <c r="AB164" s="139"/>
      <c r="AC164" s="139"/>
      <c r="AD164" s="139"/>
      <c r="AE164" s="139"/>
      <c r="AF164" s="139"/>
      <c r="AG164" s="139"/>
      <c r="AH164" s="139"/>
      <c r="AI164" s="139"/>
      <c r="AJ164" s="139"/>
      <c r="AK164" s="139"/>
      <c r="AL164" s="139"/>
      <c r="AM164" s="139"/>
      <c r="AN164" s="139"/>
      <c r="AO164" s="139"/>
      <c r="AP164" s="139"/>
      <c r="AQ164" s="139"/>
      <c r="AR164" s="139"/>
      <c r="AS164" s="139"/>
      <c r="AT164" s="139"/>
      <c r="AU164" s="139"/>
    </row>
    <row r="165" spans="1:47" s="118" customFormat="1" ht="15.75" hidden="1" thickBot="1" x14ac:dyDescent="0.3">
      <c r="A165" s="324"/>
      <c r="B165" s="325"/>
      <c r="C165" s="325"/>
      <c r="D165" s="325"/>
      <c r="E165" s="524" t="s">
        <v>72</v>
      </c>
      <c r="F165" s="525"/>
      <c r="G165" s="367"/>
      <c r="H165" s="367"/>
      <c r="I165" s="368">
        <f>H165/H9</f>
        <v>0</v>
      </c>
      <c r="J165" s="369">
        <f t="shared" si="45"/>
        <v>0</v>
      </c>
      <c r="K165" s="170" t="e">
        <f>H165/G165</f>
        <v>#DIV/0!</v>
      </c>
      <c r="L165" s="327"/>
      <c r="M165" s="169"/>
      <c r="N165" s="169"/>
      <c r="O165" s="367"/>
      <c r="P165" s="169"/>
      <c r="Q165" s="424"/>
      <c r="R165" s="168">
        <f t="shared" si="47"/>
        <v>0</v>
      </c>
      <c r="S165" s="169">
        <f t="shared" si="48"/>
        <v>0</v>
      </c>
      <c r="T165" s="169">
        <f t="shared" si="48"/>
        <v>0</v>
      </c>
      <c r="U165" s="169">
        <f t="shared" si="48"/>
        <v>0</v>
      </c>
      <c r="V165" s="169">
        <f t="shared" si="49"/>
        <v>0</v>
      </c>
      <c r="W165" s="170" t="e">
        <f t="shared" si="50"/>
        <v>#DIV/0!</v>
      </c>
      <c r="X165" s="155"/>
      <c r="Y165" s="155"/>
      <c r="Z165" s="139"/>
      <c r="AA165" s="139"/>
      <c r="AB165" s="139"/>
      <c r="AC165" s="139"/>
      <c r="AD165" s="139"/>
      <c r="AE165" s="139"/>
      <c r="AF165" s="139"/>
      <c r="AG165" s="139"/>
      <c r="AH165" s="139"/>
      <c r="AI165" s="139"/>
      <c r="AJ165" s="139"/>
      <c r="AK165" s="139"/>
      <c r="AL165" s="139"/>
      <c r="AM165" s="139"/>
      <c r="AN165" s="139"/>
      <c r="AO165" s="139"/>
      <c r="AP165" s="139"/>
      <c r="AQ165" s="139"/>
      <c r="AR165" s="139"/>
      <c r="AS165" s="139"/>
      <c r="AT165" s="139"/>
      <c r="AU165" s="139"/>
    </row>
    <row r="166" spans="1:47" s="118" customFormat="1" ht="30.75" hidden="1" thickBot="1" x14ac:dyDescent="0.3">
      <c r="A166" s="370"/>
      <c r="B166" s="536"/>
      <c r="C166" s="536"/>
      <c r="D166" s="536"/>
      <c r="E166" s="486" t="s">
        <v>71</v>
      </c>
      <c r="F166" s="537"/>
      <c r="G166" s="538"/>
      <c r="H166" s="538"/>
      <c r="I166" s="539">
        <f>H166/H13</f>
        <v>0</v>
      </c>
      <c r="J166" s="304"/>
      <c r="K166" s="378"/>
      <c r="L166" s="414"/>
      <c r="M166" s="310">
        <v>1.4</v>
      </c>
      <c r="N166" s="310">
        <v>1.4</v>
      </c>
      <c r="O166" s="538">
        <v>1.4</v>
      </c>
      <c r="P166" s="195">
        <f t="shared" ref="P166" si="51">O166-N166</f>
        <v>0</v>
      </c>
      <c r="Q166" s="415">
        <f>O166/N166</f>
        <v>1</v>
      </c>
      <c r="R166" s="309">
        <f t="shared" si="47"/>
        <v>0</v>
      </c>
      <c r="S166" s="310">
        <f t="shared" si="48"/>
        <v>1.4</v>
      </c>
      <c r="T166" s="310">
        <f t="shared" si="48"/>
        <v>1.4</v>
      </c>
      <c r="U166" s="310">
        <f t="shared" si="48"/>
        <v>1.4</v>
      </c>
      <c r="V166" s="310">
        <f t="shared" si="49"/>
        <v>0</v>
      </c>
      <c r="W166" s="311">
        <f t="shared" si="50"/>
        <v>1</v>
      </c>
      <c r="X166" s="540"/>
      <c r="Y166" s="540"/>
      <c r="Z166" s="541"/>
      <c r="AA166" s="541"/>
      <c r="AB166" s="541"/>
      <c r="AC166" s="541"/>
      <c r="AD166" s="541"/>
      <c r="AE166" s="541"/>
      <c r="AF166" s="541"/>
      <c r="AG166" s="541"/>
      <c r="AH166" s="542"/>
      <c r="AI166" s="139"/>
      <c r="AJ166" s="139"/>
      <c r="AK166" s="139"/>
      <c r="AL166" s="139"/>
      <c r="AM166" s="139"/>
      <c r="AN166" s="139"/>
      <c r="AO166" s="139"/>
      <c r="AP166" s="139"/>
      <c r="AQ166" s="139"/>
      <c r="AR166" s="139"/>
      <c r="AS166" s="139"/>
      <c r="AT166" s="139"/>
      <c r="AU166" s="139"/>
    </row>
    <row r="167" spans="1:47" s="523" customFormat="1" ht="44.25" hidden="1" thickBot="1" x14ac:dyDescent="0.3">
      <c r="A167" s="324">
        <v>20</v>
      </c>
      <c r="B167" s="502" t="s">
        <v>70</v>
      </c>
      <c r="C167" s="502"/>
      <c r="D167" s="502"/>
      <c r="E167" s="511" t="s">
        <v>69</v>
      </c>
      <c r="F167" s="543"/>
      <c r="G167" s="544"/>
      <c r="H167" s="544"/>
      <c r="I167" s="545">
        <f>H167/H9</f>
        <v>0</v>
      </c>
      <c r="J167" s="546"/>
      <c r="K167" s="422" t="e">
        <f>H167/G167</f>
        <v>#DIV/0!</v>
      </c>
      <c r="L167" s="423"/>
      <c r="M167" s="166"/>
      <c r="N167" s="166"/>
      <c r="O167" s="544"/>
      <c r="P167" s="166"/>
      <c r="Q167" s="424"/>
      <c r="R167" s="168">
        <f t="shared" si="47"/>
        <v>0</v>
      </c>
      <c r="S167" s="169">
        <f t="shared" si="48"/>
        <v>0</v>
      </c>
      <c r="T167" s="169">
        <f t="shared" si="48"/>
        <v>0</v>
      </c>
      <c r="U167" s="169">
        <f t="shared" si="48"/>
        <v>0</v>
      </c>
      <c r="V167" s="169">
        <f t="shared" si="49"/>
        <v>0</v>
      </c>
      <c r="W167" s="170" t="e">
        <f t="shared" si="50"/>
        <v>#DIV/0!</v>
      </c>
      <c r="X167" s="155"/>
      <c r="Y167" s="155"/>
      <c r="Z167" s="522"/>
      <c r="AA167" s="522"/>
      <c r="AB167" s="522"/>
      <c r="AC167" s="522"/>
      <c r="AD167" s="522"/>
      <c r="AE167" s="522"/>
      <c r="AF167" s="522"/>
      <c r="AG167" s="522"/>
      <c r="AH167" s="547"/>
      <c r="AI167" s="522"/>
      <c r="AJ167" s="522"/>
      <c r="AK167" s="522"/>
      <c r="AL167" s="522"/>
      <c r="AM167" s="522"/>
      <c r="AN167" s="522"/>
      <c r="AO167" s="522"/>
      <c r="AP167" s="522"/>
      <c r="AQ167" s="522"/>
      <c r="AR167" s="522"/>
      <c r="AS167" s="522"/>
      <c r="AT167" s="522"/>
      <c r="AU167" s="522"/>
    </row>
    <row r="168" spans="1:47" s="523" customFormat="1" ht="18" customHeight="1" thickBot="1" x14ac:dyDescent="0.3">
      <c r="A168" s="128">
        <v>23</v>
      </c>
      <c r="B168" s="496" t="s">
        <v>84</v>
      </c>
      <c r="C168" s="496" t="s">
        <v>446</v>
      </c>
      <c r="D168" s="496" t="s">
        <v>97</v>
      </c>
      <c r="E168" s="548" t="s">
        <v>29</v>
      </c>
      <c r="F168" s="549">
        <v>434.7</v>
      </c>
      <c r="G168" s="550">
        <v>434.7</v>
      </c>
      <c r="H168" s="550">
        <v>89.5</v>
      </c>
      <c r="I168" s="144">
        <f>H168/H9</f>
        <v>4.6522797730311243E-4</v>
      </c>
      <c r="J168" s="304">
        <f t="shared" ref="J168" si="52">H168-G168</f>
        <v>-345.2</v>
      </c>
      <c r="K168" s="146">
        <f>H168/G168</f>
        <v>0.2058891189325972</v>
      </c>
      <c r="L168" s="239">
        <v>1062</v>
      </c>
      <c r="M168" s="147">
        <v>1062</v>
      </c>
      <c r="N168" s="147">
        <v>1062</v>
      </c>
      <c r="O168" s="430">
        <v>1062</v>
      </c>
      <c r="P168" s="431">
        <f t="shared" ref="P168" si="53">O168-N168</f>
        <v>0</v>
      </c>
      <c r="Q168" s="148">
        <f>O168/N168</f>
        <v>1</v>
      </c>
      <c r="R168" s="379">
        <f t="shared" si="47"/>
        <v>1496.7</v>
      </c>
      <c r="S168" s="380">
        <f t="shared" si="48"/>
        <v>1496.7</v>
      </c>
      <c r="T168" s="380">
        <f t="shared" si="48"/>
        <v>1496.7</v>
      </c>
      <c r="U168" s="380">
        <f t="shared" si="48"/>
        <v>1151.5</v>
      </c>
      <c r="V168" s="380">
        <f t="shared" si="49"/>
        <v>-345.20000000000005</v>
      </c>
      <c r="W168" s="378">
        <f t="shared" si="50"/>
        <v>0.76935925703213737</v>
      </c>
      <c r="X168" s="493"/>
      <c r="Y168" s="493"/>
      <c r="Z168" s="551"/>
      <c r="AA168" s="551"/>
      <c r="AB168" s="551"/>
      <c r="AC168" s="551"/>
      <c r="AD168" s="551"/>
      <c r="AE168" s="551"/>
      <c r="AF168" s="551"/>
      <c r="AG168" s="551"/>
      <c r="AH168" s="552"/>
      <c r="AI168" s="522"/>
      <c r="AJ168" s="522"/>
      <c r="AK168" s="522"/>
      <c r="AL168" s="522"/>
      <c r="AM168" s="522"/>
      <c r="AN168" s="522"/>
      <c r="AO168" s="522"/>
      <c r="AP168" s="522"/>
      <c r="AQ168" s="522"/>
      <c r="AR168" s="522"/>
      <c r="AS168" s="522"/>
      <c r="AT168" s="522"/>
      <c r="AU168" s="522"/>
    </row>
    <row r="169" spans="1:47" s="118" customFormat="1" ht="32.25" customHeight="1" thickBot="1" x14ac:dyDescent="0.35">
      <c r="A169" s="626" t="s">
        <v>68</v>
      </c>
      <c r="B169" s="627"/>
      <c r="C169" s="627"/>
      <c r="D169" s="627"/>
      <c r="E169" s="628"/>
      <c r="F169" s="130">
        <f>SUM(F11,F51,F73,F83,F88,F94:F96,F109,F125,F126,F127,F131,F133,F134,F139,F140,F142,F144,F145,F146,F147,F149,F157,F159,F168)</f>
        <v>413171.10000000009</v>
      </c>
      <c r="G169" s="130">
        <f>SUM(G11,G51,G73,G83,G88,G94,G95,G96,G109,G125,G127,G131,G133,G134,G139,G140,G144,G145:G159,G168)</f>
        <v>233400.79999999996</v>
      </c>
      <c r="H169" s="130">
        <f>SUM(H11,H51,H73,H83,H88,H94:H96,H109,H125,H126,H127,H131,H133,H134,H139,H140,H142,H144,H145,H146,H147,H149,H157,H159,H168)</f>
        <v>192378.8</v>
      </c>
      <c r="I169" s="132">
        <f>H169/H9</f>
        <v>1</v>
      </c>
      <c r="J169" s="130">
        <f>SUM(J11,J51,J73,J83,J88,J94:J96,J109,J125,J126,J127,J131,J133,J134,J139,J140,J142,J144,J145,J146,J147,J149,J157,J159,J168)</f>
        <v>-41022.000000000015</v>
      </c>
      <c r="K169" s="134">
        <f>H169/G169</f>
        <v>0.82424224767010235</v>
      </c>
      <c r="L169" s="130">
        <f>SUM(L11,L51,L73,L83,L88,L94:L96,L109,L125,L126,L127,L131,L133,L134,L139,L140,L142,L144,L145,L146,L147,L149,L157,L159,L168)</f>
        <v>105025.20000000001</v>
      </c>
      <c r="M169" s="130">
        <f>SUM(M11,M51,M73,M83,M88,M94:M96,M109,M125,M126,M127,M131,M133,M134,M139,M140,M142,M144,M145,M146,M147,M149,M157,M159,M168)</f>
        <v>110698.2</v>
      </c>
      <c r="N169" s="130">
        <f>SUM(N11,N51,N73,N83,N88,N94:N96,N109,N125,N126,N127,N131,N133,N134,N139,N140,N142,N144,N145,N146,N147,N149,N157,N159,N168)</f>
        <v>87940.2</v>
      </c>
      <c r="O169" s="130">
        <f>SUM(O11,O51,O73,O83,O88,O94:O96,O109,O125,O126,O127,O131,O133,O134,O139,O140,O142,O144,O145,O146,O147,O149,O157,O159,O168)</f>
        <v>20793.300000000003</v>
      </c>
      <c r="P169" s="130">
        <f>SUM(P11,P51,P73,P83,P88,P94:P96,P109,P125,P126,P127,P131,P133,P134,P139,P140,P142,P144,P145,P146,P147,P149,P157,P159,P168)</f>
        <v>-67146.899999999994</v>
      </c>
      <c r="Q169" s="501">
        <f>O169/N169</f>
        <v>0.23644817728410902</v>
      </c>
      <c r="R169" s="130">
        <f>SUM(R11,R51,R73,R83,R88,R94:R96,R109,R125,R126,R127,R131,R133,R134,R139,R140,R142,R144,R145,R146,R147,R149,R157,R159,R168)</f>
        <v>518196.30000000005</v>
      </c>
      <c r="S169" s="130">
        <f>SUM(S11,S51,S73,S83,S88,S94:S96,S109,S125,S126,S127,S131,S133,S134,S139,S140,S142,S144,S145,S146,S147,S149,S157,S159,S168)</f>
        <v>523869.30000000016</v>
      </c>
      <c r="T169" s="130">
        <f>SUM(T11,T51,T73,T83,T88,T94:T96,T109,T125,T126,T127,T131,T133,T134,T139,T140,T142,T144,T145,T146,T147,T149,T157,T159,T168)</f>
        <v>321341.00000000006</v>
      </c>
      <c r="U169" s="130">
        <f>SUM(U11,U51,U73,U83,U88,U94:U96,U109,U125,U126,U127,U131,U133,U134,U139,U140,U142,U144,U145,U146,U147,U149,U157,U159,U168)</f>
        <v>213172.1</v>
      </c>
      <c r="V169" s="380">
        <f t="shared" si="49"/>
        <v>-108168.90000000005</v>
      </c>
      <c r="W169" s="378">
        <f t="shared" si="50"/>
        <v>0.66338282385378766</v>
      </c>
      <c r="X169" s="155"/>
      <c r="Y169" s="155"/>
      <c r="Z169" s="139"/>
      <c r="AA169" s="139"/>
      <c r="AB169" s="139"/>
      <c r="AC169" s="139"/>
      <c r="AD169" s="139"/>
      <c r="AE169" s="139"/>
      <c r="AF169" s="139"/>
      <c r="AG169" s="139"/>
      <c r="AH169" s="139"/>
      <c r="AI169" s="139"/>
      <c r="AJ169" s="139"/>
      <c r="AK169" s="139"/>
      <c r="AL169" s="139"/>
      <c r="AM169" s="139"/>
      <c r="AN169" s="139"/>
      <c r="AO169" s="139"/>
      <c r="AP169" s="139"/>
      <c r="AQ169" s="139"/>
      <c r="AR169" s="139"/>
      <c r="AS169" s="139"/>
      <c r="AT169" s="139"/>
      <c r="AU169" s="139"/>
    </row>
    <row r="170" spans="1:47" s="521" customFormat="1" ht="36.75" hidden="1" customHeight="1" thickBot="1" x14ac:dyDescent="0.3">
      <c r="A170" s="152">
        <v>21</v>
      </c>
      <c r="B170" s="425">
        <v>250908</v>
      </c>
      <c r="C170" s="425"/>
      <c r="D170" s="425"/>
      <c r="E170" s="142" t="s">
        <v>67</v>
      </c>
      <c r="F170" s="518"/>
      <c r="G170" s="519"/>
      <c r="H170" s="519"/>
      <c r="I170" s="144"/>
      <c r="J170" s="472"/>
      <c r="K170" s="146"/>
      <c r="L170" s="512"/>
      <c r="M170" s="431"/>
      <c r="N170" s="431"/>
      <c r="O170" s="519"/>
      <c r="P170" s="431">
        <f>O170-N170</f>
        <v>0</v>
      </c>
      <c r="Q170" s="148" t="e">
        <f>O170/N170</f>
        <v>#DIV/0!</v>
      </c>
      <c r="R170" s="233">
        <f t="shared" si="47"/>
        <v>0</v>
      </c>
      <c r="S170" s="234">
        <f t="shared" si="48"/>
        <v>0</v>
      </c>
      <c r="T170" s="234">
        <f t="shared" si="48"/>
        <v>0</v>
      </c>
      <c r="U170" s="234">
        <f t="shared" si="48"/>
        <v>0</v>
      </c>
      <c r="V170" s="234">
        <f t="shared" si="49"/>
        <v>0</v>
      </c>
      <c r="W170" s="328" t="e">
        <f t="shared" si="50"/>
        <v>#DIV/0!</v>
      </c>
      <c r="X170" s="155"/>
      <c r="Y170" s="155"/>
      <c r="Z170" s="520"/>
      <c r="AA170" s="520"/>
      <c r="AB170" s="520"/>
      <c r="AC170" s="520"/>
      <c r="AD170" s="520"/>
      <c r="AE170" s="520"/>
      <c r="AF170" s="520"/>
      <c r="AG170" s="520"/>
      <c r="AH170" s="520"/>
      <c r="AI170" s="520"/>
      <c r="AJ170" s="520"/>
      <c r="AK170" s="520"/>
      <c r="AL170" s="520"/>
      <c r="AM170" s="520"/>
      <c r="AN170" s="520"/>
      <c r="AO170" s="520"/>
      <c r="AP170" s="520"/>
      <c r="AQ170" s="520"/>
      <c r="AR170" s="520"/>
      <c r="AS170" s="520"/>
      <c r="AT170" s="520"/>
      <c r="AU170" s="520"/>
    </row>
    <row r="171" spans="1:47" s="557" customFormat="1" ht="38.25" customHeight="1" thickBot="1" x14ac:dyDescent="0.3">
      <c r="A171" s="152">
        <v>24</v>
      </c>
      <c r="B171" s="425">
        <v>250909</v>
      </c>
      <c r="C171" s="425">
        <v>8104</v>
      </c>
      <c r="D171" s="425">
        <v>1060</v>
      </c>
      <c r="E171" s="553" t="s">
        <v>66</v>
      </c>
      <c r="F171" s="429"/>
      <c r="G171" s="430"/>
      <c r="H171" s="430"/>
      <c r="I171" s="554"/>
      <c r="J171" s="555"/>
      <c r="K171" s="146"/>
      <c r="L171" s="512"/>
      <c r="M171" s="431"/>
      <c r="N171" s="431"/>
      <c r="O171" s="519">
        <v>-31.7</v>
      </c>
      <c r="P171" s="431">
        <f>O171-N171</f>
        <v>-31.7</v>
      </c>
      <c r="Q171" s="337"/>
      <c r="R171" s="414">
        <f t="shared" si="47"/>
        <v>0</v>
      </c>
      <c r="S171" s="310">
        <f t="shared" si="48"/>
        <v>0</v>
      </c>
      <c r="T171" s="310">
        <f t="shared" si="48"/>
        <v>0</v>
      </c>
      <c r="U171" s="310">
        <f t="shared" si="48"/>
        <v>-31.7</v>
      </c>
      <c r="V171" s="310">
        <f t="shared" si="49"/>
        <v>-31.7</v>
      </c>
      <c r="W171" s="311"/>
      <c r="X171" s="155"/>
      <c r="Y171" s="155"/>
      <c r="Z171" s="556"/>
      <c r="AA171" s="556"/>
      <c r="AB171" s="556"/>
      <c r="AC171" s="556"/>
      <c r="AD171" s="556"/>
      <c r="AE171" s="556"/>
      <c r="AF171" s="556"/>
      <c r="AG171" s="556"/>
      <c r="AH171" s="556"/>
      <c r="AI171" s="556"/>
      <c r="AJ171" s="556"/>
      <c r="AK171" s="556"/>
      <c r="AL171" s="556"/>
      <c r="AM171" s="556"/>
      <c r="AN171" s="556"/>
      <c r="AO171" s="556"/>
      <c r="AP171" s="556"/>
      <c r="AQ171" s="556"/>
      <c r="AR171" s="556"/>
      <c r="AS171" s="556"/>
      <c r="AT171" s="556"/>
      <c r="AU171" s="556"/>
    </row>
    <row r="172" spans="1:47" s="560" customFormat="1" ht="33.75" customHeight="1" thickBot="1" x14ac:dyDescent="0.35">
      <c r="A172" s="140"/>
      <c r="B172" s="425"/>
      <c r="C172" s="425"/>
      <c r="D172" s="425"/>
      <c r="E172" s="558" t="s">
        <v>65</v>
      </c>
      <c r="F172" s="435">
        <f>SUM(F169:F171)</f>
        <v>413171.10000000009</v>
      </c>
      <c r="G172" s="436">
        <f>SUM(G169:G171)</f>
        <v>233400.79999999996</v>
      </c>
      <c r="H172" s="436">
        <f>SUM(H169:H171)</f>
        <v>192378.8</v>
      </c>
      <c r="I172" s="144">
        <v>1</v>
      </c>
      <c r="J172" s="145">
        <f>H172-G172</f>
        <v>-41021.999999999971</v>
      </c>
      <c r="K172" s="146">
        <f>H172/G172</f>
        <v>0.82424224767010235</v>
      </c>
      <c r="L172" s="435">
        <f>SUM(L169:L171)</f>
        <v>105025.20000000001</v>
      </c>
      <c r="M172" s="436">
        <f>SUM(M169:M171)</f>
        <v>110698.2</v>
      </c>
      <c r="N172" s="436">
        <f>SUM(N169:N171)</f>
        <v>87940.2</v>
      </c>
      <c r="O172" s="436">
        <f>SUM(O169:O171)</f>
        <v>20761.600000000002</v>
      </c>
      <c r="P172" s="436">
        <f>SUM(P169:P171)</f>
        <v>-67178.599999999991</v>
      </c>
      <c r="Q172" s="240">
        <f>O172/N172</f>
        <v>0.23608770505411636</v>
      </c>
      <c r="R172" s="239">
        <f t="shared" si="47"/>
        <v>518196.3000000001</v>
      </c>
      <c r="S172" s="147">
        <f t="shared" si="48"/>
        <v>523869.3000000001</v>
      </c>
      <c r="T172" s="147">
        <f t="shared" si="48"/>
        <v>321340.99999999994</v>
      </c>
      <c r="U172" s="147">
        <f t="shared" si="48"/>
        <v>213140.4</v>
      </c>
      <c r="V172" s="147">
        <f t="shared" si="49"/>
        <v>-108200.59999999995</v>
      </c>
      <c r="W172" s="146">
        <f t="shared" si="50"/>
        <v>0.66328417475516677</v>
      </c>
      <c r="X172" s="155"/>
      <c r="Y172" s="155"/>
      <c r="Z172" s="559"/>
      <c r="AA172" s="559"/>
      <c r="AB172" s="559"/>
      <c r="AC172" s="559"/>
      <c r="AD172" s="559"/>
      <c r="AE172" s="559"/>
      <c r="AF172" s="559"/>
      <c r="AG172" s="559"/>
      <c r="AH172" s="559"/>
      <c r="AI172" s="559"/>
      <c r="AJ172" s="559"/>
      <c r="AK172" s="559"/>
      <c r="AL172" s="559"/>
      <c r="AM172" s="559"/>
      <c r="AN172" s="559"/>
      <c r="AO172" s="559"/>
      <c r="AP172" s="559"/>
      <c r="AQ172" s="559"/>
      <c r="AR172" s="559"/>
      <c r="AS172" s="559"/>
      <c r="AT172" s="559"/>
      <c r="AU172" s="559"/>
    </row>
    <row r="173" spans="1:47" s="560" customFormat="1" ht="18.75" x14ac:dyDescent="0.3">
      <c r="A173" s="574"/>
      <c r="B173" s="575"/>
      <c r="C173" s="575"/>
      <c r="D173" s="575"/>
      <c r="E173" s="576"/>
      <c r="F173" s="577"/>
      <c r="G173" s="577"/>
      <c r="H173" s="577"/>
      <c r="I173" s="569"/>
      <c r="J173" s="578"/>
      <c r="K173" s="569"/>
      <c r="L173" s="577"/>
      <c r="M173" s="577"/>
      <c r="N173" s="577"/>
      <c r="O173" s="577"/>
      <c r="P173" s="577"/>
      <c r="Q173" s="570"/>
      <c r="R173" s="579"/>
      <c r="S173" s="579"/>
      <c r="T173" s="579"/>
      <c r="U173" s="579"/>
      <c r="V173" s="579"/>
      <c r="W173" s="569"/>
      <c r="X173" s="155"/>
      <c r="Y173" s="155"/>
      <c r="Z173" s="559"/>
      <c r="AA173" s="559"/>
      <c r="AB173" s="559"/>
      <c r="AC173" s="559"/>
      <c r="AD173" s="559"/>
      <c r="AE173" s="559"/>
      <c r="AF173" s="559"/>
      <c r="AG173" s="559"/>
      <c r="AH173" s="559"/>
      <c r="AI173" s="559"/>
      <c r="AJ173" s="559"/>
      <c r="AK173" s="559"/>
      <c r="AL173" s="559"/>
      <c r="AM173" s="559"/>
      <c r="AN173" s="559"/>
      <c r="AO173" s="559"/>
      <c r="AP173" s="559"/>
      <c r="AQ173" s="559"/>
      <c r="AR173" s="559"/>
      <c r="AS173" s="559"/>
      <c r="AT173" s="559"/>
      <c r="AU173" s="559"/>
    </row>
    <row r="174" spans="1:47" s="560" customFormat="1" ht="18.75" x14ac:dyDescent="0.3">
      <c r="A174" s="574"/>
      <c r="B174" s="575"/>
      <c r="C174" s="575"/>
      <c r="D174" s="575"/>
      <c r="E174" s="576"/>
      <c r="F174" s="577"/>
      <c r="G174" s="577"/>
      <c r="H174" s="577"/>
      <c r="I174" s="569"/>
      <c r="J174" s="578"/>
      <c r="K174" s="569"/>
      <c r="L174" s="577"/>
      <c r="M174" s="577"/>
      <c r="N174" s="577"/>
      <c r="O174" s="577"/>
      <c r="P174" s="577"/>
      <c r="Q174" s="570"/>
      <c r="R174" s="579"/>
      <c r="S174" s="579"/>
      <c r="T174" s="579"/>
      <c r="U174" s="579"/>
      <c r="V174" s="579"/>
      <c r="W174" s="569"/>
      <c r="X174" s="155"/>
      <c r="Y174" s="155"/>
      <c r="Z174" s="559"/>
      <c r="AA174" s="559"/>
      <c r="AB174" s="559"/>
      <c r="AC174" s="559"/>
      <c r="AD174" s="559"/>
      <c r="AE174" s="559"/>
      <c r="AF174" s="559"/>
      <c r="AG174" s="559"/>
      <c r="AH174" s="559"/>
      <c r="AI174" s="559"/>
      <c r="AJ174" s="559"/>
      <c r="AK174" s="559"/>
      <c r="AL174" s="559"/>
      <c r="AM174" s="559"/>
      <c r="AN174" s="559"/>
      <c r="AO174" s="559"/>
      <c r="AP174" s="559"/>
      <c r="AQ174" s="559"/>
      <c r="AR174" s="559"/>
      <c r="AS174" s="559"/>
      <c r="AT174" s="559"/>
      <c r="AU174" s="559"/>
    </row>
    <row r="175" spans="1:47" s="560" customFormat="1" ht="18.75" x14ac:dyDescent="0.3">
      <c r="A175" s="574"/>
      <c r="B175" s="575"/>
      <c r="C175" s="575"/>
      <c r="D175" s="575"/>
      <c r="E175" s="576"/>
      <c r="F175" s="577"/>
      <c r="G175" s="577"/>
      <c r="H175" s="577"/>
      <c r="I175" s="569"/>
      <c r="J175" s="578"/>
      <c r="K175" s="569"/>
      <c r="L175" s="577"/>
      <c r="M175" s="577"/>
      <c r="N175" s="577"/>
      <c r="O175" s="577"/>
      <c r="P175" s="577"/>
      <c r="Q175" s="570"/>
      <c r="R175" s="579"/>
      <c r="S175" s="579"/>
      <c r="T175" s="579"/>
      <c r="U175" s="579"/>
      <c r="V175" s="579"/>
      <c r="W175" s="569"/>
      <c r="X175" s="155"/>
      <c r="Y175" s="155"/>
      <c r="Z175" s="559"/>
      <c r="AA175" s="559"/>
      <c r="AB175" s="559"/>
      <c r="AC175" s="559"/>
      <c r="AD175" s="559"/>
      <c r="AE175" s="559"/>
      <c r="AF175" s="559"/>
      <c r="AG175" s="559"/>
      <c r="AH175" s="559"/>
      <c r="AI175" s="559"/>
      <c r="AJ175" s="559"/>
      <c r="AK175" s="559"/>
      <c r="AL175" s="559"/>
      <c r="AM175" s="559"/>
      <c r="AN175" s="559"/>
      <c r="AO175" s="559"/>
      <c r="AP175" s="559"/>
      <c r="AQ175" s="559"/>
      <c r="AR175" s="559"/>
      <c r="AS175" s="559"/>
      <c r="AT175" s="559"/>
      <c r="AU175" s="559"/>
    </row>
    <row r="176" spans="1:47" s="106" customFormat="1" ht="26.25" x14ac:dyDescent="0.4">
      <c r="D176" s="113"/>
      <c r="E176" s="586" t="s">
        <v>449</v>
      </c>
      <c r="F176" s="114"/>
      <c r="G176" s="113"/>
      <c r="H176" s="112"/>
      <c r="I176" s="112"/>
      <c r="L176" s="581" t="s">
        <v>451</v>
      </c>
      <c r="N176" s="111"/>
      <c r="O176" s="107"/>
      <c r="P176" s="110"/>
      <c r="Q176" s="110"/>
      <c r="R176" s="110"/>
      <c r="S176" s="110"/>
      <c r="T176" s="110"/>
      <c r="U176" s="109"/>
      <c r="V176" s="107"/>
      <c r="W176" s="107"/>
      <c r="X176" s="108"/>
      <c r="Y176" s="108"/>
      <c r="Z176" s="108"/>
      <c r="AA176" s="108"/>
      <c r="AB176" s="108"/>
      <c r="AC176" s="108"/>
      <c r="AD176" s="108"/>
      <c r="AE176" s="108"/>
      <c r="AF176" s="108"/>
      <c r="AG176" s="108"/>
      <c r="AH176" s="108"/>
      <c r="AI176" s="108"/>
      <c r="AJ176" s="108"/>
      <c r="AK176" s="108"/>
      <c r="AL176" s="108"/>
      <c r="AM176" s="108"/>
      <c r="AN176" s="108"/>
      <c r="AO176" s="108"/>
      <c r="AP176" s="108"/>
      <c r="AQ176" s="108"/>
      <c r="AR176" s="108"/>
      <c r="AS176" s="108"/>
    </row>
    <row r="177" spans="6:47" x14ac:dyDescent="0.2">
      <c r="F177" s="566"/>
      <c r="G177" s="566"/>
      <c r="H177" s="562"/>
      <c r="I177" s="561"/>
      <c r="J177" s="561"/>
      <c r="K177" s="567"/>
      <c r="L177" s="562"/>
      <c r="M177" s="568"/>
      <c r="N177" s="562"/>
      <c r="O177" s="568"/>
      <c r="P177" s="563"/>
      <c r="Q177" s="562"/>
      <c r="R177" s="562"/>
      <c r="S177" s="562"/>
      <c r="T177" s="562"/>
      <c r="U177" s="562"/>
      <c r="V177" s="561"/>
      <c r="W177" s="561"/>
      <c r="X177" s="561"/>
      <c r="Y177" s="561"/>
      <c r="Z177" s="564"/>
      <c r="AA177" s="564"/>
      <c r="AB177" s="564"/>
      <c r="AC177" s="564"/>
      <c r="AD177" s="564"/>
      <c r="AE177" s="564"/>
      <c r="AF177" s="564"/>
      <c r="AG177" s="564"/>
      <c r="AH177" s="564"/>
      <c r="AI177" s="564"/>
      <c r="AJ177" s="564"/>
      <c r="AK177" s="564"/>
      <c r="AL177" s="564"/>
      <c r="AM177" s="564"/>
      <c r="AN177" s="564"/>
      <c r="AO177" s="564"/>
      <c r="AP177" s="564"/>
      <c r="AQ177" s="564"/>
      <c r="AR177" s="564"/>
      <c r="AS177" s="564"/>
      <c r="AT177" s="564"/>
      <c r="AU177" s="564"/>
    </row>
    <row r="178" spans="6:47" x14ac:dyDescent="0.2">
      <c r="F178" s="566"/>
      <c r="G178" s="566"/>
      <c r="H178" s="562"/>
      <c r="I178" s="561"/>
      <c r="J178" s="561"/>
      <c r="K178" s="567"/>
      <c r="L178" s="562"/>
      <c r="M178" s="568"/>
      <c r="N178" s="562"/>
      <c r="O178" s="568"/>
      <c r="P178" s="563"/>
      <c r="Q178" s="562"/>
      <c r="R178" s="562"/>
      <c r="S178" s="562"/>
      <c r="T178" s="562"/>
      <c r="U178" s="562"/>
      <c r="V178" s="561"/>
      <c r="W178" s="561"/>
      <c r="X178" s="561"/>
      <c r="Y178" s="561"/>
      <c r="Z178" s="564"/>
      <c r="AA178" s="564"/>
      <c r="AB178" s="564"/>
      <c r="AC178" s="564"/>
      <c r="AD178" s="564"/>
      <c r="AE178" s="564"/>
      <c r="AF178" s="564"/>
      <c r="AG178" s="564"/>
      <c r="AH178" s="564"/>
      <c r="AI178" s="564"/>
      <c r="AJ178" s="564"/>
      <c r="AK178" s="564"/>
      <c r="AL178" s="564"/>
      <c r="AM178" s="564"/>
      <c r="AN178" s="564"/>
      <c r="AO178" s="564"/>
      <c r="AP178" s="564"/>
      <c r="AQ178" s="564"/>
      <c r="AR178" s="564"/>
      <c r="AS178" s="564"/>
      <c r="AT178" s="564"/>
      <c r="AU178" s="564"/>
    </row>
    <row r="179" spans="6:47" x14ac:dyDescent="0.2">
      <c r="F179" s="566"/>
      <c r="G179" s="566"/>
      <c r="H179" s="562"/>
      <c r="I179" s="561"/>
      <c r="J179" s="561"/>
      <c r="K179" s="567"/>
      <c r="L179" s="562"/>
      <c r="M179" s="568"/>
      <c r="N179" s="562"/>
      <c r="O179" s="568"/>
      <c r="P179" s="563"/>
      <c r="Q179" s="562"/>
      <c r="R179" s="562"/>
      <c r="S179" s="562"/>
      <c r="T179" s="562"/>
      <c r="U179" s="562"/>
      <c r="V179" s="561"/>
      <c r="W179" s="561"/>
      <c r="X179" s="561"/>
      <c r="Y179" s="561"/>
      <c r="Z179" s="564"/>
      <c r="AA179" s="564"/>
      <c r="AB179" s="564"/>
      <c r="AC179" s="564"/>
      <c r="AD179" s="564"/>
      <c r="AE179" s="564"/>
      <c r="AF179" s="564"/>
      <c r="AG179" s="564"/>
      <c r="AH179" s="564"/>
      <c r="AI179" s="564"/>
      <c r="AJ179" s="564"/>
      <c r="AK179" s="564"/>
      <c r="AL179" s="564"/>
      <c r="AM179" s="564"/>
      <c r="AN179" s="564"/>
      <c r="AO179" s="564"/>
      <c r="AP179" s="564"/>
      <c r="AQ179" s="564"/>
      <c r="AR179" s="564"/>
      <c r="AS179" s="564"/>
      <c r="AT179" s="564"/>
      <c r="AU179" s="564"/>
    </row>
    <row r="180" spans="6:47" x14ac:dyDescent="0.2">
      <c r="F180" s="566"/>
      <c r="G180" s="566"/>
      <c r="H180" s="562"/>
      <c r="I180" s="561"/>
      <c r="J180" s="561"/>
      <c r="K180" s="567"/>
      <c r="L180" s="562"/>
      <c r="M180" s="568"/>
      <c r="N180" s="562"/>
      <c r="O180" s="568"/>
      <c r="P180" s="563"/>
      <c r="Q180" s="562"/>
      <c r="R180" s="562"/>
      <c r="S180" s="562"/>
      <c r="T180" s="562"/>
      <c r="U180" s="562"/>
      <c r="V180" s="561"/>
      <c r="W180" s="561"/>
      <c r="X180" s="561"/>
      <c r="Y180" s="561"/>
      <c r="Z180" s="564"/>
      <c r="AA180" s="564"/>
      <c r="AB180" s="564"/>
      <c r="AC180" s="564"/>
      <c r="AD180" s="564"/>
      <c r="AE180" s="564"/>
      <c r="AF180" s="564"/>
      <c r="AG180" s="564"/>
      <c r="AH180" s="564"/>
      <c r="AI180" s="564"/>
      <c r="AJ180" s="564"/>
      <c r="AK180" s="564"/>
      <c r="AL180" s="564"/>
      <c r="AM180" s="564"/>
      <c r="AN180" s="564"/>
      <c r="AO180" s="564"/>
      <c r="AP180" s="564"/>
      <c r="AQ180" s="564"/>
      <c r="AR180" s="564"/>
      <c r="AS180" s="564"/>
      <c r="AT180" s="564"/>
      <c r="AU180" s="564"/>
    </row>
    <row r="181" spans="6:47" x14ac:dyDescent="0.2">
      <c r="F181" s="566"/>
      <c r="G181" s="566"/>
      <c r="H181" s="562"/>
      <c r="I181" s="561"/>
      <c r="J181" s="561"/>
      <c r="K181" s="567"/>
      <c r="L181" s="562"/>
      <c r="M181" s="568"/>
      <c r="N181" s="562"/>
      <c r="O181" s="568"/>
      <c r="P181" s="563"/>
      <c r="Q181" s="562"/>
      <c r="R181" s="562"/>
      <c r="S181" s="562"/>
      <c r="T181" s="562"/>
      <c r="U181" s="562"/>
      <c r="V181" s="561"/>
      <c r="W181" s="561"/>
      <c r="X181" s="561"/>
      <c r="Y181" s="561"/>
      <c r="Z181" s="564"/>
      <c r="AA181" s="564"/>
      <c r="AB181" s="564"/>
      <c r="AC181" s="564"/>
      <c r="AD181" s="564"/>
      <c r="AE181" s="564"/>
      <c r="AF181" s="564"/>
      <c r="AG181" s="564"/>
      <c r="AH181" s="564"/>
      <c r="AI181" s="564"/>
      <c r="AJ181" s="564"/>
      <c r="AK181" s="564"/>
      <c r="AL181" s="564"/>
      <c r="AM181" s="564"/>
      <c r="AN181" s="564"/>
      <c r="AO181" s="564"/>
      <c r="AP181" s="564"/>
      <c r="AQ181" s="564"/>
      <c r="AR181" s="564"/>
      <c r="AS181" s="564"/>
      <c r="AT181" s="564"/>
      <c r="AU181" s="564"/>
    </row>
    <row r="182" spans="6:47" x14ac:dyDescent="0.2">
      <c r="F182" s="566"/>
      <c r="G182" s="566"/>
      <c r="H182" s="562"/>
      <c r="I182" s="561"/>
      <c r="J182" s="561"/>
      <c r="K182" s="567"/>
      <c r="L182" s="562"/>
      <c r="M182" s="568"/>
      <c r="N182" s="562"/>
      <c r="O182" s="568"/>
      <c r="P182" s="563"/>
      <c r="Q182" s="562"/>
      <c r="R182" s="562"/>
      <c r="S182" s="562"/>
      <c r="T182" s="562"/>
      <c r="U182" s="562"/>
      <c r="V182" s="561"/>
      <c r="W182" s="561"/>
      <c r="X182" s="561"/>
      <c r="Y182" s="561"/>
      <c r="Z182" s="564"/>
      <c r="AA182" s="564"/>
      <c r="AB182" s="564"/>
      <c r="AC182" s="564"/>
      <c r="AD182" s="564"/>
      <c r="AE182" s="564"/>
      <c r="AF182" s="564"/>
      <c r="AG182" s="564"/>
      <c r="AH182" s="564"/>
      <c r="AI182" s="564"/>
      <c r="AJ182" s="564"/>
      <c r="AK182" s="564"/>
      <c r="AL182" s="564"/>
      <c r="AM182" s="564"/>
      <c r="AN182" s="564"/>
      <c r="AO182" s="564"/>
      <c r="AP182" s="564"/>
      <c r="AQ182" s="564"/>
      <c r="AR182" s="564"/>
      <c r="AS182" s="564"/>
      <c r="AT182" s="564"/>
      <c r="AU182" s="564"/>
    </row>
    <row r="183" spans="6:47" x14ac:dyDescent="0.2">
      <c r="F183" s="566"/>
      <c r="G183" s="566"/>
      <c r="H183" s="562"/>
      <c r="I183" s="561"/>
      <c r="J183" s="561"/>
      <c r="K183" s="567"/>
      <c r="L183" s="562"/>
      <c r="M183" s="568"/>
      <c r="N183" s="562"/>
      <c r="O183" s="568"/>
      <c r="P183" s="563"/>
      <c r="Q183" s="562"/>
      <c r="R183" s="562"/>
      <c r="S183" s="562"/>
      <c r="T183" s="562"/>
      <c r="U183" s="562"/>
      <c r="V183" s="561"/>
      <c r="W183" s="561"/>
      <c r="X183" s="561"/>
      <c r="Y183" s="561"/>
      <c r="Z183" s="564"/>
      <c r="AA183" s="564"/>
      <c r="AB183" s="564"/>
      <c r="AC183" s="564"/>
      <c r="AD183" s="564"/>
      <c r="AE183" s="564"/>
      <c r="AF183" s="564"/>
      <c r="AG183" s="564"/>
      <c r="AH183" s="564"/>
      <c r="AI183" s="564"/>
      <c r="AJ183" s="564"/>
      <c r="AK183" s="564"/>
      <c r="AL183" s="564"/>
      <c r="AM183" s="564"/>
      <c r="AN183" s="564"/>
      <c r="AO183" s="564"/>
      <c r="AP183" s="564"/>
      <c r="AQ183" s="564"/>
      <c r="AR183" s="564"/>
      <c r="AS183" s="564"/>
      <c r="AT183" s="564"/>
      <c r="AU183" s="564"/>
    </row>
    <row r="184" spans="6:47" x14ac:dyDescent="0.2">
      <c r="F184" s="566"/>
      <c r="G184" s="566"/>
      <c r="H184" s="562"/>
      <c r="I184" s="561"/>
      <c r="J184" s="561"/>
      <c r="K184" s="567"/>
      <c r="L184" s="562"/>
      <c r="M184" s="568"/>
      <c r="N184" s="562"/>
      <c r="O184" s="568"/>
      <c r="P184" s="563"/>
      <c r="Q184" s="562"/>
      <c r="R184" s="562"/>
      <c r="S184" s="562"/>
      <c r="T184" s="562"/>
      <c r="U184" s="562"/>
      <c r="V184" s="561"/>
      <c r="W184" s="561"/>
      <c r="X184" s="561"/>
      <c r="Y184" s="561"/>
      <c r="Z184" s="564"/>
      <c r="AA184" s="564"/>
      <c r="AB184" s="564"/>
      <c r="AC184" s="564"/>
      <c r="AD184" s="564"/>
      <c r="AE184" s="564"/>
      <c r="AF184" s="564"/>
      <c r="AG184" s="564"/>
      <c r="AH184" s="564"/>
      <c r="AI184" s="564"/>
      <c r="AJ184" s="564"/>
      <c r="AK184" s="564"/>
      <c r="AL184" s="564"/>
      <c r="AM184" s="564"/>
      <c r="AN184" s="564"/>
      <c r="AO184" s="564"/>
      <c r="AP184" s="564"/>
      <c r="AQ184" s="564"/>
      <c r="AR184" s="564"/>
      <c r="AS184" s="564"/>
      <c r="AT184" s="564"/>
      <c r="AU184" s="564"/>
    </row>
    <row r="185" spans="6:47" x14ac:dyDescent="0.2">
      <c r="F185" s="566"/>
      <c r="G185" s="566"/>
      <c r="H185" s="562"/>
      <c r="I185" s="561"/>
      <c r="J185" s="561"/>
      <c r="K185" s="567"/>
      <c r="L185" s="562"/>
      <c r="M185" s="568"/>
      <c r="N185" s="562"/>
      <c r="O185" s="568"/>
      <c r="P185" s="563"/>
      <c r="Q185" s="562"/>
      <c r="R185" s="562"/>
      <c r="S185" s="562"/>
      <c r="T185" s="562"/>
      <c r="U185" s="562"/>
      <c r="V185" s="561"/>
      <c r="W185" s="561"/>
      <c r="X185" s="561"/>
      <c r="Y185" s="561"/>
      <c r="Z185" s="564"/>
      <c r="AA185" s="564"/>
      <c r="AB185" s="564"/>
      <c r="AC185" s="564"/>
      <c r="AD185" s="564"/>
      <c r="AE185" s="564"/>
      <c r="AF185" s="564"/>
      <c r="AG185" s="564"/>
      <c r="AH185" s="564"/>
      <c r="AI185" s="564"/>
      <c r="AJ185" s="564"/>
      <c r="AK185" s="564"/>
      <c r="AL185" s="564"/>
      <c r="AM185" s="564"/>
      <c r="AN185" s="564"/>
      <c r="AO185" s="564"/>
      <c r="AP185" s="564"/>
      <c r="AQ185" s="564"/>
      <c r="AR185" s="564"/>
      <c r="AS185" s="564"/>
      <c r="AT185" s="564"/>
      <c r="AU185" s="564"/>
    </row>
    <row r="186" spans="6:47" x14ac:dyDescent="0.2">
      <c r="F186" s="566"/>
      <c r="G186" s="566"/>
      <c r="H186" s="562"/>
      <c r="I186" s="561"/>
      <c r="J186" s="561"/>
      <c r="K186" s="567"/>
      <c r="L186" s="562"/>
      <c r="M186" s="568"/>
      <c r="N186" s="562"/>
      <c r="O186" s="568"/>
      <c r="P186" s="563"/>
      <c r="Q186" s="562"/>
      <c r="R186" s="562"/>
      <c r="S186" s="562"/>
      <c r="T186" s="562"/>
      <c r="U186" s="562"/>
      <c r="V186" s="561"/>
      <c r="W186" s="561"/>
      <c r="X186" s="561"/>
      <c r="Y186" s="561"/>
      <c r="Z186" s="564"/>
      <c r="AA186" s="564"/>
      <c r="AB186" s="564"/>
      <c r="AC186" s="564"/>
      <c r="AD186" s="564"/>
      <c r="AE186" s="564"/>
      <c r="AF186" s="564"/>
      <c r="AG186" s="564"/>
      <c r="AH186" s="564"/>
      <c r="AI186" s="564"/>
      <c r="AJ186" s="564"/>
      <c r="AK186" s="564"/>
      <c r="AL186" s="564"/>
      <c r="AM186" s="564"/>
      <c r="AN186" s="564"/>
      <c r="AO186" s="564"/>
      <c r="AP186" s="564"/>
      <c r="AQ186" s="564"/>
      <c r="AR186" s="564"/>
      <c r="AS186" s="564"/>
      <c r="AT186" s="564"/>
      <c r="AU186" s="564"/>
    </row>
    <row r="187" spans="6:47" x14ac:dyDescent="0.2">
      <c r="F187" s="566"/>
      <c r="G187" s="566"/>
      <c r="H187" s="562"/>
      <c r="I187" s="561"/>
      <c r="J187" s="561"/>
      <c r="K187" s="567"/>
      <c r="L187" s="562"/>
      <c r="M187" s="568"/>
      <c r="N187" s="562"/>
      <c r="O187" s="568"/>
      <c r="P187" s="563"/>
      <c r="Q187" s="562"/>
      <c r="R187" s="562"/>
      <c r="S187" s="562"/>
      <c r="T187" s="562"/>
      <c r="U187" s="562"/>
      <c r="V187" s="561"/>
      <c r="W187" s="561"/>
      <c r="X187" s="561"/>
      <c r="Y187" s="561"/>
      <c r="Z187" s="564"/>
      <c r="AA187" s="564"/>
      <c r="AB187" s="564"/>
      <c r="AC187" s="564"/>
      <c r="AD187" s="564"/>
      <c r="AE187" s="564"/>
      <c r="AF187" s="564"/>
      <c r="AG187" s="564"/>
      <c r="AH187" s="564"/>
      <c r="AI187" s="564"/>
      <c r="AJ187" s="564"/>
      <c r="AK187" s="564"/>
      <c r="AL187" s="564"/>
      <c r="AM187" s="564"/>
      <c r="AN187" s="564"/>
      <c r="AO187" s="564"/>
      <c r="AP187" s="564"/>
      <c r="AQ187" s="564"/>
      <c r="AR187" s="564"/>
      <c r="AS187" s="564"/>
      <c r="AT187" s="564"/>
      <c r="AU187" s="564"/>
    </row>
    <row r="188" spans="6:47" x14ac:dyDescent="0.2">
      <c r="F188" s="566"/>
      <c r="G188" s="566"/>
      <c r="H188" s="562"/>
      <c r="I188" s="561"/>
      <c r="J188" s="561"/>
      <c r="K188" s="567"/>
      <c r="L188" s="562"/>
      <c r="M188" s="568"/>
      <c r="N188" s="562"/>
      <c r="O188" s="568"/>
      <c r="P188" s="563"/>
      <c r="Q188" s="562"/>
      <c r="R188" s="562"/>
      <c r="S188" s="562"/>
      <c r="T188" s="562"/>
      <c r="U188" s="562"/>
      <c r="V188" s="561"/>
      <c r="W188" s="561"/>
      <c r="X188" s="561"/>
      <c r="Y188" s="561"/>
      <c r="Z188" s="564"/>
      <c r="AA188" s="564"/>
      <c r="AB188" s="564"/>
      <c r="AC188" s="564"/>
      <c r="AD188" s="564"/>
      <c r="AE188" s="564"/>
      <c r="AF188" s="564"/>
      <c r="AG188" s="564"/>
      <c r="AH188" s="564"/>
      <c r="AI188" s="564"/>
      <c r="AJ188" s="564"/>
      <c r="AK188" s="564"/>
      <c r="AL188" s="564"/>
      <c r="AM188" s="564"/>
      <c r="AN188" s="564"/>
      <c r="AO188" s="564"/>
      <c r="AP188" s="564"/>
      <c r="AQ188" s="564"/>
      <c r="AR188" s="564"/>
      <c r="AS188" s="564"/>
      <c r="AT188" s="564"/>
      <c r="AU188" s="564"/>
    </row>
    <row r="189" spans="6:47" x14ac:dyDescent="0.2">
      <c r="F189" s="566"/>
      <c r="G189" s="566"/>
      <c r="H189" s="562"/>
      <c r="I189" s="561"/>
      <c r="J189" s="561"/>
      <c r="K189" s="567"/>
      <c r="L189" s="562"/>
      <c r="M189" s="568"/>
      <c r="N189" s="562"/>
      <c r="O189" s="568"/>
      <c r="P189" s="563"/>
      <c r="Q189" s="562"/>
      <c r="R189" s="562"/>
      <c r="S189" s="562"/>
      <c r="T189" s="562"/>
      <c r="U189" s="562"/>
      <c r="V189" s="561"/>
      <c r="W189" s="561"/>
      <c r="X189" s="561"/>
      <c r="Y189" s="561"/>
      <c r="Z189" s="564"/>
      <c r="AA189" s="564"/>
      <c r="AB189" s="564"/>
      <c r="AC189" s="564"/>
      <c r="AD189" s="564"/>
      <c r="AE189" s="564"/>
      <c r="AF189" s="564"/>
      <c r="AG189" s="564"/>
      <c r="AH189" s="564"/>
      <c r="AI189" s="564"/>
      <c r="AJ189" s="564"/>
      <c r="AK189" s="564"/>
      <c r="AL189" s="564"/>
      <c r="AM189" s="564"/>
      <c r="AN189" s="564"/>
      <c r="AO189" s="564"/>
      <c r="AP189" s="564"/>
      <c r="AQ189" s="564"/>
      <c r="AR189" s="564"/>
      <c r="AS189" s="564"/>
      <c r="AT189" s="564"/>
      <c r="AU189" s="564"/>
    </row>
    <row r="190" spans="6:47" x14ac:dyDescent="0.2">
      <c r="F190" s="566"/>
      <c r="G190" s="566"/>
      <c r="H190" s="562"/>
      <c r="I190" s="561"/>
      <c r="J190" s="561"/>
      <c r="K190" s="567"/>
      <c r="L190" s="562"/>
      <c r="M190" s="568"/>
      <c r="N190" s="562"/>
      <c r="O190" s="568"/>
      <c r="P190" s="563"/>
      <c r="Q190" s="562"/>
      <c r="R190" s="562"/>
      <c r="S190" s="562"/>
      <c r="T190" s="562"/>
      <c r="U190" s="562"/>
      <c r="V190" s="561"/>
      <c r="W190" s="561"/>
      <c r="X190" s="561"/>
      <c r="Y190" s="561"/>
      <c r="Z190" s="564"/>
      <c r="AA190" s="564"/>
      <c r="AB190" s="564"/>
      <c r="AC190" s="564"/>
      <c r="AD190" s="564"/>
      <c r="AE190" s="564"/>
      <c r="AF190" s="564"/>
      <c r="AG190" s="564"/>
      <c r="AH190" s="564"/>
      <c r="AI190" s="564"/>
      <c r="AJ190" s="564"/>
      <c r="AK190" s="564"/>
      <c r="AL190" s="564"/>
      <c r="AM190" s="564"/>
      <c r="AN190" s="564"/>
      <c r="AO190" s="564"/>
      <c r="AP190" s="564"/>
      <c r="AQ190" s="564"/>
      <c r="AR190" s="564"/>
      <c r="AS190" s="564"/>
      <c r="AT190" s="564"/>
      <c r="AU190" s="564"/>
    </row>
    <row r="191" spans="6:47" x14ac:dyDescent="0.2">
      <c r="F191" s="566"/>
      <c r="G191" s="566"/>
      <c r="H191" s="562"/>
      <c r="I191" s="561"/>
      <c r="J191" s="561"/>
      <c r="K191" s="567"/>
      <c r="L191" s="562"/>
      <c r="M191" s="568"/>
      <c r="N191" s="562"/>
      <c r="O191" s="568"/>
      <c r="P191" s="563"/>
      <c r="Q191" s="562"/>
      <c r="R191" s="562"/>
      <c r="S191" s="562"/>
      <c r="T191" s="562"/>
      <c r="U191" s="562"/>
      <c r="V191" s="561"/>
      <c r="W191" s="561"/>
      <c r="X191" s="561"/>
      <c r="Y191" s="561"/>
      <c r="Z191" s="564"/>
      <c r="AA191" s="564"/>
      <c r="AB191" s="564"/>
      <c r="AC191" s="564"/>
      <c r="AD191" s="564"/>
      <c r="AE191" s="564"/>
      <c r="AF191" s="564"/>
      <c r="AG191" s="564"/>
      <c r="AH191" s="564"/>
      <c r="AI191" s="564"/>
      <c r="AJ191" s="564"/>
      <c r="AK191" s="564"/>
      <c r="AL191" s="564"/>
      <c r="AM191" s="564"/>
      <c r="AN191" s="564"/>
      <c r="AO191" s="564"/>
      <c r="AP191" s="564"/>
      <c r="AQ191" s="564"/>
      <c r="AR191" s="564"/>
      <c r="AS191" s="564"/>
      <c r="AT191" s="564"/>
      <c r="AU191" s="564"/>
    </row>
    <row r="192" spans="6:47" x14ac:dyDescent="0.2">
      <c r="F192" s="566"/>
      <c r="G192" s="566"/>
      <c r="H192" s="562"/>
      <c r="I192" s="561"/>
      <c r="J192" s="561"/>
      <c r="K192" s="567"/>
      <c r="L192" s="562"/>
      <c r="M192" s="568"/>
      <c r="N192" s="562"/>
      <c r="O192" s="568"/>
      <c r="P192" s="563"/>
      <c r="Q192" s="562"/>
      <c r="R192" s="562"/>
      <c r="S192" s="562"/>
      <c r="T192" s="562"/>
      <c r="U192" s="562"/>
      <c r="V192" s="561"/>
      <c r="W192" s="561"/>
      <c r="X192" s="561"/>
      <c r="Y192" s="561"/>
      <c r="Z192" s="564"/>
      <c r="AA192" s="564"/>
      <c r="AB192" s="564"/>
      <c r="AC192" s="564"/>
      <c r="AD192" s="564"/>
      <c r="AE192" s="564"/>
      <c r="AF192" s="564"/>
      <c r="AG192" s="564"/>
      <c r="AH192" s="564"/>
      <c r="AI192" s="564"/>
      <c r="AJ192" s="564"/>
      <c r="AK192" s="564"/>
      <c r="AL192" s="564"/>
      <c r="AM192" s="564"/>
      <c r="AN192" s="564"/>
      <c r="AO192" s="564"/>
      <c r="AP192" s="564"/>
      <c r="AQ192" s="564"/>
      <c r="AR192" s="564"/>
      <c r="AS192" s="564"/>
      <c r="AT192" s="564"/>
      <c r="AU192" s="564"/>
    </row>
    <row r="193" spans="6:47" x14ac:dyDescent="0.2">
      <c r="F193" s="566"/>
      <c r="G193" s="566"/>
      <c r="H193" s="562"/>
      <c r="I193" s="561"/>
      <c r="J193" s="561"/>
      <c r="K193" s="567"/>
      <c r="L193" s="562"/>
      <c r="M193" s="568"/>
      <c r="N193" s="562"/>
      <c r="O193" s="568"/>
      <c r="P193" s="563"/>
      <c r="Q193" s="562"/>
      <c r="R193" s="562"/>
      <c r="S193" s="562"/>
      <c r="T193" s="562"/>
      <c r="U193" s="562"/>
      <c r="V193" s="561"/>
      <c r="W193" s="561"/>
      <c r="X193" s="561"/>
      <c r="Y193" s="561"/>
      <c r="Z193" s="564"/>
      <c r="AA193" s="564"/>
      <c r="AB193" s="564"/>
      <c r="AC193" s="564"/>
      <c r="AD193" s="564"/>
      <c r="AE193" s="564"/>
      <c r="AF193" s="564"/>
      <c r="AG193" s="564"/>
      <c r="AH193" s="564"/>
      <c r="AI193" s="564"/>
      <c r="AJ193" s="564"/>
      <c r="AK193" s="564"/>
      <c r="AL193" s="564"/>
      <c r="AM193" s="564"/>
      <c r="AN193" s="564"/>
      <c r="AO193" s="564"/>
      <c r="AP193" s="564"/>
      <c r="AQ193" s="564"/>
      <c r="AR193" s="564"/>
      <c r="AS193" s="564"/>
      <c r="AT193" s="564"/>
      <c r="AU193" s="564"/>
    </row>
    <row r="194" spans="6:47" x14ac:dyDescent="0.2">
      <c r="F194" s="566"/>
      <c r="G194" s="566"/>
      <c r="H194" s="562"/>
      <c r="I194" s="561"/>
      <c r="J194" s="561"/>
      <c r="K194" s="567"/>
      <c r="L194" s="562"/>
      <c r="M194" s="568"/>
      <c r="N194" s="562"/>
      <c r="O194" s="568"/>
      <c r="P194" s="563"/>
      <c r="Q194" s="562"/>
      <c r="R194" s="562"/>
      <c r="S194" s="562"/>
      <c r="T194" s="562"/>
      <c r="U194" s="562"/>
      <c r="V194" s="561"/>
      <c r="W194" s="561"/>
      <c r="X194" s="561"/>
      <c r="Y194" s="561"/>
      <c r="Z194" s="564"/>
      <c r="AA194" s="564"/>
      <c r="AB194" s="564"/>
      <c r="AC194" s="564"/>
      <c r="AD194" s="564"/>
      <c r="AE194" s="564"/>
      <c r="AF194" s="564"/>
      <c r="AG194" s="564"/>
      <c r="AH194" s="564"/>
      <c r="AI194" s="564"/>
      <c r="AJ194" s="564"/>
      <c r="AK194" s="564"/>
      <c r="AL194" s="564"/>
      <c r="AM194" s="564"/>
      <c r="AN194" s="564"/>
      <c r="AO194" s="564"/>
      <c r="AP194" s="564"/>
      <c r="AQ194" s="564"/>
      <c r="AR194" s="564"/>
      <c r="AS194" s="564"/>
      <c r="AT194" s="564"/>
      <c r="AU194" s="564"/>
    </row>
    <row r="195" spans="6:47" x14ac:dyDescent="0.2">
      <c r="F195" s="566"/>
      <c r="G195" s="566"/>
      <c r="H195" s="562"/>
      <c r="I195" s="561"/>
      <c r="J195" s="561"/>
      <c r="K195" s="567"/>
      <c r="L195" s="562"/>
      <c r="M195" s="568"/>
      <c r="N195" s="562"/>
      <c r="O195" s="568"/>
      <c r="P195" s="563"/>
      <c r="Q195" s="562"/>
      <c r="R195" s="562"/>
      <c r="S195" s="562"/>
      <c r="T195" s="562"/>
      <c r="U195" s="562"/>
      <c r="V195" s="561"/>
      <c r="W195" s="561"/>
      <c r="X195" s="561"/>
      <c r="Y195" s="561"/>
      <c r="Z195" s="564"/>
      <c r="AA195" s="564"/>
      <c r="AB195" s="564"/>
      <c r="AC195" s="564"/>
      <c r="AD195" s="564"/>
      <c r="AE195" s="564"/>
      <c r="AF195" s="564"/>
      <c r="AG195" s="564"/>
      <c r="AH195" s="564"/>
      <c r="AI195" s="564"/>
      <c r="AJ195" s="564"/>
      <c r="AK195" s="564"/>
      <c r="AL195" s="564"/>
      <c r="AM195" s="564"/>
      <c r="AN195" s="564"/>
      <c r="AO195" s="564"/>
      <c r="AP195" s="564"/>
      <c r="AQ195" s="564"/>
      <c r="AR195" s="564"/>
      <c r="AS195" s="564"/>
      <c r="AT195" s="564"/>
      <c r="AU195" s="564"/>
    </row>
    <row r="196" spans="6:47" x14ac:dyDescent="0.2">
      <c r="F196" s="566"/>
      <c r="G196" s="566"/>
      <c r="H196" s="562"/>
      <c r="I196" s="561"/>
      <c r="J196" s="561"/>
      <c r="K196" s="567"/>
      <c r="L196" s="562"/>
      <c r="M196" s="568"/>
      <c r="N196" s="562"/>
      <c r="O196" s="568"/>
      <c r="P196" s="563"/>
      <c r="Q196" s="562"/>
      <c r="R196" s="562"/>
      <c r="S196" s="562"/>
      <c r="T196" s="562"/>
      <c r="U196" s="562"/>
      <c r="V196" s="561"/>
      <c r="W196" s="561"/>
      <c r="X196" s="561"/>
      <c r="Y196" s="561"/>
      <c r="Z196" s="564"/>
      <c r="AA196" s="564"/>
      <c r="AB196" s="564"/>
      <c r="AC196" s="564"/>
      <c r="AD196" s="564"/>
      <c r="AE196" s="564"/>
      <c r="AF196" s="564"/>
      <c r="AG196" s="564"/>
      <c r="AH196" s="564"/>
      <c r="AI196" s="564"/>
      <c r="AJ196" s="564"/>
      <c r="AK196" s="564"/>
      <c r="AL196" s="564"/>
      <c r="AM196" s="564"/>
      <c r="AN196" s="564"/>
      <c r="AO196" s="564"/>
      <c r="AP196" s="564"/>
      <c r="AQ196" s="564"/>
      <c r="AR196" s="564"/>
      <c r="AS196" s="564"/>
      <c r="AT196" s="564"/>
      <c r="AU196" s="564"/>
    </row>
    <row r="197" spans="6:47" x14ac:dyDescent="0.2">
      <c r="F197" s="566"/>
      <c r="G197" s="566"/>
      <c r="H197" s="562"/>
      <c r="I197" s="561"/>
      <c r="J197" s="561"/>
      <c r="K197" s="567"/>
      <c r="L197" s="562"/>
      <c r="M197" s="568"/>
      <c r="N197" s="562"/>
      <c r="O197" s="568"/>
      <c r="P197" s="563"/>
      <c r="Q197" s="562"/>
      <c r="R197" s="562"/>
      <c r="S197" s="562"/>
      <c r="T197" s="562"/>
      <c r="U197" s="562"/>
      <c r="V197" s="561"/>
      <c r="W197" s="561"/>
      <c r="X197" s="561"/>
      <c r="Y197" s="561"/>
      <c r="Z197" s="564"/>
      <c r="AA197" s="564"/>
      <c r="AB197" s="564"/>
      <c r="AC197" s="564"/>
      <c r="AD197" s="564"/>
      <c r="AE197" s="564"/>
      <c r="AF197" s="564"/>
      <c r="AG197" s="564"/>
      <c r="AH197" s="564"/>
      <c r="AI197" s="564"/>
      <c r="AJ197" s="564"/>
      <c r="AK197" s="564"/>
      <c r="AL197" s="564"/>
      <c r="AM197" s="564"/>
      <c r="AN197" s="564"/>
      <c r="AO197" s="564"/>
      <c r="AP197" s="564"/>
      <c r="AQ197" s="564"/>
      <c r="AR197" s="564"/>
      <c r="AS197" s="564"/>
      <c r="AT197" s="564"/>
      <c r="AU197" s="564"/>
    </row>
    <row r="198" spans="6:47" x14ac:dyDescent="0.2">
      <c r="F198" s="566"/>
      <c r="G198" s="566"/>
      <c r="H198" s="562"/>
      <c r="I198" s="561"/>
      <c r="J198" s="561"/>
      <c r="K198" s="567"/>
      <c r="L198" s="562"/>
      <c r="M198" s="568"/>
      <c r="N198" s="562"/>
      <c r="O198" s="568"/>
      <c r="P198" s="563"/>
      <c r="Q198" s="562"/>
      <c r="R198" s="562"/>
      <c r="S198" s="562"/>
      <c r="T198" s="562"/>
      <c r="U198" s="562"/>
      <c r="V198" s="561"/>
      <c r="W198" s="561"/>
      <c r="X198" s="561"/>
      <c r="Y198" s="561"/>
      <c r="Z198" s="564"/>
      <c r="AA198" s="564"/>
      <c r="AB198" s="564"/>
      <c r="AC198" s="564"/>
      <c r="AD198" s="564"/>
      <c r="AE198" s="564"/>
      <c r="AF198" s="564"/>
      <c r="AG198" s="564"/>
      <c r="AH198" s="564"/>
      <c r="AI198" s="564"/>
      <c r="AJ198" s="564"/>
      <c r="AK198" s="564"/>
      <c r="AL198" s="564"/>
      <c r="AM198" s="564"/>
      <c r="AN198" s="564"/>
      <c r="AO198" s="564"/>
      <c r="AP198" s="564"/>
      <c r="AQ198" s="564"/>
      <c r="AR198" s="564"/>
      <c r="AS198" s="564"/>
      <c r="AT198" s="564"/>
      <c r="AU198" s="564"/>
    </row>
    <row r="199" spans="6:47" x14ac:dyDescent="0.2">
      <c r="F199" s="566"/>
      <c r="G199" s="566"/>
      <c r="H199" s="562"/>
      <c r="I199" s="561"/>
      <c r="J199" s="561"/>
      <c r="K199" s="567"/>
      <c r="L199" s="562"/>
      <c r="M199" s="568"/>
      <c r="N199" s="562"/>
      <c r="O199" s="568"/>
      <c r="P199" s="563"/>
      <c r="Q199" s="562"/>
      <c r="R199" s="562"/>
      <c r="S199" s="562"/>
      <c r="T199" s="562"/>
      <c r="U199" s="562"/>
      <c r="V199" s="561"/>
      <c r="W199" s="561"/>
      <c r="X199" s="561"/>
      <c r="Y199" s="561"/>
      <c r="Z199" s="564"/>
      <c r="AA199" s="564"/>
      <c r="AB199" s="564"/>
      <c r="AC199" s="564"/>
      <c r="AD199" s="564"/>
      <c r="AE199" s="564"/>
      <c r="AF199" s="564"/>
      <c r="AG199" s="564"/>
      <c r="AH199" s="564"/>
      <c r="AI199" s="564"/>
      <c r="AJ199" s="564"/>
      <c r="AK199" s="564"/>
      <c r="AL199" s="564"/>
      <c r="AM199" s="564"/>
      <c r="AN199" s="564"/>
      <c r="AO199" s="564"/>
      <c r="AP199" s="564"/>
      <c r="AQ199" s="564"/>
      <c r="AR199" s="564"/>
      <c r="AS199" s="564"/>
      <c r="AT199" s="564"/>
      <c r="AU199" s="564"/>
    </row>
    <row r="200" spans="6:47" x14ac:dyDescent="0.2">
      <c r="F200" s="566"/>
      <c r="G200" s="566"/>
      <c r="H200" s="562"/>
      <c r="I200" s="561"/>
      <c r="J200" s="561"/>
      <c r="K200" s="567"/>
      <c r="L200" s="562"/>
      <c r="M200" s="568"/>
      <c r="N200" s="562"/>
      <c r="O200" s="568"/>
      <c r="P200" s="563"/>
      <c r="Q200" s="562"/>
      <c r="R200" s="562"/>
      <c r="S200" s="562"/>
      <c r="T200" s="562"/>
      <c r="U200" s="562"/>
      <c r="V200" s="561"/>
      <c r="W200" s="561"/>
      <c r="X200" s="561"/>
      <c r="Y200" s="561"/>
      <c r="Z200" s="564"/>
      <c r="AA200" s="564"/>
      <c r="AB200" s="564"/>
      <c r="AC200" s="564"/>
      <c r="AD200" s="564"/>
      <c r="AE200" s="564"/>
      <c r="AF200" s="564"/>
      <c r="AG200" s="564"/>
      <c r="AH200" s="564"/>
      <c r="AI200" s="564"/>
      <c r="AJ200" s="564"/>
      <c r="AK200" s="564"/>
      <c r="AL200" s="564"/>
      <c r="AM200" s="564"/>
      <c r="AN200" s="564"/>
      <c r="AO200" s="564"/>
      <c r="AP200" s="564"/>
      <c r="AQ200" s="564"/>
      <c r="AR200" s="564"/>
      <c r="AS200" s="564"/>
      <c r="AT200" s="564"/>
      <c r="AU200" s="564"/>
    </row>
    <row r="201" spans="6:47" x14ac:dyDescent="0.2">
      <c r="F201" s="566"/>
      <c r="G201" s="566"/>
      <c r="H201" s="562"/>
      <c r="I201" s="561"/>
      <c r="J201" s="561"/>
      <c r="K201" s="567"/>
      <c r="L201" s="562"/>
      <c r="M201" s="568"/>
      <c r="N201" s="562"/>
      <c r="O201" s="568"/>
      <c r="P201" s="563"/>
      <c r="Q201" s="562"/>
      <c r="R201" s="562"/>
      <c r="S201" s="562"/>
      <c r="T201" s="562"/>
      <c r="U201" s="562"/>
      <c r="V201" s="561"/>
      <c r="W201" s="561"/>
      <c r="X201" s="561"/>
      <c r="Y201" s="561"/>
      <c r="Z201" s="564"/>
      <c r="AA201" s="564"/>
      <c r="AB201" s="564"/>
      <c r="AC201" s="564"/>
      <c r="AD201" s="564"/>
      <c r="AE201" s="564"/>
      <c r="AF201" s="564"/>
      <c r="AG201" s="564"/>
      <c r="AH201" s="564"/>
      <c r="AI201" s="564"/>
      <c r="AJ201" s="564"/>
      <c r="AK201" s="564"/>
      <c r="AL201" s="564"/>
      <c r="AM201" s="564"/>
      <c r="AN201" s="564"/>
      <c r="AO201" s="564"/>
      <c r="AP201" s="564"/>
      <c r="AQ201" s="564"/>
      <c r="AR201" s="564"/>
      <c r="AS201" s="564"/>
      <c r="AT201" s="564"/>
      <c r="AU201" s="564"/>
    </row>
    <row r="202" spans="6:47" x14ac:dyDescent="0.2">
      <c r="F202" s="566"/>
      <c r="G202" s="566"/>
      <c r="H202" s="562"/>
      <c r="I202" s="561"/>
      <c r="J202" s="561"/>
      <c r="K202" s="567"/>
      <c r="L202" s="562"/>
      <c r="M202" s="568"/>
      <c r="N202" s="562"/>
      <c r="O202" s="568"/>
      <c r="P202" s="563"/>
      <c r="Q202" s="562"/>
      <c r="R202" s="562"/>
      <c r="S202" s="562"/>
      <c r="T202" s="562"/>
      <c r="U202" s="562"/>
      <c r="V202" s="561"/>
      <c r="W202" s="561"/>
      <c r="X202" s="561"/>
      <c r="Y202" s="561"/>
      <c r="Z202" s="564"/>
      <c r="AA202" s="564"/>
      <c r="AB202" s="564"/>
      <c r="AC202" s="564"/>
      <c r="AD202" s="564"/>
      <c r="AE202" s="564"/>
      <c r="AF202" s="564"/>
      <c r="AG202" s="564"/>
      <c r="AH202" s="564"/>
      <c r="AI202" s="564"/>
      <c r="AJ202" s="564"/>
      <c r="AK202" s="564"/>
      <c r="AL202" s="564"/>
      <c r="AM202" s="564"/>
      <c r="AN202" s="564"/>
      <c r="AO202" s="564"/>
      <c r="AP202" s="564"/>
      <c r="AQ202" s="564"/>
      <c r="AR202" s="564"/>
      <c r="AS202" s="564"/>
      <c r="AT202" s="564"/>
      <c r="AU202" s="564"/>
    </row>
    <row r="203" spans="6:47" x14ac:dyDescent="0.2">
      <c r="F203" s="566"/>
      <c r="G203" s="566"/>
      <c r="H203" s="562"/>
      <c r="I203" s="561"/>
      <c r="J203" s="561"/>
      <c r="K203" s="567"/>
      <c r="L203" s="562"/>
      <c r="M203" s="568"/>
      <c r="N203" s="562"/>
      <c r="O203" s="568"/>
      <c r="P203" s="563"/>
      <c r="Q203" s="562"/>
      <c r="R203" s="562"/>
      <c r="S203" s="562"/>
      <c r="T203" s="562"/>
      <c r="U203" s="562"/>
      <c r="V203" s="561"/>
      <c r="W203" s="561"/>
      <c r="X203" s="561"/>
      <c r="Y203" s="561"/>
      <c r="Z203" s="564"/>
      <c r="AA203" s="564"/>
      <c r="AB203" s="564"/>
      <c r="AC203" s="564"/>
      <c r="AD203" s="564"/>
      <c r="AE203" s="564"/>
      <c r="AF203" s="564"/>
      <c r="AG203" s="564"/>
      <c r="AH203" s="564"/>
      <c r="AI203" s="564"/>
      <c r="AJ203" s="564"/>
      <c r="AK203" s="564"/>
      <c r="AL203" s="564"/>
      <c r="AM203" s="564"/>
      <c r="AN203" s="564"/>
      <c r="AO203" s="564"/>
      <c r="AP203" s="564"/>
      <c r="AQ203" s="564"/>
      <c r="AR203" s="564"/>
      <c r="AS203" s="564"/>
      <c r="AT203" s="564"/>
      <c r="AU203" s="564"/>
    </row>
    <row r="204" spans="6:47" x14ac:dyDescent="0.2">
      <c r="F204" s="566"/>
      <c r="G204" s="566"/>
      <c r="H204" s="562"/>
      <c r="I204" s="561"/>
      <c r="J204" s="561"/>
      <c r="K204" s="567"/>
      <c r="L204" s="562"/>
      <c r="M204" s="568"/>
      <c r="N204" s="562"/>
      <c r="O204" s="568"/>
      <c r="P204" s="563"/>
      <c r="Q204" s="562"/>
      <c r="R204" s="562"/>
      <c r="S204" s="562"/>
      <c r="T204" s="562"/>
      <c r="U204" s="562"/>
      <c r="V204" s="561"/>
      <c r="W204" s="561"/>
      <c r="X204" s="561"/>
      <c r="Y204" s="561"/>
      <c r="Z204" s="564"/>
      <c r="AA204" s="564"/>
      <c r="AB204" s="564"/>
      <c r="AC204" s="564"/>
      <c r="AD204" s="564"/>
      <c r="AE204" s="564"/>
      <c r="AF204" s="564"/>
      <c r="AG204" s="564"/>
      <c r="AH204" s="564"/>
      <c r="AI204" s="564"/>
      <c r="AJ204" s="564"/>
      <c r="AK204" s="564"/>
      <c r="AL204" s="564"/>
      <c r="AM204" s="564"/>
      <c r="AN204" s="564"/>
      <c r="AO204" s="564"/>
      <c r="AP204" s="564"/>
      <c r="AQ204" s="564"/>
      <c r="AR204" s="564"/>
      <c r="AS204" s="564"/>
      <c r="AT204" s="564"/>
      <c r="AU204" s="564"/>
    </row>
    <row r="205" spans="6:47" x14ac:dyDescent="0.2">
      <c r="F205" s="566"/>
      <c r="G205" s="566"/>
      <c r="H205" s="562"/>
      <c r="I205" s="561"/>
      <c r="J205" s="561"/>
      <c r="K205" s="567"/>
      <c r="L205" s="562"/>
      <c r="M205" s="568"/>
      <c r="N205" s="562"/>
      <c r="O205" s="568"/>
      <c r="P205" s="563"/>
      <c r="Q205" s="562"/>
      <c r="R205" s="562"/>
      <c r="S205" s="562"/>
      <c r="T205" s="562"/>
      <c r="U205" s="562"/>
      <c r="V205" s="561"/>
      <c r="W205" s="561"/>
      <c r="X205" s="561"/>
      <c r="Y205" s="561"/>
      <c r="Z205" s="564"/>
      <c r="AA205" s="564"/>
      <c r="AB205" s="564"/>
      <c r="AC205" s="564"/>
      <c r="AD205" s="564"/>
      <c r="AE205" s="564"/>
      <c r="AF205" s="564"/>
      <c r="AG205" s="564"/>
      <c r="AH205" s="564"/>
      <c r="AI205" s="564"/>
      <c r="AJ205" s="564"/>
      <c r="AK205" s="564"/>
      <c r="AL205" s="564"/>
      <c r="AM205" s="564"/>
      <c r="AN205" s="564"/>
      <c r="AO205" s="564"/>
      <c r="AP205" s="564"/>
      <c r="AQ205" s="564"/>
      <c r="AR205" s="564"/>
      <c r="AS205" s="564"/>
      <c r="AT205" s="564"/>
      <c r="AU205" s="564"/>
    </row>
    <row r="206" spans="6:47" x14ac:dyDescent="0.2">
      <c r="F206" s="566"/>
      <c r="G206" s="566"/>
      <c r="H206" s="562"/>
      <c r="I206" s="561"/>
      <c r="J206" s="561"/>
      <c r="K206" s="567"/>
      <c r="L206" s="562"/>
      <c r="M206" s="568"/>
      <c r="N206" s="562"/>
      <c r="O206" s="568"/>
      <c r="P206" s="563"/>
      <c r="Q206" s="562"/>
      <c r="R206" s="562"/>
      <c r="S206" s="562"/>
      <c r="T206" s="562"/>
      <c r="U206" s="562"/>
      <c r="V206" s="561"/>
      <c r="W206" s="561"/>
      <c r="X206" s="561"/>
      <c r="Y206" s="561"/>
      <c r="Z206" s="564"/>
      <c r="AA206" s="564"/>
      <c r="AB206" s="564"/>
      <c r="AC206" s="564"/>
      <c r="AD206" s="564"/>
      <c r="AE206" s="564"/>
      <c r="AF206" s="564"/>
      <c r="AG206" s="564"/>
      <c r="AH206" s="564"/>
      <c r="AI206" s="564"/>
      <c r="AJ206" s="564"/>
      <c r="AK206" s="564"/>
      <c r="AL206" s="564"/>
      <c r="AM206" s="564"/>
      <c r="AN206" s="564"/>
      <c r="AO206" s="564"/>
      <c r="AP206" s="564"/>
      <c r="AQ206" s="564"/>
      <c r="AR206" s="564"/>
      <c r="AS206" s="564"/>
      <c r="AT206" s="564"/>
      <c r="AU206" s="564"/>
    </row>
    <row r="207" spans="6:47" x14ac:dyDescent="0.2">
      <c r="F207" s="566"/>
      <c r="G207" s="566"/>
      <c r="H207" s="562"/>
      <c r="I207" s="561"/>
      <c r="J207" s="561"/>
      <c r="K207" s="567"/>
      <c r="L207" s="562"/>
      <c r="M207" s="568"/>
      <c r="N207" s="562"/>
      <c r="O207" s="568"/>
      <c r="P207" s="563"/>
      <c r="Q207" s="562"/>
      <c r="R207" s="562"/>
      <c r="S207" s="562"/>
      <c r="T207" s="562"/>
      <c r="U207" s="562"/>
      <c r="V207" s="561"/>
      <c r="W207" s="561"/>
      <c r="X207" s="561"/>
      <c r="Y207" s="561"/>
      <c r="Z207" s="564"/>
      <c r="AA207" s="564"/>
      <c r="AB207" s="564"/>
      <c r="AC207" s="564"/>
      <c r="AD207" s="564"/>
      <c r="AE207" s="564"/>
      <c r="AF207" s="564"/>
      <c r="AG207" s="564"/>
      <c r="AH207" s="564"/>
      <c r="AI207" s="564"/>
      <c r="AJ207" s="564"/>
      <c r="AK207" s="564"/>
      <c r="AL207" s="564"/>
      <c r="AM207" s="564"/>
      <c r="AN207" s="564"/>
      <c r="AO207" s="564"/>
      <c r="AP207" s="564"/>
      <c r="AQ207" s="564"/>
      <c r="AR207" s="564"/>
      <c r="AS207" s="564"/>
      <c r="AT207" s="564"/>
      <c r="AU207" s="564"/>
    </row>
    <row r="208" spans="6:47" x14ac:dyDescent="0.2">
      <c r="F208" s="566"/>
      <c r="G208" s="566"/>
      <c r="H208" s="562"/>
      <c r="I208" s="561"/>
      <c r="J208" s="561"/>
      <c r="K208" s="567"/>
      <c r="L208" s="562"/>
      <c r="M208" s="568"/>
      <c r="N208" s="562"/>
      <c r="O208" s="568"/>
      <c r="P208" s="563"/>
      <c r="Q208" s="562"/>
      <c r="R208" s="562"/>
      <c r="S208" s="562"/>
      <c r="T208" s="562"/>
      <c r="U208" s="562"/>
      <c r="V208" s="561"/>
      <c r="W208" s="561"/>
      <c r="X208" s="561"/>
      <c r="Y208" s="561"/>
      <c r="Z208" s="564"/>
      <c r="AA208" s="564"/>
      <c r="AB208" s="564"/>
      <c r="AC208" s="564"/>
      <c r="AD208" s="564"/>
      <c r="AE208" s="564"/>
      <c r="AF208" s="564"/>
      <c r="AG208" s="564"/>
      <c r="AH208" s="564"/>
      <c r="AI208" s="564"/>
      <c r="AJ208" s="564"/>
      <c r="AK208" s="564"/>
      <c r="AL208" s="564"/>
      <c r="AM208" s="564"/>
      <c r="AN208" s="564"/>
      <c r="AO208" s="564"/>
      <c r="AP208" s="564"/>
      <c r="AQ208" s="564"/>
      <c r="AR208" s="564"/>
      <c r="AS208" s="564"/>
      <c r="AT208" s="564"/>
      <c r="AU208" s="564"/>
    </row>
    <row r="209" spans="6:47" x14ac:dyDescent="0.2">
      <c r="F209" s="566"/>
      <c r="G209" s="566"/>
      <c r="H209" s="562"/>
      <c r="I209" s="561"/>
      <c r="J209" s="561"/>
      <c r="K209" s="567"/>
      <c r="L209" s="562"/>
      <c r="M209" s="568"/>
      <c r="N209" s="562"/>
      <c r="O209" s="568"/>
      <c r="P209" s="563"/>
      <c r="Q209" s="562"/>
      <c r="R209" s="562"/>
      <c r="S209" s="562"/>
      <c r="T209" s="562"/>
      <c r="U209" s="562"/>
      <c r="V209" s="561"/>
      <c r="W209" s="561"/>
      <c r="X209" s="561"/>
      <c r="Y209" s="561"/>
      <c r="Z209" s="564"/>
      <c r="AA209" s="564"/>
      <c r="AB209" s="564"/>
      <c r="AC209" s="564"/>
      <c r="AD209" s="564"/>
      <c r="AE209" s="564"/>
      <c r="AF209" s="564"/>
      <c r="AG209" s="564"/>
      <c r="AH209" s="564"/>
      <c r="AI209" s="564"/>
      <c r="AJ209" s="564"/>
      <c r="AK209" s="564"/>
      <c r="AL209" s="564"/>
      <c r="AM209" s="564"/>
      <c r="AN209" s="564"/>
      <c r="AO209" s="564"/>
      <c r="AP209" s="564"/>
      <c r="AQ209" s="564"/>
      <c r="AR209" s="564"/>
      <c r="AS209" s="564"/>
      <c r="AT209" s="564"/>
      <c r="AU209" s="564"/>
    </row>
    <row r="210" spans="6:47" x14ac:dyDescent="0.2">
      <c r="F210" s="566"/>
      <c r="G210" s="566"/>
      <c r="H210" s="562"/>
      <c r="I210" s="561"/>
      <c r="J210" s="561"/>
      <c r="K210" s="567"/>
      <c r="L210" s="562"/>
      <c r="M210" s="568"/>
      <c r="N210" s="562"/>
      <c r="O210" s="568"/>
      <c r="P210" s="563"/>
      <c r="Q210" s="562"/>
      <c r="R210" s="562"/>
      <c r="S210" s="562"/>
      <c r="T210" s="562"/>
      <c r="U210" s="562"/>
      <c r="V210" s="561"/>
      <c r="W210" s="561"/>
      <c r="X210" s="561"/>
      <c r="Y210" s="561"/>
      <c r="Z210" s="564"/>
      <c r="AA210" s="564"/>
      <c r="AB210" s="564"/>
      <c r="AC210" s="564"/>
      <c r="AD210" s="564"/>
      <c r="AE210" s="564"/>
      <c r="AF210" s="564"/>
      <c r="AG210" s="564"/>
      <c r="AH210" s="564"/>
      <c r="AI210" s="564"/>
      <c r="AJ210" s="564"/>
      <c r="AK210" s="564"/>
      <c r="AL210" s="564"/>
      <c r="AM210" s="564"/>
      <c r="AN210" s="564"/>
      <c r="AO210" s="564"/>
      <c r="AP210" s="564"/>
      <c r="AQ210" s="564"/>
      <c r="AR210" s="564"/>
      <c r="AS210" s="564"/>
      <c r="AT210" s="564"/>
      <c r="AU210" s="564"/>
    </row>
    <row r="211" spans="6:47" x14ac:dyDescent="0.2">
      <c r="F211" s="566"/>
      <c r="G211" s="566"/>
      <c r="H211" s="562"/>
      <c r="I211" s="561"/>
      <c r="J211" s="561"/>
      <c r="K211" s="567"/>
      <c r="L211" s="562"/>
      <c r="M211" s="568"/>
      <c r="N211" s="562"/>
      <c r="O211" s="568"/>
      <c r="P211" s="563"/>
      <c r="Q211" s="562"/>
      <c r="R211" s="562"/>
      <c r="S211" s="562"/>
      <c r="T211" s="562"/>
      <c r="U211" s="562"/>
      <c r="V211" s="561"/>
      <c r="W211" s="561"/>
      <c r="X211" s="561"/>
      <c r="Y211" s="561"/>
      <c r="Z211" s="564"/>
      <c r="AA211" s="564"/>
      <c r="AB211" s="564"/>
      <c r="AC211" s="564"/>
      <c r="AD211" s="564"/>
      <c r="AE211" s="564"/>
      <c r="AF211" s="564"/>
      <c r="AG211" s="564"/>
      <c r="AH211" s="564"/>
      <c r="AI211" s="564"/>
      <c r="AJ211" s="564"/>
      <c r="AK211" s="564"/>
      <c r="AL211" s="564"/>
      <c r="AM211" s="564"/>
      <c r="AN211" s="564"/>
      <c r="AO211" s="564"/>
      <c r="AP211" s="564"/>
      <c r="AQ211" s="564"/>
      <c r="AR211" s="564"/>
      <c r="AS211" s="564"/>
      <c r="AT211" s="564"/>
      <c r="AU211" s="564"/>
    </row>
    <row r="212" spans="6:47" x14ac:dyDescent="0.2">
      <c r="F212" s="566"/>
      <c r="G212" s="566"/>
      <c r="H212" s="562"/>
      <c r="I212" s="561"/>
      <c r="J212" s="561"/>
      <c r="K212" s="567"/>
      <c r="L212" s="562"/>
      <c r="M212" s="568"/>
      <c r="N212" s="562"/>
      <c r="O212" s="568"/>
      <c r="P212" s="563"/>
      <c r="Q212" s="562"/>
      <c r="R212" s="562"/>
      <c r="S212" s="562"/>
      <c r="T212" s="562"/>
      <c r="U212" s="562"/>
      <c r="V212" s="561"/>
      <c r="W212" s="561"/>
      <c r="X212" s="561"/>
      <c r="Y212" s="561"/>
      <c r="Z212" s="564"/>
      <c r="AA212" s="564"/>
      <c r="AB212" s="564"/>
      <c r="AC212" s="564"/>
      <c r="AD212" s="564"/>
      <c r="AE212" s="564"/>
      <c r="AF212" s="564"/>
      <c r="AG212" s="564"/>
      <c r="AH212" s="564"/>
      <c r="AI212" s="564"/>
      <c r="AJ212" s="564"/>
      <c r="AK212" s="564"/>
      <c r="AL212" s="564"/>
      <c r="AM212" s="564"/>
      <c r="AN212" s="564"/>
      <c r="AO212" s="564"/>
      <c r="AP212" s="564"/>
      <c r="AQ212" s="564"/>
      <c r="AR212" s="564"/>
      <c r="AS212" s="564"/>
      <c r="AT212" s="564"/>
      <c r="AU212" s="564"/>
    </row>
    <row r="213" spans="6:47" x14ac:dyDescent="0.2">
      <c r="F213" s="566"/>
      <c r="G213" s="566"/>
      <c r="H213" s="562"/>
      <c r="I213" s="561"/>
      <c r="J213" s="561"/>
      <c r="K213" s="567"/>
      <c r="L213" s="562"/>
      <c r="M213" s="568"/>
      <c r="N213" s="562"/>
      <c r="O213" s="568"/>
      <c r="P213" s="563"/>
      <c r="Q213" s="562"/>
      <c r="R213" s="562"/>
      <c r="S213" s="562"/>
      <c r="T213" s="562"/>
      <c r="U213" s="562"/>
      <c r="V213" s="561"/>
      <c r="W213" s="561"/>
      <c r="X213" s="561"/>
      <c r="Y213" s="561"/>
      <c r="Z213" s="564"/>
      <c r="AA213" s="564"/>
      <c r="AB213" s="564"/>
      <c r="AC213" s="564"/>
      <c r="AD213" s="564"/>
      <c r="AE213" s="564"/>
      <c r="AF213" s="564"/>
      <c r="AG213" s="564"/>
      <c r="AH213" s="564"/>
      <c r="AI213" s="564"/>
      <c r="AJ213" s="564"/>
      <c r="AK213" s="564"/>
      <c r="AL213" s="564"/>
      <c r="AM213" s="564"/>
      <c r="AN213" s="564"/>
      <c r="AO213" s="564"/>
      <c r="AP213" s="564"/>
      <c r="AQ213" s="564"/>
      <c r="AR213" s="564"/>
      <c r="AS213" s="564"/>
      <c r="AT213" s="564"/>
      <c r="AU213" s="564"/>
    </row>
    <row r="214" spans="6:47" x14ac:dyDescent="0.2">
      <c r="F214" s="566"/>
      <c r="G214" s="566"/>
      <c r="H214" s="562"/>
      <c r="I214" s="561"/>
      <c r="J214" s="561"/>
      <c r="K214" s="567"/>
      <c r="L214" s="562"/>
      <c r="M214" s="568"/>
      <c r="N214" s="562"/>
      <c r="O214" s="568"/>
      <c r="P214" s="563"/>
      <c r="Q214" s="562"/>
      <c r="R214" s="562"/>
      <c r="S214" s="562"/>
      <c r="T214" s="562"/>
      <c r="U214" s="562"/>
      <c r="V214" s="561"/>
      <c r="W214" s="561"/>
      <c r="X214" s="561"/>
      <c r="Y214" s="561"/>
      <c r="Z214" s="564"/>
      <c r="AA214" s="564"/>
      <c r="AB214" s="564"/>
      <c r="AC214" s="564"/>
      <c r="AD214" s="564"/>
      <c r="AE214" s="564"/>
      <c r="AF214" s="564"/>
      <c r="AG214" s="564"/>
      <c r="AH214" s="564"/>
      <c r="AI214" s="564"/>
      <c r="AJ214" s="564"/>
      <c r="AK214" s="564"/>
      <c r="AL214" s="564"/>
      <c r="AM214" s="564"/>
      <c r="AN214" s="564"/>
      <c r="AO214" s="564"/>
      <c r="AP214" s="564"/>
      <c r="AQ214" s="564"/>
      <c r="AR214" s="564"/>
      <c r="AS214" s="564"/>
      <c r="AT214" s="564"/>
      <c r="AU214" s="564"/>
    </row>
    <row r="215" spans="6:47" x14ac:dyDescent="0.2">
      <c r="F215" s="566"/>
      <c r="G215" s="566"/>
      <c r="H215" s="562"/>
      <c r="I215" s="561"/>
      <c r="J215" s="561"/>
      <c r="K215" s="567"/>
      <c r="L215" s="562"/>
      <c r="M215" s="568"/>
      <c r="N215" s="562"/>
      <c r="O215" s="568"/>
      <c r="P215" s="563"/>
      <c r="Q215" s="562"/>
      <c r="R215" s="562"/>
      <c r="S215" s="562"/>
      <c r="T215" s="562"/>
      <c r="U215" s="562"/>
      <c r="V215" s="561"/>
      <c r="W215" s="561"/>
      <c r="X215" s="561"/>
      <c r="Y215" s="561"/>
      <c r="Z215" s="564"/>
      <c r="AA215" s="564"/>
      <c r="AB215" s="564"/>
      <c r="AC215" s="564"/>
      <c r="AD215" s="564"/>
      <c r="AE215" s="564"/>
      <c r="AF215" s="564"/>
      <c r="AG215" s="564"/>
      <c r="AH215" s="564"/>
      <c r="AI215" s="564"/>
      <c r="AJ215" s="564"/>
      <c r="AK215" s="564"/>
      <c r="AL215" s="564"/>
      <c r="AM215" s="564"/>
      <c r="AN215" s="564"/>
      <c r="AO215" s="564"/>
      <c r="AP215" s="564"/>
      <c r="AQ215" s="564"/>
      <c r="AR215" s="564"/>
      <c r="AS215" s="564"/>
      <c r="AT215" s="564"/>
      <c r="AU215" s="564"/>
    </row>
    <row r="216" spans="6:47" x14ac:dyDescent="0.2">
      <c r="F216" s="566"/>
      <c r="G216" s="566"/>
      <c r="H216" s="562"/>
      <c r="I216" s="561"/>
      <c r="J216" s="561"/>
      <c r="K216" s="567"/>
      <c r="L216" s="562"/>
      <c r="M216" s="568"/>
      <c r="N216" s="562"/>
      <c r="O216" s="568"/>
      <c r="P216" s="563"/>
      <c r="Q216" s="562"/>
      <c r="R216" s="562"/>
      <c r="S216" s="562"/>
      <c r="T216" s="562"/>
      <c r="U216" s="562"/>
      <c r="V216" s="561"/>
      <c r="W216" s="561"/>
      <c r="X216" s="561"/>
      <c r="Y216" s="561"/>
      <c r="Z216" s="564"/>
      <c r="AA216" s="564"/>
      <c r="AB216" s="564"/>
      <c r="AC216" s="564"/>
      <c r="AD216" s="564"/>
      <c r="AE216" s="564"/>
      <c r="AF216" s="564"/>
      <c r="AG216" s="564"/>
      <c r="AH216" s="564"/>
      <c r="AI216" s="564"/>
      <c r="AJ216" s="564"/>
      <c r="AK216" s="564"/>
      <c r="AL216" s="564"/>
      <c r="AM216" s="564"/>
      <c r="AN216" s="564"/>
      <c r="AO216" s="564"/>
      <c r="AP216" s="564"/>
      <c r="AQ216" s="564"/>
      <c r="AR216" s="564"/>
      <c r="AS216" s="564"/>
      <c r="AT216" s="564"/>
      <c r="AU216" s="564"/>
    </row>
    <row r="217" spans="6:47" x14ac:dyDescent="0.2">
      <c r="F217" s="566"/>
      <c r="G217" s="566"/>
      <c r="H217" s="562"/>
      <c r="I217" s="561"/>
      <c r="J217" s="561"/>
      <c r="K217" s="567"/>
      <c r="L217" s="562"/>
      <c r="M217" s="568"/>
      <c r="N217" s="562"/>
      <c r="O217" s="568"/>
      <c r="P217" s="563"/>
      <c r="Q217" s="562"/>
      <c r="R217" s="562"/>
      <c r="S217" s="562"/>
      <c r="T217" s="562"/>
      <c r="U217" s="562"/>
      <c r="V217" s="561"/>
      <c r="W217" s="561"/>
      <c r="X217" s="561"/>
      <c r="Y217" s="561"/>
      <c r="Z217" s="564"/>
      <c r="AA217" s="564"/>
      <c r="AB217" s="564"/>
      <c r="AC217" s="564"/>
      <c r="AD217" s="564"/>
      <c r="AE217" s="564"/>
      <c r="AF217" s="564"/>
      <c r="AG217" s="564"/>
      <c r="AH217" s="564"/>
      <c r="AI217" s="564"/>
      <c r="AJ217" s="564"/>
      <c r="AK217" s="564"/>
      <c r="AL217" s="564"/>
      <c r="AM217" s="564"/>
      <c r="AN217" s="564"/>
      <c r="AO217" s="564"/>
      <c r="AP217" s="564"/>
      <c r="AQ217" s="564"/>
      <c r="AR217" s="564"/>
      <c r="AS217" s="564"/>
      <c r="AT217" s="564"/>
      <c r="AU217" s="564"/>
    </row>
    <row r="218" spans="6:47" x14ac:dyDescent="0.2">
      <c r="F218" s="566"/>
      <c r="G218" s="566"/>
      <c r="H218" s="562"/>
      <c r="I218" s="561"/>
      <c r="J218" s="561"/>
      <c r="K218" s="567"/>
      <c r="L218" s="562"/>
      <c r="M218" s="568"/>
      <c r="N218" s="562"/>
      <c r="O218" s="568"/>
      <c r="P218" s="563"/>
      <c r="Q218" s="562"/>
      <c r="R218" s="562"/>
      <c r="S218" s="562"/>
      <c r="T218" s="562"/>
      <c r="U218" s="562"/>
      <c r="V218" s="561"/>
      <c r="W218" s="561"/>
      <c r="X218" s="561"/>
      <c r="Y218" s="561"/>
      <c r="Z218" s="564"/>
      <c r="AA218" s="564"/>
      <c r="AB218" s="564"/>
      <c r="AC218" s="564"/>
      <c r="AD218" s="564"/>
      <c r="AE218" s="564"/>
      <c r="AF218" s="564"/>
      <c r="AG218" s="564"/>
      <c r="AH218" s="564"/>
      <c r="AI218" s="564"/>
      <c r="AJ218" s="564"/>
      <c r="AK218" s="564"/>
      <c r="AL218" s="564"/>
      <c r="AM218" s="564"/>
      <c r="AN218" s="564"/>
      <c r="AO218" s="564"/>
      <c r="AP218" s="564"/>
      <c r="AQ218" s="564"/>
      <c r="AR218" s="564"/>
      <c r="AS218" s="564"/>
      <c r="AT218" s="564"/>
      <c r="AU218" s="564"/>
    </row>
    <row r="219" spans="6:47" x14ac:dyDescent="0.2">
      <c r="F219" s="566"/>
      <c r="G219" s="566"/>
      <c r="H219" s="562"/>
      <c r="I219" s="561"/>
      <c r="J219" s="561"/>
      <c r="K219" s="567"/>
      <c r="L219" s="562"/>
      <c r="M219" s="568"/>
      <c r="N219" s="562"/>
      <c r="O219" s="568"/>
      <c r="P219" s="563"/>
      <c r="Q219" s="562"/>
      <c r="R219" s="562"/>
      <c r="S219" s="562"/>
      <c r="T219" s="562"/>
      <c r="U219" s="562"/>
      <c r="V219" s="561"/>
      <c r="W219" s="561"/>
      <c r="X219" s="561"/>
      <c r="Y219" s="561"/>
      <c r="Z219" s="564"/>
      <c r="AA219" s="564"/>
      <c r="AB219" s="564"/>
      <c r="AC219" s="564"/>
      <c r="AD219" s="564"/>
      <c r="AE219" s="564"/>
      <c r="AF219" s="564"/>
      <c r="AG219" s="564"/>
      <c r="AH219" s="564"/>
      <c r="AI219" s="564"/>
      <c r="AJ219" s="564"/>
      <c r="AK219" s="564"/>
      <c r="AL219" s="564"/>
      <c r="AM219" s="564"/>
      <c r="AN219" s="564"/>
      <c r="AO219" s="564"/>
      <c r="AP219" s="564"/>
      <c r="AQ219" s="564"/>
      <c r="AR219" s="564"/>
      <c r="AS219" s="564"/>
      <c r="AT219" s="564"/>
      <c r="AU219" s="564"/>
    </row>
    <row r="220" spans="6:47" x14ac:dyDescent="0.2">
      <c r="F220" s="566"/>
      <c r="G220" s="566"/>
      <c r="H220" s="562"/>
      <c r="I220" s="561"/>
      <c r="J220" s="561"/>
      <c r="K220" s="567"/>
      <c r="L220" s="562"/>
      <c r="M220" s="568"/>
      <c r="N220" s="562"/>
      <c r="O220" s="568"/>
      <c r="P220" s="563"/>
      <c r="Q220" s="562"/>
      <c r="R220" s="562"/>
      <c r="S220" s="562"/>
      <c r="T220" s="562"/>
      <c r="U220" s="562"/>
      <c r="V220" s="561"/>
      <c r="W220" s="561"/>
      <c r="X220" s="561"/>
      <c r="Y220" s="561"/>
      <c r="Z220" s="564"/>
      <c r="AA220" s="564"/>
      <c r="AB220" s="564"/>
      <c r="AC220" s="564"/>
      <c r="AD220" s="564"/>
      <c r="AE220" s="564"/>
      <c r="AF220" s="564"/>
      <c r="AG220" s="564"/>
      <c r="AH220" s="564"/>
      <c r="AI220" s="564"/>
      <c r="AJ220" s="564"/>
      <c r="AK220" s="564"/>
      <c r="AL220" s="564"/>
      <c r="AM220" s="564"/>
      <c r="AN220" s="564"/>
      <c r="AO220" s="564"/>
      <c r="AP220" s="564"/>
      <c r="AQ220" s="564"/>
      <c r="AR220" s="564"/>
      <c r="AS220" s="564"/>
      <c r="AT220" s="564"/>
      <c r="AU220" s="564"/>
    </row>
    <row r="221" spans="6:47" x14ac:dyDescent="0.2">
      <c r="F221" s="566"/>
      <c r="G221" s="566"/>
      <c r="H221" s="562"/>
      <c r="I221" s="561"/>
      <c r="J221" s="561"/>
      <c r="K221" s="567"/>
      <c r="L221" s="562"/>
      <c r="M221" s="568"/>
      <c r="N221" s="562"/>
      <c r="O221" s="568"/>
      <c r="P221" s="563"/>
      <c r="Q221" s="562"/>
      <c r="R221" s="562"/>
      <c r="S221" s="562"/>
      <c r="T221" s="562"/>
      <c r="U221" s="562"/>
      <c r="V221" s="561"/>
      <c r="W221" s="561"/>
      <c r="X221" s="561"/>
      <c r="Y221" s="561"/>
      <c r="Z221" s="564"/>
      <c r="AA221" s="564"/>
      <c r="AB221" s="564"/>
      <c r="AC221" s="564"/>
      <c r="AD221" s="564"/>
      <c r="AE221" s="564"/>
      <c r="AF221" s="564"/>
      <c r="AG221" s="564"/>
      <c r="AH221" s="564"/>
      <c r="AI221" s="564"/>
      <c r="AJ221" s="564"/>
      <c r="AK221" s="564"/>
      <c r="AL221" s="564"/>
      <c r="AM221" s="564"/>
      <c r="AN221" s="564"/>
      <c r="AO221" s="564"/>
      <c r="AP221" s="564"/>
      <c r="AQ221" s="564"/>
      <c r="AR221" s="564"/>
      <c r="AS221" s="564"/>
      <c r="AT221" s="564"/>
      <c r="AU221" s="564"/>
    </row>
    <row r="222" spans="6:47" x14ac:dyDescent="0.2">
      <c r="F222" s="566"/>
      <c r="G222" s="566"/>
      <c r="H222" s="562"/>
      <c r="I222" s="561"/>
      <c r="J222" s="561"/>
      <c r="K222" s="567"/>
      <c r="L222" s="562"/>
      <c r="M222" s="568"/>
      <c r="N222" s="562"/>
      <c r="O222" s="568"/>
      <c r="P222" s="563"/>
      <c r="Q222" s="562"/>
      <c r="R222" s="562"/>
      <c r="S222" s="562"/>
      <c r="T222" s="562"/>
      <c r="U222" s="562"/>
      <c r="V222" s="561"/>
      <c r="W222" s="561"/>
      <c r="X222" s="561"/>
      <c r="Y222" s="561"/>
      <c r="Z222" s="564"/>
      <c r="AA222" s="564"/>
      <c r="AB222" s="564"/>
      <c r="AC222" s="564"/>
      <c r="AD222" s="564"/>
      <c r="AE222" s="564"/>
      <c r="AF222" s="564"/>
      <c r="AG222" s="564"/>
      <c r="AH222" s="564"/>
      <c r="AI222" s="564"/>
      <c r="AJ222" s="564"/>
      <c r="AK222" s="564"/>
      <c r="AL222" s="564"/>
      <c r="AM222" s="564"/>
      <c r="AN222" s="564"/>
      <c r="AO222" s="564"/>
      <c r="AP222" s="564"/>
      <c r="AQ222" s="564"/>
      <c r="AR222" s="564"/>
      <c r="AS222" s="564"/>
      <c r="AT222" s="564"/>
      <c r="AU222" s="564"/>
    </row>
    <row r="223" spans="6:47" x14ac:dyDescent="0.2">
      <c r="F223" s="566"/>
      <c r="G223" s="566"/>
      <c r="H223" s="562"/>
      <c r="I223" s="561"/>
      <c r="J223" s="561"/>
      <c r="K223" s="567"/>
      <c r="L223" s="562"/>
      <c r="M223" s="568"/>
      <c r="N223" s="562"/>
      <c r="O223" s="568"/>
      <c r="P223" s="563"/>
      <c r="Q223" s="562"/>
      <c r="R223" s="562"/>
      <c r="S223" s="562"/>
      <c r="T223" s="562"/>
      <c r="U223" s="562"/>
      <c r="V223" s="561"/>
      <c r="W223" s="561"/>
      <c r="X223" s="561"/>
      <c r="Y223" s="561"/>
      <c r="Z223" s="564"/>
      <c r="AA223" s="564"/>
      <c r="AB223" s="564"/>
      <c r="AC223" s="564"/>
      <c r="AD223" s="564"/>
      <c r="AE223" s="564"/>
      <c r="AF223" s="564"/>
      <c r="AG223" s="564"/>
      <c r="AH223" s="564"/>
      <c r="AI223" s="564"/>
      <c r="AJ223" s="564"/>
      <c r="AK223" s="564"/>
      <c r="AL223" s="564"/>
      <c r="AM223" s="564"/>
      <c r="AN223" s="564"/>
      <c r="AO223" s="564"/>
      <c r="AP223" s="564"/>
      <c r="AQ223" s="564"/>
      <c r="AR223" s="564"/>
      <c r="AS223" s="564"/>
      <c r="AT223" s="564"/>
      <c r="AU223" s="564"/>
    </row>
    <row r="224" spans="6:47" x14ac:dyDescent="0.2">
      <c r="F224" s="566"/>
      <c r="G224" s="566"/>
      <c r="H224" s="562"/>
      <c r="I224" s="561"/>
      <c r="J224" s="561"/>
      <c r="K224" s="567"/>
      <c r="L224" s="562"/>
      <c r="M224" s="568"/>
      <c r="N224" s="562"/>
      <c r="O224" s="568"/>
      <c r="P224" s="563"/>
      <c r="Q224" s="562"/>
      <c r="R224" s="562"/>
      <c r="S224" s="562"/>
      <c r="T224" s="562"/>
      <c r="U224" s="562"/>
      <c r="V224" s="561"/>
      <c r="W224" s="561"/>
      <c r="X224" s="561"/>
      <c r="Y224" s="561"/>
      <c r="Z224" s="564"/>
      <c r="AA224" s="564"/>
      <c r="AB224" s="564"/>
      <c r="AC224" s="564"/>
      <c r="AD224" s="564"/>
      <c r="AE224" s="564"/>
      <c r="AF224" s="564"/>
      <c r="AG224" s="564"/>
      <c r="AH224" s="564"/>
      <c r="AI224" s="564"/>
      <c r="AJ224" s="564"/>
      <c r="AK224" s="564"/>
      <c r="AL224" s="564"/>
      <c r="AM224" s="564"/>
      <c r="AN224" s="564"/>
      <c r="AO224" s="564"/>
      <c r="AP224" s="564"/>
      <c r="AQ224" s="564"/>
      <c r="AR224" s="564"/>
      <c r="AS224" s="564"/>
      <c r="AT224" s="564"/>
      <c r="AU224" s="564"/>
    </row>
    <row r="225" spans="6:47" x14ac:dyDescent="0.2">
      <c r="F225" s="566"/>
      <c r="G225" s="566"/>
      <c r="H225" s="562"/>
      <c r="I225" s="561"/>
      <c r="J225" s="561"/>
      <c r="K225" s="567"/>
      <c r="L225" s="562"/>
      <c r="M225" s="568"/>
      <c r="N225" s="562"/>
      <c r="O225" s="568"/>
      <c r="P225" s="563"/>
      <c r="Q225" s="562"/>
      <c r="R225" s="562"/>
      <c r="S225" s="562"/>
      <c r="T225" s="562"/>
      <c r="U225" s="562"/>
      <c r="V225" s="561"/>
      <c r="W225" s="561"/>
      <c r="X225" s="561"/>
      <c r="Y225" s="561"/>
      <c r="Z225" s="564"/>
      <c r="AA225" s="564"/>
      <c r="AB225" s="564"/>
      <c r="AC225" s="564"/>
      <c r="AD225" s="564"/>
      <c r="AE225" s="564"/>
      <c r="AF225" s="564"/>
      <c r="AG225" s="564"/>
      <c r="AH225" s="564"/>
      <c r="AI225" s="564"/>
      <c r="AJ225" s="564"/>
      <c r="AK225" s="564"/>
      <c r="AL225" s="564"/>
      <c r="AM225" s="564"/>
      <c r="AN225" s="564"/>
      <c r="AO225" s="564"/>
      <c r="AP225" s="564"/>
      <c r="AQ225" s="564"/>
      <c r="AR225" s="564"/>
      <c r="AS225" s="564"/>
      <c r="AT225" s="564"/>
      <c r="AU225" s="564"/>
    </row>
    <row r="226" spans="6:47" x14ac:dyDescent="0.2">
      <c r="F226" s="566"/>
      <c r="G226" s="566"/>
      <c r="H226" s="562"/>
      <c r="I226" s="561"/>
      <c r="J226" s="561"/>
      <c r="K226" s="567"/>
      <c r="L226" s="562"/>
      <c r="M226" s="568"/>
      <c r="N226" s="562"/>
      <c r="O226" s="568"/>
      <c r="P226" s="563"/>
      <c r="Q226" s="562"/>
      <c r="R226" s="562"/>
      <c r="S226" s="562"/>
      <c r="T226" s="562"/>
      <c r="U226" s="562"/>
      <c r="V226" s="561"/>
      <c r="W226" s="561"/>
      <c r="X226" s="561"/>
      <c r="Y226" s="561"/>
      <c r="Z226" s="564"/>
      <c r="AA226" s="564"/>
      <c r="AB226" s="564"/>
      <c r="AC226" s="564"/>
      <c r="AD226" s="564"/>
      <c r="AE226" s="564"/>
      <c r="AF226" s="564"/>
      <c r="AG226" s="564"/>
      <c r="AH226" s="564"/>
      <c r="AI226" s="564"/>
      <c r="AJ226" s="564"/>
      <c r="AK226" s="564"/>
      <c r="AL226" s="564"/>
      <c r="AM226" s="564"/>
      <c r="AN226" s="564"/>
      <c r="AO226" s="564"/>
      <c r="AP226" s="564"/>
      <c r="AQ226" s="564"/>
      <c r="AR226" s="564"/>
      <c r="AS226" s="564"/>
      <c r="AT226" s="564"/>
      <c r="AU226" s="564"/>
    </row>
    <row r="227" spans="6:47" x14ac:dyDescent="0.2">
      <c r="F227" s="566"/>
      <c r="G227" s="566"/>
      <c r="H227" s="562"/>
      <c r="I227" s="561"/>
      <c r="J227" s="561"/>
      <c r="K227" s="567"/>
      <c r="L227" s="562"/>
      <c r="M227" s="568"/>
      <c r="N227" s="562"/>
      <c r="O227" s="568"/>
      <c r="P227" s="563"/>
      <c r="Q227" s="562"/>
      <c r="R227" s="562"/>
      <c r="S227" s="562"/>
      <c r="T227" s="562"/>
      <c r="U227" s="562"/>
      <c r="V227" s="561"/>
      <c r="W227" s="561"/>
      <c r="X227" s="561"/>
      <c r="Y227" s="561"/>
      <c r="Z227" s="564"/>
      <c r="AA227" s="564"/>
      <c r="AB227" s="564"/>
      <c r="AC227" s="564"/>
      <c r="AD227" s="564"/>
      <c r="AE227" s="564"/>
      <c r="AF227" s="564"/>
      <c r="AG227" s="564"/>
      <c r="AH227" s="564"/>
      <c r="AI227" s="564"/>
      <c r="AJ227" s="564"/>
      <c r="AK227" s="564"/>
      <c r="AL227" s="564"/>
      <c r="AM227" s="564"/>
      <c r="AN227" s="564"/>
      <c r="AO227" s="564"/>
      <c r="AP227" s="564"/>
      <c r="AQ227" s="564"/>
      <c r="AR227" s="564"/>
      <c r="AS227" s="564"/>
      <c r="AT227" s="564"/>
      <c r="AU227" s="564"/>
    </row>
    <row r="228" spans="6:47" x14ac:dyDescent="0.2">
      <c r="F228" s="566"/>
      <c r="G228" s="566"/>
      <c r="H228" s="562"/>
      <c r="I228" s="561"/>
      <c r="J228" s="561"/>
      <c r="K228" s="567"/>
      <c r="L228" s="562"/>
      <c r="M228" s="568"/>
      <c r="N228" s="562"/>
      <c r="O228" s="568"/>
      <c r="P228" s="563"/>
      <c r="Q228" s="562"/>
      <c r="R228" s="562"/>
      <c r="S228" s="562"/>
      <c r="T228" s="562"/>
      <c r="U228" s="562"/>
      <c r="V228" s="561"/>
      <c r="W228" s="561"/>
      <c r="X228" s="561"/>
      <c r="Y228" s="561"/>
      <c r="Z228" s="564"/>
      <c r="AA228" s="564"/>
      <c r="AB228" s="564"/>
      <c r="AC228" s="564"/>
      <c r="AD228" s="564"/>
      <c r="AE228" s="564"/>
      <c r="AF228" s="564"/>
      <c r="AG228" s="564"/>
      <c r="AH228" s="564"/>
      <c r="AI228" s="564"/>
      <c r="AJ228" s="564"/>
      <c r="AK228" s="564"/>
      <c r="AL228" s="564"/>
      <c r="AM228" s="564"/>
      <c r="AN228" s="564"/>
      <c r="AO228" s="564"/>
      <c r="AP228" s="564"/>
      <c r="AQ228" s="564"/>
      <c r="AR228" s="564"/>
      <c r="AS228" s="564"/>
      <c r="AT228" s="564"/>
      <c r="AU228" s="564"/>
    </row>
    <row r="229" spans="6:47" x14ac:dyDescent="0.2">
      <c r="F229" s="566"/>
      <c r="G229" s="566"/>
      <c r="H229" s="562"/>
      <c r="I229" s="561"/>
      <c r="J229" s="561"/>
      <c r="K229" s="567"/>
      <c r="L229" s="562"/>
      <c r="M229" s="568"/>
      <c r="N229" s="562"/>
      <c r="O229" s="568"/>
      <c r="P229" s="563"/>
      <c r="Q229" s="562"/>
      <c r="R229" s="562"/>
      <c r="S229" s="562"/>
      <c r="T229" s="562"/>
      <c r="U229" s="562"/>
      <c r="V229" s="561"/>
      <c r="W229" s="561"/>
      <c r="X229" s="561"/>
      <c r="Y229" s="561"/>
    </row>
    <row r="230" spans="6:47" x14ac:dyDescent="0.2">
      <c r="F230" s="566"/>
      <c r="G230" s="566"/>
      <c r="H230" s="562"/>
      <c r="I230" s="561"/>
      <c r="J230" s="561"/>
      <c r="K230" s="567"/>
      <c r="L230" s="562"/>
      <c r="M230" s="568"/>
      <c r="N230" s="562"/>
      <c r="O230" s="568"/>
      <c r="P230" s="563"/>
      <c r="Q230" s="562"/>
      <c r="R230" s="562"/>
      <c r="S230" s="562"/>
      <c r="T230" s="562"/>
      <c r="U230" s="562"/>
      <c r="V230" s="561"/>
      <c r="W230" s="561"/>
      <c r="X230" s="561"/>
      <c r="Y230" s="561"/>
    </row>
    <row r="231" spans="6:47" x14ac:dyDescent="0.2">
      <c r="F231" s="566"/>
      <c r="G231" s="566"/>
      <c r="H231" s="562"/>
      <c r="I231" s="561"/>
      <c r="J231" s="561"/>
      <c r="K231" s="567"/>
      <c r="L231" s="562"/>
      <c r="M231" s="568"/>
      <c r="N231" s="562"/>
      <c r="O231" s="568"/>
      <c r="P231" s="563"/>
      <c r="Q231" s="562"/>
      <c r="R231" s="562"/>
      <c r="S231" s="562"/>
      <c r="T231" s="562"/>
      <c r="U231" s="562"/>
      <c r="V231" s="561"/>
      <c r="W231" s="561"/>
      <c r="X231" s="561"/>
      <c r="Y231" s="561"/>
    </row>
    <row r="232" spans="6:47" x14ac:dyDescent="0.2">
      <c r="F232" s="566"/>
      <c r="G232" s="566"/>
      <c r="H232" s="562"/>
      <c r="I232" s="561"/>
      <c r="J232" s="561"/>
      <c r="K232" s="567"/>
      <c r="L232" s="562"/>
      <c r="M232" s="568"/>
      <c r="N232" s="562"/>
      <c r="O232" s="568"/>
      <c r="P232" s="563"/>
      <c r="Q232" s="562"/>
      <c r="R232" s="562"/>
      <c r="S232" s="562"/>
      <c r="T232" s="562"/>
      <c r="U232" s="562"/>
      <c r="V232" s="561"/>
      <c r="W232" s="561"/>
      <c r="X232" s="561"/>
      <c r="Y232" s="561"/>
    </row>
    <row r="233" spans="6:47" x14ac:dyDescent="0.2">
      <c r="F233" s="566"/>
      <c r="G233" s="566"/>
      <c r="H233" s="562"/>
      <c r="I233" s="561"/>
      <c r="J233" s="561"/>
      <c r="K233" s="567"/>
      <c r="L233" s="562"/>
      <c r="M233" s="568"/>
      <c r="N233" s="562"/>
      <c r="O233" s="568"/>
      <c r="P233" s="563"/>
      <c r="Q233" s="562"/>
      <c r="R233" s="562"/>
      <c r="S233" s="562"/>
      <c r="T233" s="562"/>
      <c r="U233" s="562"/>
      <c r="V233" s="561"/>
      <c r="W233" s="561"/>
      <c r="X233" s="561"/>
      <c r="Y233" s="561"/>
    </row>
    <row r="234" spans="6:47" x14ac:dyDescent="0.2">
      <c r="F234" s="566"/>
      <c r="G234" s="566"/>
      <c r="H234" s="562"/>
      <c r="I234" s="561"/>
      <c r="J234" s="561"/>
      <c r="K234" s="567"/>
      <c r="L234" s="562"/>
      <c r="M234" s="568"/>
      <c r="N234" s="562"/>
      <c r="O234" s="568"/>
      <c r="P234" s="563"/>
      <c r="Q234" s="562"/>
      <c r="R234" s="562"/>
      <c r="S234" s="562"/>
      <c r="T234" s="562"/>
      <c r="U234" s="562"/>
      <c r="V234" s="561"/>
      <c r="W234" s="561"/>
      <c r="X234" s="561"/>
      <c r="Y234" s="561"/>
    </row>
    <row r="235" spans="6:47" x14ac:dyDescent="0.2">
      <c r="F235" s="566"/>
      <c r="G235" s="566"/>
      <c r="H235" s="562"/>
      <c r="I235" s="561"/>
      <c r="J235" s="561"/>
      <c r="K235" s="567"/>
      <c r="L235" s="562"/>
      <c r="M235" s="568"/>
      <c r="N235" s="562"/>
      <c r="O235" s="568"/>
      <c r="P235" s="563"/>
      <c r="Q235" s="562"/>
      <c r="R235" s="562"/>
      <c r="S235" s="562"/>
      <c r="T235" s="562"/>
      <c r="U235" s="562"/>
      <c r="V235" s="561"/>
      <c r="W235" s="561"/>
      <c r="X235" s="561"/>
      <c r="Y235" s="561"/>
    </row>
    <row r="236" spans="6:47" x14ac:dyDescent="0.2">
      <c r="F236" s="566"/>
      <c r="G236" s="566"/>
      <c r="H236" s="562"/>
      <c r="I236" s="561"/>
      <c r="J236" s="561"/>
      <c r="K236" s="567"/>
      <c r="L236" s="562"/>
      <c r="M236" s="568"/>
      <c r="N236" s="562"/>
      <c r="O236" s="568"/>
      <c r="P236" s="563"/>
      <c r="Q236" s="562"/>
      <c r="R236" s="562"/>
      <c r="S236" s="562"/>
      <c r="T236" s="562"/>
      <c r="U236" s="562"/>
      <c r="V236" s="561"/>
      <c r="W236" s="561"/>
      <c r="X236" s="561"/>
      <c r="Y236" s="561"/>
    </row>
    <row r="237" spans="6:47" x14ac:dyDescent="0.2">
      <c r="F237" s="566"/>
      <c r="G237" s="566"/>
      <c r="H237" s="562"/>
      <c r="I237" s="561"/>
      <c r="J237" s="561"/>
      <c r="K237" s="567"/>
      <c r="L237" s="562"/>
      <c r="M237" s="568"/>
      <c r="N237" s="562"/>
      <c r="O237" s="568"/>
      <c r="P237" s="563"/>
      <c r="Q237" s="562"/>
      <c r="R237" s="562"/>
      <c r="S237" s="562"/>
      <c r="T237" s="562"/>
      <c r="U237" s="562"/>
      <c r="V237" s="561"/>
      <c r="W237" s="561"/>
      <c r="X237" s="561"/>
      <c r="Y237" s="561"/>
    </row>
    <row r="238" spans="6:47" x14ac:dyDescent="0.2">
      <c r="F238" s="566"/>
      <c r="G238" s="566"/>
      <c r="H238" s="562"/>
      <c r="I238" s="561"/>
      <c r="J238" s="561"/>
      <c r="K238" s="567"/>
      <c r="L238" s="562"/>
      <c r="M238" s="568"/>
      <c r="N238" s="562"/>
      <c r="O238" s="568"/>
      <c r="P238" s="563"/>
      <c r="Q238" s="562"/>
      <c r="R238" s="562"/>
      <c r="S238" s="562"/>
      <c r="T238" s="562"/>
      <c r="U238" s="562"/>
      <c r="V238" s="561"/>
      <c r="W238" s="561"/>
      <c r="X238" s="561"/>
      <c r="Y238" s="561"/>
    </row>
    <row r="239" spans="6:47" x14ac:dyDescent="0.2">
      <c r="F239" s="566"/>
      <c r="G239" s="566"/>
      <c r="H239" s="562"/>
      <c r="I239" s="561"/>
      <c r="J239" s="561"/>
      <c r="K239" s="567"/>
      <c r="L239" s="562"/>
      <c r="M239" s="568"/>
      <c r="N239" s="562"/>
      <c r="O239" s="568"/>
      <c r="P239" s="563"/>
      <c r="Q239" s="562"/>
      <c r="R239" s="562"/>
      <c r="S239" s="562"/>
      <c r="T239" s="562"/>
      <c r="U239" s="562"/>
      <c r="V239" s="561"/>
      <c r="W239" s="561"/>
      <c r="X239" s="561"/>
      <c r="Y239" s="561"/>
    </row>
    <row r="240" spans="6:47" x14ac:dyDescent="0.2">
      <c r="F240" s="566"/>
      <c r="G240" s="566"/>
      <c r="H240" s="562"/>
      <c r="I240" s="561"/>
      <c r="J240" s="561"/>
      <c r="K240" s="567"/>
      <c r="L240" s="562"/>
      <c r="M240" s="568"/>
      <c r="N240" s="562"/>
      <c r="O240" s="568"/>
      <c r="P240" s="563"/>
      <c r="Q240" s="562"/>
      <c r="R240" s="562"/>
      <c r="S240" s="562"/>
      <c r="T240" s="562"/>
      <c r="U240" s="562"/>
      <c r="V240" s="561"/>
      <c r="W240" s="561"/>
      <c r="X240" s="561"/>
      <c r="Y240" s="561"/>
    </row>
    <row r="241" spans="6:25" x14ac:dyDescent="0.2">
      <c r="F241" s="566"/>
      <c r="G241" s="566"/>
      <c r="H241" s="562"/>
      <c r="I241" s="561"/>
      <c r="J241" s="561"/>
      <c r="K241" s="567"/>
      <c r="L241" s="562"/>
      <c r="M241" s="568"/>
      <c r="N241" s="562"/>
      <c r="O241" s="568"/>
      <c r="P241" s="563"/>
      <c r="Q241" s="562"/>
      <c r="R241" s="562"/>
      <c r="S241" s="562"/>
      <c r="T241" s="562"/>
      <c r="U241" s="562"/>
      <c r="V241" s="561"/>
      <c r="W241" s="561"/>
      <c r="X241" s="561"/>
      <c r="Y241" s="561"/>
    </row>
    <row r="242" spans="6:25" x14ac:dyDescent="0.2">
      <c r="F242" s="566"/>
      <c r="G242" s="566"/>
      <c r="H242" s="562"/>
      <c r="I242" s="561"/>
      <c r="J242" s="561"/>
      <c r="K242" s="567"/>
      <c r="L242" s="562"/>
      <c r="M242" s="568"/>
      <c r="N242" s="562"/>
      <c r="O242" s="568"/>
      <c r="P242" s="563"/>
      <c r="Q242" s="562"/>
      <c r="R242" s="562"/>
      <c r="S242" s="562"/>
      <c r="T242" s="562"/>
      <c r="U242" s="562"/>
      <c r="V242" s="561"/>
      <c r="W242" s="561"/>
      <c r="X242" s="561"/>
      <c r="Y242" s="561"/>
    </row>
    <row r="243" spans="6:25" x14ac:dyDescent="0.2">
      <c r="F243" s="566"/>
      <c r="G243" s="566"/>
      <c r="H243" s="562"/>
      <c r="I243" s="561"/>
      <c r="J243" s="561"/>
      <c r="K243" s="567"/>
      <c r="L243" s="562"/>
      <c r="M243" s="568"/>
      <c r="N243" s="562"/>
      <c r="O243" s="568"/>
      <c r="P243" s="563"/>
      <c r="Q243" s="562"/>
      <c r="R243" s="562"/>
      <c r="S243" s="562"/>
      <c r="T243" s="562"/>
      <c r="U243" s="562"/>
      <c r="V243" s="561"/>
      <c r="W243" s="561"/>
      <c r="X243" s="561"/>
      <c r="Y243" s="561"/>
    </row>
    <row r="244" spans="6:25" x14ac:dyDescent="0.2">
      <c r="F244" s="566"/>
      <c r="G244" s="566"/>
      <c r="H244" s="562"/>
      <c r="I244" s="561"/>
      <c r="J244" s="561"/>
      <c r="K244" s="567"/>
      <c r="L244" s="562"/>
      <c r="M244" s="568"/>
      <c r="N244" s="562"/>
      <c r="O244" s="568"/>
      <c r="P244" s="563"/>
      <c r="Q244" s="562"/>
      <c r="R244" s="562"/>
      <c r="S244" s="562"/>
      <c r="T244" s="562"/>
      <c r="U244" s="562"/>
      <c r="V244" s="561"/>
      <c r="W244" s="561"/>
      <c r="X244" s="561"/>
      <c r="Y244" s="561"/>
    </row>
    <row r="245" spans="6:25" x14ac:dyDescent="0.2">
      <c r="F245" s="566"/>
      <c r="G245" s="566"/>
      <c r="H245" s="562"/>
      <c r="I245" s="561"/>
      <c r="J245" s="561"/>
      <c r="K245" s="567"/>
      <c r="L245" s="562"/>
      <c r="M245" s="568"/>
      <c r="N245" s="562"/>
      <c r="O245" s="568"/>
      <c r="P245" s="563"/>
      <c r="Q245" s="562"/>
      <c r="R245" s="562"/>
      <c r="S245" s="562"/>
      <c r="T245" s="562"/>
      <c r="U245" s="562"/>
      <c r="V245" s="561"/>
      <c r="W245" s="561"/>
      <c r="X245" s="561"/>
      <c r="Y245" s="561"/>
    </row>
    <row r="246" spans="6:25" x14ac:dyDescent="0.2">
      <c r="F246" s="566"/>
      <c r="G246" s="566"/>
      <c r="H246" s="562"/>
      <c r="I246" s="561"/>
      <c r="J246" s="561"/>
      <c r="K246" s="567"/>
      <c r="L246" s="562"/>
      <c r="M246" s="568"/>
      <c r="N246" s="562"/>
      <c r="O246" s="568"/>
      <c r="P246" s="563"/>
      <c r="Q246" s="562"/>
      <c r="R246" s="562"/>
      <c r="S246" s="562"/>
      <c r="T246" s="562"/>
      <c r="U246" s="562"/>
      <c r="V246" s="561"/>
      <c r="W246" s="561"/>
      <c r="X246" s="561"/>
      <c r="Y246" s="561"/>
    </row>
    <row r="247" spans="6:25" x14ac:dyDescent="0.2">
      <c r="F247" s="566"/>
      <c r="G247" s="566"/>
      <c r="H247" s="562"/>
      <c r="I247" s="561"/>
      <c r="J247" s="561"/>
      <c r="K247" s="567"/>
      <c r="L247" s="562"/>
      <c r="M247" s="568"/>
      <c r="N247" s="562"/>
      <c r="O247" s="568"/>
      <c r="P247" s="563"/>
      <c r="Q247" s="562"/>
      <c r="R247" s="562"/>
      <c r="S247" s="562"/>
      <c r="T247" s="562"/>
      <c r="U247" s="562"/>
      <c r="V247" s="561"/>
      <c r="W247" s="561"/>
      <c r="X247" s="561"/>
      <c r="Y247" s="561"/>
    </row>
    <row r="248" spans="6:25" x14ac:dyDescent="0.2">
      <c r="F248" s="566"/>
      <c r="G248" s="566"/>
      <c r="H248" s="562"/>
      <c r="I248" s="561"/>
      <c r="J248" s="561"/>
      <c r="K248" s="567"/>
      <c r="L248" s="562"/>
      <c r="M248" s="568"/>
      <c r="N248" s="562"/>
      <c r="O248" s="568"/>
      <c r="P248" s="563"/>
      <c r="Q248" s="562"/>
      <c r="R248" s="562"/>
      <c r="S248" s="562"/>
      <c r="T248" s="562"/>
      <c r="U248" s="562"/>
      <c r="V248" s="561"/>
      <c r="W248" s="561"/>
      <c r="X248" s="561"/>
      <c r="Y248" s="561"/>
    </row>
    <row r="249" spans="6:25" x14ac:dyDescent="0.2">
      <c r="F249" s="566"/>
      <c r="G249" s="566"/>
      <c r="H249" s="562"/>
      <c r="I249" s="561"/>
      <c r="J249" s="561"/>
      <c r="K249" s="567"/>
      <c r="L249" s="562"/>
      <c r="M249" s="568"/>
      <c r="N249" s="562"/>
      <c r="O249" s="568"/>
      <c r="P249" s="563"/>
      <c r="Q249" s="562"/>
      <c r="R249" s="562"/>
      <c r="S249" s="562"/>
      <c r="T249" s="562"/>
      <c r="U249" s="562"/>
      <c r="V249" s="561"/>
      <c r="W249" s="561"/>
      <c r="X249" s="561"/>
      <c r="Y249" s="561"/>
    </row>
    <row r="250" spans="6:25" x14ac:dyDescent="0.2">
      <c r="F250" s="566"/>
      <c r="G250" s="566"/>
      <c r="H250" s="562"/>
      <c r="I250" s="561"/>
      <c r="J250" s="561"/>
      <c r="K250" s="567"/>
      <c r="L250" s="562"/>
      <c r="M250" s="568"/>
      <c r="N250" s="562"/>
      <c r="O250" s="568"/>
      <c r="P250" s="563"/>
      <c r="Q250" s="562"/>
      <c r="R250" s="562"/>
      <c r="S250" s="562"/>
      <c r="T250" s="562"/>
      <c r="U250" s="562"/>
      <c r="V250" s="561"/>
      <c r="W250" s="561"/>
      <c r="X250" s="561"/>
      <c r="Y250" s="561"/>
    </row>
    <row r="251" spans="6:25" x14ac:dyDescent="0.2">
      <c r="F251" s="566"/>
      <c r="G251" s="566"/>
      <c r="H251" s="562"/>
      <c r="I251" s="561"/>
      <c r="J251" s="561"/>
      <c r="K251" s="567"/>
      <c r="L251" s="562"/>
      <c r="M251" s="568"/>
      <c r="N251" s="562"/>
      <c r="O251" s="568"/>
      <c r="P251" s="563"/>
      <c r="Q251" s="562"/>
      <c r="R251" s="562"/>
      <c r="S251" s="562"/>
      <c r="T251" s="562"/>
      <c r="U251" s="562"/>
      <c r="V251" s="561"/>
      <c r="W251" s="561"/>
      <c r="X251" s="561"/>
      <c r="Y251" s="561"/>
    </row>
    <row r="252" spans="6:25" x14ac:dyDescent="0.2">
      <c r="F252" s="566"/>
      <c r="G252" s="566"/>
      <c r="H252" s="562"/>
      <c r="I252" s="561"/>
      <c r="J252" s="561"/>
      <c r="K252" s="567"/>
      <c r="L252" s="562"/>
      <c r="M252" s="568"/>
      <c r="N252" s="562"/>
      <c r="O252" s="568"/>
      <c r="P252" s="563"/>
      <c r="Q252" s="562"/>
      <c r="R252" s="562"/>
      <c r="S252" s="562"/>
      <c r="T252" s="562"/>
      <c r="U252" s="562"/>
      <c r="V252" s="561"/>
      <c r="W252" s="561"/>
      <c r="X252" s="561"/>
      <c r="Y252" s="561"/>
    </row>
    <row r="253" spans="6:25" x14ac:dyDescent="0.2">
      <c r="F253" s="566"/>
      <c r="G253" s="566"/>
      <c r="H253" s="562"/>
      <c r="I253" s="561"/>
      <c r="J253" s="561"/>
      <c r="K253" s="567"/>
      <c r="L253" s="562"/>
      <c r="M253" s="568"/>
      <c r="N253" s="562"/>
      <c r="O253" s="568"/>
      <c r="P253" s="563"/>
      <c r="Q253" s="562"/>
      <c r="R253" s="562"/>
      <c r="S253" s="562"/>
      <c r="T253" s="562"/>
      <c r="U253" s="562"/>
      <c r="V253" s="561"/>
      <c r="W253" s="561"/>
      <c r="X253" s="561"/>
      <c r="Y253" s="561"/>
    </row>
    <row r="254" spans="6:25" x14ac:dyDescent="0.2">
      <c r="F254" s="566"/>
      <c r="G254" s="566"/>
      <c r="H254" s="562"/>
      <c r="I254" s="561"/>
      <c r="J254" s="561"/>
      <c r="K254" s="567"/>
      <c r="L254" s="562"/>
      <c r="M254" s="568"/>
      <c r="N254" s="562"/>
      <c r="O254" s="568"/>
      <c r="P254" s="563"/>
      <c r="Q254" s="562"/>
      <c r="R254" s="562"/>
      <c r="S254" s="562"/>
      <c r="T254" s="562"/>
      <c r="U254" s="562"/>
      <c r="V254" s="561"/>
      <c r="W254" s="561"/>
      <c r="X254" s="561"/>
      <c r="Y254" s="561"/>
    </row>
    <row r="255" spans="6:25" x14ac:dyDescent="0.2">
      <c r="F255" s="566"/>
      <c r="G255" s="566"/>
      <c r="H255" s="562"/>
      <c r="I255" s="561"/>
      <c r="J255" s="561"/>
      <c r="K255" s="567"/>
      <c r="L255" s="562"/>
      <c r="M255" s="568"/>
      <c r="N255" s="562"/>
      <c r="O255" s="568"/>
      <c r="P255" s="563"/>
      <c r="Q255" s="562"/>
      <c r="R255" s="562"/>
      <c r="S255" s="562"/>
      <c r="T255" s="562"/>
      <c r="U255" s="562"/>
      <c r="V255" s="561"/>
      <c r="W255" s="561"/>
      <c r="X255" s="561"/>
      <c r="Y255" s="561"/>
    </row>
    <row r="256" spans="6:25" x14ac:dyDescent="0.2">
      <c r="F256" s="566"/>
      <c r="G256" s="566"/>
      <c r="H256" s="562"/>
      <c r="I256" s="561"/>
      <c r="J256" s="561"/>
      <c r="K256" s="567"/>
      <c r="L256" s="562"/>
      <c r="M256" s="568"/>
      <c r="N256" s="562"/>
      <c r="O256" s="568"/>
      <c r="P256" s="563"/>
      <c r="Q256" s="562"/>
      <c r="R256" s="562"/>
      <c r="S256" s="562"/>
      <c r="T256" s="562"/>
      <c r="U256" s="562"/>
      <c r="V256" s="561"/>
      <c r="W256" s="561"/>
      <c r="X256" s="561"/>
      <c r="Y256" s="561"/>
    </row>
    <row r="257" spans="6:25" x14ac:dyDescent="0.2">
      <c r="F257" s="566"/>
      <c r="G257" s="566"/>
      <c r="H257" s="562"/>
      <c r="I257" s="561"/>
      <c r="J257" s="561"/>
      <c r="K257" s="567"/>
      <c r="L257" s="562"/>
      <c r="M257" s="568"/>
      <c r="N257" s="562"/>
      <c r="O257" s="568"/>
      <c r="P257" s="563"/>
      <c r="Q257" s="562"/>
      <c r="R257" s="562"/>
      <c r="S257" s="562"/>
      <c r="T257" s="562"/>
      <c r="U257" s="562"/>
      <c r="V257" s="561"/>
      <c r="W257" s="561"/>
      <c r="X257" s="561"/>
      <c r="Y257" s="561"/>
    </row>
    <row r="258" spans="6:25" x14ac:dyDescent="0.2">
      <c r="F258" s="566"/>
      <c r="G258" s="566"/>
      <c r="H258" s="562"/>
      <c r="I258" s="561"/>
      <c r="J258" s="561"/>
      <c r="K258" s="567"/>
      <c r="L258" s="562"/>
      <c r="M258" s="568"/>
      <c r="N258" s="562"/>
      <c r="O258" s="568"/>
      <c r="P258" s="563"/>
      <c r="Q258" s="562"/>
      <c r="R258" s="562"/>
      <c r="S258" s="562"/>
      <c r="T258" s="562"/>
      <c r="U258" s="562"/>
      <c r="V258" s="561"/>
      <c r="W258" s="561"/>
      <c r="X258" s="561"/>
      <c r="Y258" s="561"/>
    </row>
    <row r="259" spans="6:25" x14ac:dyDescent="0.2">
      <c r="F259" s="566"/>
      <c r="G259" s="566"/>
      <c r="H259" s="562"/>
      <c r="I259" s="561"/>
      <c r="J259" s="561"/>
      <c r="K259" s="567"/>
      <c r="L259" s="562"/>
      <c r="M259" s="568"/>
      <c r="N259" s="562"/>
      <c r="O259" s="568"/>
      <c r="P259" s="563"/>
      <c r="Q259" s="562"/>
      <c r="R259" s="562"/>
      <c r="S259" s="562"/>
      <c r="T259" s="562"/>
      <c r="U259" s="562"/>
      <c r="V259" s="561"/>
      <c r="W259" s="561"/>
      <c r="X259" s="561"/>
      <c r="Y259" s="561"/>
    </row>
    <row r="260" spans="6:25" x14ac:dyDescent="0.2">
      <c r="F260" s="566"/>
      <c r="G260" s="566"/>
      <c r="H260" s="562"/>
      <c r="I260" s="561"/>
      <c r="J260" s="561"/>
      <c r="K260" s="567"/>
      <c r="L260" s="562"/>
      <c r="M260" s="568"/>
      <c r="N260" s="562"/>
      <c r="O260" s="568"/>
      <c r="P260" s="563"/>
      <c r="Q260" s="562"/>
      <c r="R260" s="562"/>
      <c r="S260" s="562"/>
      <c r="T260" s="562"/>
      <c r="U260" s="562"/>
      <c r="V260" s="561"/>
      <c r="W260" s="561"/>
      <c r="X260" s="561"/>
      <c r="Y260" s="561"/>
    </row>
    <row r="261" spans="6:25" x14ac:dyDescent="0.2">
      <c r="F261" s="566"/>
      <c r="G261" s="566"/>
      <c r="H261" s="562"/>
      <c r="I261" s="561"/>
      <c r="J261" s="561"/>
      <c r="K261" s="567"/>
      <c r="L261" s="562"/>
      <c r="M261" s="568"/>
      <c r="N261" s="562"/>
      <c r="O261" s="568"/>
      <c r="P261" s="563"/>
      <c r="Q261" s="562"/>
      <c r="R261" s="562"/>
      <c r="S261" s="562"/>
      <c r="T261" s="562"/>
      <c r="U261" s="562"/>
      <c r="V261" s="561"/>
      <c r="W261" s="561"/>
      <c r="X261" s="561"/>
      <c r="Y261" s="561"/>
    </row>
    <row r="262" spans="6:25" x14ac:dyDescent="0.2">
      <c r="F262" s="566"/>
      <c r="G262" s="566"/>
      <c r="H262" s="562"/>
      <c r="I262" s="561"/>
      <c r="J262" s="561"/>
      <c r="K262" s="567"/>
      <c r="L262" s="562"/>
      <c r="M262" s="568"/>
      <c r="N262" s="562"/>
      <c r="O262" s="568"/>
      <c r="P262" s="563"/>
      <c r="Q262" s="562"/>
      <c r="R262" s="562"/>
      <c r="S262" s="562"/>
      <c r="T262" s="562"/>
      <c r="U262" s="562"/>
      <c r="V262" s="561"/>
      <c r="W262" s="561"/>
      <c r="X262" s="561"/>
      <c r="Y262" s="561"/>
    </row>
    <row r="263" spans="6:25" x14ac:dyDescent="0.2">
      <c r="F263" s="566"/>
      <c r="G263" s="566"/>
      <c r="H263" s="562"/>
      <c r="I263" s="561"/>
      <c r="J263" s="561"/>
      <c r="K263" s="567"/>
      <c r="L263" s="562"/>
      <c r="M263" s="568"/>
      <c r="N263" s="562"/>
      <c r="O263" s="568"/>
      <c r="P263" s="563"/>
      <c r="Q263" s="562"/>
      <c r="R263" s="562"/>
      <c r="S263" s="562"/>
      <c r="T263" s="562"/>
      <c r="U263" s="562"/>
      <c r="V263" s="561"/>
      <c r="W263" s="561"/>
      <c r="X263" s="561"/>
      <c r="Y263" s="561"/>
    </row>
    <row r="264" spans="6:25" x14ac:dyDescent="0.2">
      <c r="F264" s="566"/>
      <c r="G264" s="566"/>
      <c r="H264" s="562"/>
      <c r="I264" s="561"/>
      <c r="J264" s="561"/>
      <c r="K264" s="567"/>
      <c r="L264" s="562"/>
      <c r="M264" s="568"/>
      <c r="N264" s="562"/>
      <c r="O264" s="568"/>
      <c r="P264" s="563"/>
      <c r="Q264" s="562"/>
      <c r="R264" s="562"/>
      <c r="S264" s="562"/>
      <c r="T264" s="562"/>
      <c r="U264" s="562"/>
      <c r="V264" s="561"/>
      <c r="W264" s="561"/>
      <c r="X264" s="561"/>
      <c r="Y264" s="561"/>
    </row>
    <row r="265" spans="6:25" x14ac:dyDescent="0.2">
      <c r="F265" s="566"/>
      <c r="G265" s="566"/>
      <c r="H265" s="562"/>
      <c r="I265" s="561"/>
      <c r="J265" s="561"/>
      <c r="K265" s="567"/>
      <c r="L265" s="562"/>
      <c r="M265" s="568"/>
      <c r="N265" s="562"/>
      <c r="O265" s="568"/>
      <c r="P265" s="563"/>
      <c r="Q265" s="562"/>
      <c r="R265" s="562"/>
      <c r="S265" s="562"/>
      <c r="T265" s="562"/>
      <c r="U265" s="562"/>
      <c r="V265" s="561"/>
      <c r="W265" s="561"/>
      <c r="X265" s="561"/>
      <c r="Y265" s="561"/>
    </row>
    <row r="266" spans="6:25" x14ac:dyDescent="0.2">
      <c r="F266" s="566"/>
      <c r="G266" s="566"/>
      <c r="H266" s="562"/>
      <c r="I266" s="561"/>
      <c r="J266" s="561"/>
      <c r="K266" s="567"/>
      <c r="L266" s="562"/>
      <c r="M266" s="568"/>
      <c r="N266" s="562"/>
      <c r="O266" s="568"/>
      <c r="P266" s="563"/>
      <c r="Q266" s="562"/>
      <c r="R266" s="562"/>
      <c r="S266" s="562"/>
      <c r="T266" s="562"/>
      <c r="U266" s="562"/>
      <c r="V266" s="561"/>
      <c r="W266" s="561"/>
      <c r="X266" s="561"/>
      <c r="Y266" s="561"/>
    </row>
    <row r="267" spans="6:25" x14ac:dyDescent="0.2">
      <c r="F267" s="566"/>
      <c r="G267" s="566"/>
      <c r="H267" s="562"/>
      <c r="I267" s="561"/>
      <c r="J267" s="561"/>
      <c r="K267" s="567"/>
      <c r="L267" s="562"/>
      <c r="M267" s="568"/>
      <c r="N267" s="562"/>
      <c r="O267" s="568"/>
      <c r="P267" s="563"/>
      <c r="Q267" s="562"/>
      <c r="R267" s="562"/>
      <c r="S267" s="562"/>
      <c r="T267" s="562"/>
      <c r="U267" s="562"/>
      <c r="V267" s="561"/>
      <c r="W267" s="561"/>
      <c r="X267" s="561"/>
      <c r="Y267" s="561"/>
    </row>
    <row r="268" spans="6:25" x14ac:dyDescent="0.2">
      <c r="F268" s="566"/>
      <c r="G268" s="566"/>
      <c r="H268" s="562"/>
      <c r="I268" s="561"/>
      <c r="J268" s="561"/>
      <c r="K268" s="567"/>
      <c r="L268" s="562"/>
      <c r="M268" s="568"/>
      <c r="N268" s="562"/>
      <c r="O268" s="568"/>
      <c r="P268" s="563"/>
      <c r="Q268" s="562"/>
      <c r="R268" s="562"/>
      <c r="S268" s="562"/>
      <c r="T268" s="562"/>
      <c r="U268" s="562"/>
      <c r="V268" s="561"/>
      <c r="W268" s="561"/>
      <c r="X268" s="561"/>
      <c r="Y268" s="561"/>
    </row>
    <row r="269" spans="6:25" x14ac:dyDescent="0.2">
      <c r="F269" s="566"/>
      <c r="G269" s="566"/>
      <c r="H269" s="562"/>
      <c r="I269" s="561"/>
      <c r="J269" s="561"/>
      <c r="K269" s="567"/>
      <c r="L269" s="562"/>
      <c r="M269" s="568"/>
      <c r="N269" s="562"/>
      <c r="O269" s="568"/>
      <c r="P269" s="563"/>
      <c r="Q269" s="562"/>
      <c r="R269" s="562"/>
      <c r="S269" s="562"/>
      <c r="T269" s="562"/>
      <c r="U269" s="562"/>
      <c r="V269" s="561"/>
      <c r="W269" s="561"/>
      <c r="X269" s="561"/>
      <c r="Y269" s="561"/>
    </row>
    <row r="270" spans="6:25" x14ac:dyDescent="0.2">
      <c r="F270" s="566"/>
      <c r="G270" s="566"/>
      <c r="H270" s="562"/>
      <c r="I270" s="561"/>
      <c r="J270" s="561"/>
      <c r="K270" s="567"/>
      <c r="L270" s="562"/>
      <c r="M270" s="568"/>
      <c r="N270" s="562"/>
      <c r="O270" s="568"/>
      <c r="P270" s="563"/>
      <c r="Q270" s="562"/>
      <c r="R270" s="562"/>
      <c r="S270" s="562"/>
      <c r="T270" s="562"/>
      <c r="U270" s="562"/>
      <c r="V270" s="561"/>
      <c r="W270" s="561"/>
      <c r="X270" s="561"/>
      <c r="Y270" s="561"/>
    </row>
    <row r="271" spans="6:25" x14ac:dyDescent="0.2">
      <c r="F271" s="566"/>
      <c r="G271" s="566"/>
      <c r="H271" s="562"/>
      <c r="I271" s="561"/>
      <c r="J271" s="561"/>
      <c r="K271" s="567"/>
      <c r="L271" s="562"/>
      <c r="M271" s="568"/>
      <c r="N271" s="562"/>
      <c r="O271" s="568"/>
      <c r="P271" s="563"/>
      <c r="Q271" s="562"/>
      <c r="R271" s="562"/>
      <c r="S271" s="562"/>
      <c r="T271" s="562"/>
      <c r="U271" s="562"/>
      <c r="V271" s="561"/>
      <c r="W271" s="561"/>
      <c r="X271" s="561"/>
      <c r="Y271" s="561"/>
    </row>
    <row r="272" spans="6:25" x14ac:dyDescent="0.2">
      <c r="F272" s="566"/>
      <c r="G272" s="566"/>
      <c r="H272" s="562"/>
      <c r="I272" s="561"/>
      <c r="J272" s="561"/>
      <c r="K272" s="567"/>
      <c r="L272" s="562"/>
      <c r="M272" s="568"/>
      <c r="N272" s="562"/>
      <c r="O272" s="568"/>
      <c r="P272" s="563"/>
      <c r="Q272" s="562"/>
      <c r="R272" s="562"/>
      <c r="S272" s="562"/>
      <c r="T272" s="562"/>
      <c r="U272" s="562"/>
      <c r="V272" s="561"/>
      <c r="W272" s="561"/>
      <c r="X272" s="561"/>
      <c r="Y272" s="561"/>
    </row>
    <row r="273" spans="6:25" x14ac:dyDescent="0.2">
      <c r="F273" s="566"/>
      <c r="G273" s="566"/>
      <c r="H273" s="562"/>
      <c r="I273" s="561"/>
      <c r="J273" s="561"/>
      <c r="K273" s="567"/>
      <c r="L273" s="562"/>
      <c r="M273" s="568"/>
      <c r="N273" s="562"/>
      <c r="O273" s="568"/>
      <c r="P273" s="563"/>
      <c r="Q273" s="562"/>
      <c r="R273" s="562"/>
      <c r="S273" s="562"/>
      <c r="T273" s="562"/>
      <c r="U273" s="562"/>
      <c r="V273" s="561"/>
      <c r="W273" s="561"/>
      <c r="X273" s="561"/>
      <c r="Y273" s="561"/>
    </row>
    <row r="274" spans="6:25" x14ac:dyDescent="0.2">
      <c r="F274" s="566"/>
      <c r="G274" s="566"/>
      <c r="H274" s="562"/>
      <c r="I274" s="561"/>
      <c r="J274" s="561"/>
      <c r="K274" s="567"/>
      <c r="L274" s="562"/>
      <c r="M274" s="568"/>
      <c r="N274" s="562"/>
      <c r="O274" s="568"/>
      <c r="P274" s="563"/>
      <c r="Q274" s="562"/>
      <c r="R274" s="562"/>
      <c r="S274" s="562"/>
      <c r="T274" s="562"/>
      <c r="U274" s="562"/>
      <c r="V274" s="561"/>
      <c r="W274" s="561"/>
      <c r="X274" s="561"/>
      <c r="Y274" s="561"/>
    </row>
    <row r="275" spans="6:25" x14ac:dyDescent="0.2">
      <c r="F275" s="566"/>
      <c r="G275" s="566"/>
      <c r="H275" s="562"/>
      <c r="I275" s="561"/>
      <c r="J275" s="561"/>
      <c r="K275" s="567"/>
      <c r="L275" s="562"/>
      <c r="M275" s="568"/>
      <c r="N275" s="562"/>
      <c r="O275" s="568"/>
      <c r="P275" s="563"/>
      <c r="Q275" s="562"/>
      <c r="R275" s="562"/>
      <c r="S275" s="562"/>
      <c r="T275" s="562"/>
      <c r="U275" s="562"/>
      <c r="V275" s="561"/>
      <c r="W275" s="561"/>
      <c r="X275" s="561"/>
      <c r="Y275" s="561"/>
    </row>
    <row r="276" spans="6:25" x14ac:dyDescent="0.2">
      <c r="F276" s="566"/>
      <c r="G276" s="566"/>
      <c r="H276" s="562"/>
      <c r="I276" s="561"/>
      <c r="J276" s="561"/>
      <c r="K276" s="567"/>
      <c r="L276" s="562"/>
      <c r="M276" s="568"/>
      <c r="N276" s="562"/>
      <c r="O276" s="568"/>
      <c r="P276" s="563"/>
      <c r="Q276" s="562"/>
      <c r="R276" s="562"/>
      <c r="S276" s="562"/>
      <c r="T276" s="562"/>
      <c r="U276" s="562"/>
      <c r="V276" s="561"/>
      <c r="W276" s="561"/>
      <c r="X276" s="561"/>
      <c r="Y276" s="561"/>
    </row>
    <row r="277" spans="6:25" x14ac:dyDescent="0.2">
      <c r="F277" s="566"/>
      <c r="G277" s="566"/>
      <c r="H277" s="562"/>
      <c r="I277" s="561"/>
      <c r="J277" s="561"/>
      <c r="K277" s="567"/>
      <c r="L277" s="562"/>
      <c r="M277" s="568"/>
      <c r="N277" s="562"/>
      <c r="O277" s="568"/>
      <c r="P277" s="563"/>
      <c r="Q277" s="562"/>
      <c r="R277" s="562"/>
      <c r="S277" s="562"/>
      <c r="T277" s="562"/>
      <c r="U277" s="562"/>
      <c r="V277" s="561"/>
      <c r="W277" s="561"/>
      <c r="X277" s="561"/>
      <c r="Y277" s="561"/>
    </row>
    <row r="278" spans="6:25" x14ac:dyDescent="0.2">
      <c r="F278" s="566"/>
      <c r="G278" s="566"/>
      <c r="H278" s="562"/>
      <c r="I278" s="561"/>
      <c r="J278" s="561"/>
      <c r="K278" s="567"/>
      <c r="L278" s="562"/>
      <c r="M278" s="568"/>
      <c r="N278" s="562"/>
      <c r="O278" s="568"/>
      <c r="P278" s="563"/>
      <c r="Q278" s="562"/>
      <c r="R278" s="562"/>
      <c r="S278" s="562"/>
      <c r="T278" s="562"/>
      <c r="U278" s="562"/>
      <c r="V278" s="561"/>
      <c r="W278" s="561"/>
      <c r="X278" s="561"/>
      <c r="Y278" s="561"/>
    </row>
    <row r="279" spans="6:25" x14ac:dyDescent="0.2">
      <c r="F279" s="566"/>
      <c r="G279" s="566"/>
      <c r="H279" s="562"/>
      <c r="I279" s="561"/>
      <c r="J279" s="561"/>
      <c r="K279" s="567"/>
      <c r="L279" s="562"/>
      <c r="M279" s="568"/>
      <c r="N279" s="562"/>
      <c r="O279" s="568"/>
      <c r="P279" s="563"/>
      <c r="Q279" s="562"/>
      <c r="R279" s="562"/>
      <c r="S279" s="562"/>
      <c r="T279" s="562"/>
      <c r="U279" s="562"/>
      <c r="V279" s="561"/>
      <c r="W279" s="561"/>
      <c r="X279" s="561"/>
      <c r="Y279" s="561"/>
    </row>
    <row r="280" spans="6:25" x14ac:dyDescent="0.2">
      <c r="F280" s="566"/>
      <c r="G280" s="566"/>
      <c r="H280" s="562"/>
      <c r="I280" s="561"/>
      <c r="J280" s="561"/>
      <c r="K280" s="567"/>
      <c r="L280" s="562"/>
      <c r="M280" s="568"/>
      <c r="N280" s="562"/>
      <c r="O280" s="568"/>
      <c r="P280" s="563"/>
      <c r="Q280" s="562"/>
      <c r="R280" s="562"/>
      <c r="S280" s="562"/>
      <c r="T280" s="562"/>
      <c r="U280" s="562"/>
      <c r="V280" s="561"/>
      <c r="W280" s="561"/>
      <c r="X280" s="561"/>
      <c r="Y280" s="561"/>
    </row>
    <row r="281" spans="6:25" x14ac:dyDescent="0.2">
      <c r="F281" s="566"/>
      <c r="G281" s="566"/>
      <c r="H281" s="562"/>
      <c r="I281" s="561"/>
      <c r="J281" s="561"/>
      <c r="K281" s="567"/>
      <c r="L281" s="562"/>
      <c r="M281" s="568"/>
      <c r="N281" s="562"/>
      <c r="O281" s="568"/>
      <c r="P281" s="563"/>
      <c r="Q281" s="562"/>
      <c r="R281" s="562"/>
      <c r="S281" s="562"/>
      <c r="T281" s="562"/>
      <c r="U281" s="562"/>
      <c r="V281" s="561"/>
      <c r="W281" s="561"/>
      <c r="X281" s="561"/>
      <c r="Y281" s="561"/>
    </row>
    <row r="282" spans="6:25" x14ac:dyDescent="0.2">
      <c r="F282" s="566"/>
      <c r="G282" s="566"/>
      <c r="H282" s="562"/>
      <c r="I282" s="561"/>
      <c r="J282" s="561"/>
      <c r="K282" s="567"/>
      <c r="L282" s="562"/>
      <c r="M282" s="568"/>
      <c r="N282" s="562"/>
      <c r="O282" s="568"/>
      <c r="P282" s="563"/>
      <c r="Q282" s="562"/>
      <c r="R282" s="562"/>
      <c r="S282" s="562"/>
      <c r="T282" s="562"/>
      <c r="U282" s="562"/>
      <c r="V282" s="561"/>
      <c r="W282" s="561"/>
      <c r="X282" s="561"/>
      <c r="Y282" s="561"/>
    </row>
    <row r="283" spans="6:25" x14ac:dyDescent="0.2">
      <c r="F283" s="566"/>
      <c r="G283" s="566"/>
      <c r="H283" s="562"/>
      <c r="I283" s="561"/>
      <c r="J283" s="561"/>
      <c r="K283" s="567"/>
      <c r="L283" s="562"/>
      <c r="M283" s="568"/>
      <c r="N283" s="562"/>
      <c r="O283" s="568"/>
      <c r="P283" s="563"/>
      <c r="Q283" s="562"/>
      <c r="R283" s="562"/>
      <c r="S283" s="562"/>
      <c r="T283" s="562"/>
      <c r="U283" s="562"/>
      <c r="V283" s="561"/>
      <c r="W283" s="561"/>
      <c r="X283" s="561"/>
      <c r="Y283" s="561"/>
    </row>
    <row r="284" spans="6:25" x14ac:dyDescent="0.2">
      <c r="F284" s="566"/>
      <c r="G284" s="566"/>
      <c r="H284" s="562"/>
      <c r="I284" s="561"/>
      <c r="J284" s="561"/>
      <c r="K284" s="567"/>
      <c r="L284" s="562"/>
      <c r="M284" s="568"/>
      <c r="N284" s="562"/>
      <c r="O284" s="568"/>
      <c r="P284" s="563"/>
      <c r="Q284" s="562"/>
      <c r="R284" s="562"/>
      <c r="S284" s="562"/>
      <c r="T284" s="562"/>
      <c r="U284" s="562"/>
      <c r="V284" s="561"/>
      <c r="W284" s="561"/>
      <c r="X284" s="561"/>
      <c r="Y284" s="561"/>
    </row>
    <row r="285" spans="6:25" x14ac:dyDescent="0.2">
      <c r="F285" s="566"/>
      <c r="G285" s="566"/>
      <c r="H285" s="562"/>
      <c r="I285" s="561"/>
      <c r="J285" s="561"/>
      <c r="K285" s="567"/>
      <c r="L285" s="562"/>
      <c r="M285" s="568"/>
      <c r="N285" s="562"/>
      <c r="O285" s="568"/>
      <c r="P285" s="563"/>
      <c r="Q285" s="562"/>
      <c r="R285" s="562"/>
      <c r="S285" s="562"/>
      <c r="T285" s="562"/>
      <c r="U285" s="562"/>
      <c r="V285" s="561"/>
      <c r="W285" s="561"/>
      <c r="X285" s="561"/>
      <c r="Y285" s="561"/>
    </row>
    <row r="286" spans="6:25" x14ac:dyDescent="0.2">
      <c r="F286" s="566"/>
      <c r="G286" s="566"/>
      <c r="H286" s="562"/>
      <c r="I286" s="561"/>
      <c r="J286" s="561"/>
      <c r="K286" s="567"/>
      <c r="L286" s="562"/>
      <c r="M286" s="568"/>
      <c r="N286" s="562"/>
      <c r="O286" s="568"/>
      <c r="P286" s="563"/>
      <c r="Q286" s="562"/>
      <c r="R286" s="562"/>
      <c r="S286" s="562"/>
      <c r="T286" s="562"/>
      <c r="U286" s="562"/>
      <c r="V286" s="561"/>
      <c r="W286" s="561"/>
      <c r="X286" s="561"/>
      <c r="Y286" s="561"/>
    </row>
    <row r="287" spans="6:25" x14ac:dyDescent="0.2">
      <c r="F287" s="566"/>
      <c r="G287" s="566"/>
      <c r="H287" s="562"/>
      <c r="I287" s="561"/>
      <c r="J287" s="561"/>
      <c r="K287" s="567"/>
      <c r="L287" s="562"/>
      <c r="M287" s="568"/>
      <c r="N287" s="562"/>
      <c r="O287" s="568"/>
      <c r="P287" s="563"/>
      <c r="Q287" s="562"/>
      <c r="R287" s="562"/>
      <c r="S287" s="562"/>
      <c r="T287" s="562"/>
      <c r="U287" s="562"/>
      <c r="V287" s="561"/>
      <c r="W287" s="561"/>
      <c r="X287" s="561"/>
      <c r="Y287" s="561"/>
    </row>
    <row r="288" spans="6:25" x14ac:dyDescent="0.2">
      <c r="F288" s="566"/>
      <c r="G288" s="566"/>
      <c r="H288" s="562"/>
      <c r="I288" s="561"/>
      <c r="J288" s="561"/>
      <c r="K288" s="567"/>
      <c r="L288" s="562"/>
      <c r="M288" s="568"/>
      <c r="N288" s="562"/>
      <c r="O288" s="568"/>
      <c r="P288" s="563"/>
      <c r="Q288" s="562"/>
      <c r="R288" s="562"/>
      <c r="S288" s="562"/>
      <c r="T288" s="562"/>
      <c r="U288" s="562"/>
      <c r="V288" s="561"/>
      <c r="W288" s="561"/>
      <c r="X288" s="561"/>
      <c r="Y288" s="561"/>
    </row>
    <row r="289" spans="6:25" x14ac:dyDescent="0.2">
      <c r="F289" s="566"/>
      <c r="G289" s="566"/>
      <c r="H289" s="562"/>
      <c r="I289" s="561"/>
      <c r="J289" s="561"/>
      <c r="K289" s="567"/>
      <c r="L289" s="562"/>
      <c r="M289" s="568"/>
      <c r="N289" s="562"/>
      <c r="O289" s="568"/>
      <c r="P289" s="563"/>
      <c r="Q289" s="562"/>
      <c r="R289" s="562"/>
      <c r="S289" s="562"/>
      <c r="T289" s="562"/>
      <c r="U289" s="562"/>
      <c r="V289" s="561"/>
      <c r="W289" s="561"/>
      <c r="X289" s="561"/>
      <c r="Y289" s="561"/>
    </row>
    <row r="290" spans="6:25" x14ac:dyDescent="0.2">
      <c r="F290" s="566"/>
      <c r="G290" s="566"/>
      <c r="H290" s="562"/>
      <c r="I290" s="561"/>
      <c r="J290" s="561"/>
      <c r="K290" s="567"/>
      <c r="L290" s="562"/>
      <c r="M290" s="568"/>
      <c r="N290" s="562"/>
      <c r="O290" s="568"/>
      <c r="P290" s="563"/>
      <c r="Q290" s="562"/>
      <c r="R290" s="562"/>
      <c r="S290" s="562"/>
      <c r="T290" s="562"/>
      <c r="U290" s="562"/>
      <c r="V290" s="561"/>
      <c r="W290" s="561"/>
      <c r="X290" s="561"/>
      <c r="Y290" s="561"/>
    </row>
    <row r="291" spans="6:25" x14ac:dyDescent="0.2">
      <c r="F291" s="566"/>
      <c r="G291" s="566"/>
      <c r="H291" s="562"/>
      <c r="I291" s="561"/>
      <c r="J291" s="561"/>
      <c r="K291" s="567"/>
      <c r="L291" s="562"/>
      <c r="M291" s="568"/>
      <c r="N291" s="562"/>
      <c r="O291" s="568"/>
      <c r="P291" s="563"/>
      <c r="Q291" s="562"/>
      <c r="R291" s="562"/>
      <c r="S291" s="562"/>
      <c r="T291" s="562"/>
      <c r="U291" s="562"/>
      <c r="V291" s="561"/>
      <c r="W291" s="561"/>
      <c r="X291" s="561"/>
      <c r="Y291" s="561"/>
    </row>
    <row r="292" spans="6:25" x14ac:dyDescent="0.2">
      <c r="F292" s="566"/>
      <c r="G292" s="566"/>
      <c r="H292" s="562"/>
      <c r="I292" s="561"/>
      <c r="J292" s="561"/>
      <c r="K292" s="567"/>
      <c r="L292" s="562"/>
      <c r="M292" s="568"/>
      <c r="N292" s="562"/>
      <c r="O292" s="568"/>
      <c r="P292" s="563"/>
      <c r="Q292" s="562"/>
      <c r="R292" s="562"/>
      <c r="S292" s="562"/>
      <c r="T292" s="562"/>
      <c r="U292" s="562"/>
      <c r="V292" s="561"/>
      <c r="W292" s="561"/>
      <c r="X292" s="561"/>
      <c r="Y292" s="561"/>
    </row>
    <row r="293" spans="6:25" x14ac:dyDescent="0.2">
      <c r="F293" s="566"/>
      <c r="G293" s="566"/>
      <c r="H293" s="562"/>
      <c r="I293" s="561"/>
      <c r="J293" s="561"/>
      <c r="K293" s="567"/>
      <c r="L293" s="562"/>
      <c r="M293" s="568"/>
      <c r="N293" s="562"/>
      <c r="O293" s="568"/>
      <c r="P293" s="563"/>
      <c r="Q293" s="562"/>
      <c r="R293" s="562"/>
      <c r="S293" s="562"/>
      <c r="T293" s="562"/>
      <c r="U293" s="562"/>
      <c r="V293" s="561"/>
      <c r="W293" s="561"/>
      <c r="X293" s="561"/>
      <c r="Y293" s="561"/>
    </row>
    <row r="294" spans="6:25" x14ac:dyDescent="0.2">
      <c r="F294" s="566"/>
      <c r="G294" s="566"/>
      <c r="H294" s="562"/>
      <c r="I294" s="561"/>
      <c r="J294" s="561"/>
      <c r="K294" s="567"/>
      <c r="L294" s="562"/>
      <c r="M294" s="568"/>
      <c r="N294" s="562"/>
      <c r="O294" s="568"/>
      <c r="P294" s="563"/>
      <c r="Q294" s="562"/>
      <c r="R294" s="562"/>
      <c r="S294" s="562"/>
      <c r="T294" s="562"/>
      <c r="U294" s="562"/>
      <c r="V294" s="561"/>
      <c r="W294" s="561"/>
      <c r="X294" s="561"/>
      <c r="Y294" s="561"/>
    </row>
    <row r="295" spans="6:25" x14ac:dyDescent="0.2">
      <c r="F295" s="566"/>
      <c r="G295" s="566"/>
      <c r="H295" s="562"/>
      <c r="I295" s="561"/>
      <c r="J295" s="561"/>
      <c r="K295" s="567"/>
      <c r="L295" s="562"/>
      <c r="M295" s="568"/>
      <c r="N295" s="562"/>
      <c r="O295" s="568"/>
      <c r="P295" s="563"/>
      <c r="Q295" s="562"/>
      <c r="R295" s="562"/>
      <c r="S295" s="562"/>
      <c r="T295" s="562"/>
      <c r="U295" s="562"/>
      <c r="V295" s="561"/>
      <c r="W295" s="561"/>
      <c r="X295" s="561"/>
      <c r="Y295" s="561"/>
    </row>
    <row r="296" spans="6:25" x14ac:dyDescent="0.2">
      <c r="F296" s="566"/>
      <c r="G296" s="566"/>
      <c r="H296" s="562"/>
      <c r="I296" s="561"/>
      <c r="J296" s="561"/>
      <c r="K296" s="567"/>
      <c r="L296" s="562"/>
      <c r="M296" s="568"/>
      <c r="N296" s="562"/>
      <c r="O296" s="568"/>
      <c r="P296" s="563"/>
      <c r="Q296" s="562"/>
      <c r="R296" s="562"/>
      <c r="S296" s="562"/>
      <c r="T296" s="562"/>
      <c r="U296" s="562"/>
      <c r="V296" s="561"/>
      <c r="W296" s="561"/>
      <c r="X296" s="561"/>
      <c r="Y296" s="561"/>
    </row>
    <row r="297" spans="6:25" x14ac:dyDescent="0.2">
      <c r="F297" s="566"/>
      <c r="G297" s="566"/>
      <c r="H297" s="562"/>
      <c r="I297" s="561"/>
      <c r="J297" s="561"/>
      <c r="K297" s="567"/>
      <c r="L297" s="562"/>
      <c r="M297" s="568"/>
      <c r="N297" s="562"/>
      <c r="O297" s="568"/>
      <c r="P297" s="563"/>
      <c r="Q297" s="562"/>
      <c r="R297" s="562"/>
      <c r="S297" s="562"/>
      <c r="T297" s="562"/>
      <c r="U297" s="562"/>
      <c r="V297" s="561"/>
      <c r="W297" s="561"/>
      <c r="X297" s="561"/>
      <c r="Y297" s="561"/>
    </row>
    <row r="298" spans="6:25" x14ac:dyDescent="0.2">
      <c r="F298" s="566"/>
      <c r="G298" s="566"/>
      <c r="H298" s="562"/>
      <c r="I298" s="561"/>
      <c r="J298" s="561"/>
      <c r="K298" s="567"/>
      <c r="L298" s="562"/>
      <c r="M298" s="568"/>
      <c r="N298" s="562"/>
      <c r="O298" s="568"/>
      <c r="P298" s="563"/>
      <c r="Q298" s="562"/>
      <c r="R298" s="562"/>
      <c r="S298" s="562"/>
      <c r="T298" s="562"/>
      <c r="U298" s="562"/>
      <c r="V298" s="561"/>
      <c r="W298" s="561"/>
      <c r="X298" s="561"/>
      <c r="Y298" s="561"/>
    </row>
    <row r="299" spans="6:25" x14ac:dyDescent="0.2">
      <c r="F299" s="566"/>
      <c r="G299" s="566"/>
      <c r="H299" s="562"/>
      <c r="I299" s="561"/>
      <c r="J299" s="561"/>
      <c r="K299" s="567"/>
      <c r="L299" s="562"/>
      <c r="M299" s="568"/>
      <c r="N299" s="562"/>
      <c r="O299" s="568"/>
      <c r="P299" s="563"/>
      <c r="Q299" s="562"/>
      <c r="R299" s="562"/>
      <c r="S299" s="562"/>
      <c r="T299" s="562"/>
      <c r="U299" s="562"/>
      <c r="V299" s="561"/>
      <c r="W299" s="561"/>
      <c r="X299" s="561"/>
      <c r="Y299" s="561"/>
    </row>
    <row r="300" spans="6:25" x14ac:dyDescent="0.2">
      <c r="F300" s="566"/>
      <c r="G300" s="566"/>
      <c r="H300" s="562"/>
      <c r="I300" s="561"/>
      <c r="J300" s="561"/>
      <c r="K300" s="567"/>
      <c r="L300" s="562"/>
      <c r="M300" s="568"/>
      <c r="N300" s="562"/>
      <c r="O300" s="568"/>
      <c r="P300" s="563"/>
      <c r="Q300" s="562"/>
      <c r="R300" s="562"/>
      <c r="S300" s="562"/>
      <c r="T300" s="562"/>
      <c r="U300" s="562"/>
      <c r="V300" s="561"/>
      <c r="W300" s="561"/>
      <c r="X300" s="561"/>
      <c r="Y300" s="561"/>
    </row>
    <row r="301" spans="6:25" x14ac:dyDescent="0.2">
      <c r="F301" s="566"/>
      <c r="G301" s="566"/>
      <c r="H301" s="562"/>
      <c r="I301" s="561"/>
      <c r="J301" s="561"/>
      <c r="K301" s="567"/>
      <c r="L301" s="562"/>
      <c r="M301" s="568"/>
      <c r="N301" s="562"/>
      <c r="O301" s="568"/>
      <c r="P301" s="563"/>
      <c r="Q301" s="562"/>
      <c r="R301" s="562"/>
      <c r="S301" s="562"/>
      <c r="T301" s="562"/>
      <c r="U301" s="562"/>
      <c r="V301" s="561"/>
      <c r="W301" s="561"/>
      <c r="X301" s="561"/>
      <c r="Y301" s="561"/>
    </row>
    <row r="302" spans="6:25" x14ac:dyDescent="0.2">
      <c r="F302" s="566"/>
      <c r="G302" s="566"/>
      <c r="H302" s="562"/>
      <c r="I302" s="561"/>
      <c r="J302" s="561"/>
      <c r="K302" s="567"/>
      <c r="L302" s="562"/>
      <c r="M302" s="568"/>
      <c r="N302" s="562"/>
      <c r="O302" s="568"/>
      <c r="P302" s="563"/>
      <c r="Q302" s="562"/>
      <c r="R302" s="562"/>
      <c r="S302" s="562"/>
      <c r="T302" s="562"/>
      <c r="U302" s="562"/>
      <c r="V302" s="561"/>
      <c r="W302" s="561"/>
      <c r="X302" s="561"/>
      <c r="Y302" s="561"/>
    </row>
    <row r="303" spans="6:25" x14ac:dyDescent="0.2">
      <c r="F303" s="566"/>
      <c r="G303" s="566"/>
      <c r="H303" s="562"/>
      <c r="I303" s="561"/>
      <c r="J303" s="561"/>
      <c r="K303" s="567"/>
      <c r="L303" s="562"/>
      <c r="M303" s="568"/>
      <c r="N303" s="562"/>
      <c r="O303" s="568"/>
      <c r="P303" s="563"/>
      <c r="Q303" s="562"/>
      <c r="R303" s="562"/>
      <c r="S303" s="562"/>
      <c r="T303" s="562"/>
      <c r="U303" s="562"/>
      <c r="V303" s="561"/>
      <c r="W303" s="561"/>
      <c r="X303" s="561"/>
      <c r="Y303" s="561"/>
    </row>
    <row r="304" spans="6:25" x14ac:dyDescent="0.2">
      <c r="F304" s="566"/>
      <c r="G304" s="566"/>
      <c r="H304" s="562"/>
      <c r="I304" s="561"/>
      <c r="J304" s="561"/>
      <c r="K304" s="567"/>
      <c r="L304" s="562"/>
      <c r="M304" s="568"/>
      <c r="N304" s="562"/>
      <c r="O304" s="568"/>
      <c r="P304" s="563"/>
      <c r="Q304" s="562"/>
      <c r="R304" s="562"/>
      <c r="S304" s="562"/>
      <c r="T304" s="562"/>
      <c r="U304" s="562"/>
      <c r="V304" s="561"/>
      <c r="W304" s="561"/>
      <c r="X304" s="561"/>
      <c r="Y304" s="561"/>
    </row>
    <row r="305" spans="6:25" x14ac:dyDescent="0.2">
      <c r="F305" s="566"/>
      <c r="G305" s="566"/>
      <c r="H305" s="562"/>
      <c r="I305" s="561"/>
      <c r="J305" s="561"/>
      <c r="K305" s="567"/>
      <c r="L305" s="562"/>
      <c r="M305" s="568"/>
      <c r="N305" s="562"/>
      <c r="O305" s="568"/>
      <c r="P305" s="563"/>
      <c r="Q305" s="562"/>
      <c r="R305" s="562"/>
      <c r="S305" s="562"/>
      <c r="T305" s="562"/>
      <c r="U305" s="562"/>
      <c r="V305" s="561"/>
      <c r="W305" s="561"/>
      <c r="X305" s="561"/>
      <c r="Y305" s="561"/>
    </row>
    <row r="306" spans="6:25" x14ac:dyDescent="0.2">
      <c r="F306" s="566"/>
      <c r="G306" s="566"/>
      <c r="H306" s="562"/>
      <c r="I306" s="561"/>
      <c r="J306" s="561"/>
      <c r="K306" s="567"/>
      <c r="L306" s="562"/>
      <c r="M306" s="568"/>
      <c r="N306" s="562"/>
      <c r="O306" s="568"/>
      <c r="P306" s="563"/>
      <c r="Q306" s="562"/>
      <c r="R306" s="562"/>
      <c r="S306" s="562"/>
      <c r="T306" s="562"/>
      <c r="U306" s="562"/>
      <c r="V306" s="561"/>
      <c r="W306" s="561"/>
      <c r="X306" s="561"/>
      <c r="Y306" s="561"/>
    </row>
    <row r="307" spans="6:25" x14ac:dyDescent="0.2">
      <c r="F307" s="566"/>
      <c r="G307" s="566"/>
      <c r="H307" s="562"/>
      <c r="I307" s="561"/>
      <c r="J307" s="561"/>
      <c r="K307" s="567"/>
      <c r="L307" s="562"/>
      <c r="M307" s="568"/>
      <c r="N307" s="562"/>
      <c r="O307" s="568"/>
      <c r="P307" s="563"/>
      <c r="Q307" s="562"/>
      <c r="R307" s="562"/>
      <c r="S307" s="562"/>
      <c r="T307" s="562"/>
      <c r="U307" s="562"/>
      <c r="V307" s="561"/>
      <c r="W307" s="561"/>
      <c r="X307" s="561"/>
      <c r="Y307" s="561"/>
    </row>
    <row r="308" spans="6:25" x14ac:dyDescent="0.2">
      <c r="F308" s="566"/>
      <c r="G308" s="566"/>
      <c r="H308" s="562"/>
      <c r="I308" s="561"/>
      <c r="J308" s="561"/>
      <c r="K308" s="567"/>
      <c r="L308" s="562"/>
      <c r="M308" s="568"/>
      <c r="N308" s="562"/>
      <c r="O308" s="568"/>
      <c r="P308" s="563"/>
      <c r="Q308" s="562"/>
      <c r="R308" s="562"/>
      <c r="S308" s="562"/>
      <c r="T308" s="562"/>
      <c r="U308" s="562"/>
      <c r="V308" s="561"/>
      <c r="W308" s="561"/>
      <c r="X308" s="561"/>
      <c r="Y308" s="561"/>
    </row>
    <row r="309" spans="6:25" x14ac:dyDescent="0.2">
      <c r="F309" s="566"/>
      <c r="G309" s="566"/>
      <c r="H309" s="562"/>
      <c r="I309" s="561"/>
      <c r="J309" s="561"/>
      <c r="K309" s="567"/>
      <c r="L309" s="562"/>
      <c r="M309" s="568"/>
      <c r="N309" s="562"/>
      <c r="O309" s="568"/>
      <c r="P309" s="563"/>
      <c r="Q309" s="562"/>
      <c r="R309" s="562"/>
      <c r="S309" s="562"/>
      <c r="T309" s="562"/>
      <c r="U309" s="562"/>
      <c r="V309" s="561"/>
      <c r="W309" s="561"/>
      <c r="X309" s="561"/>
      <c r="Y309" s="561"/>
    </row>
    <row r="310" spans="6:25" x14ac:dyDescent="0.2">
      <c r="F310" s="566"/>
      <c r="G310" s="566"/>
      <c r="H310" s="562"/>
      <c r="I310" s="561"/>
      <c r="J310" s="561"/>
      <c r="K310" s="567"/>
      <c r="L310" s="562"/>
      <c r="M310" s="568"/>
      <c r="N310" s="562"/>
      <c r="O310" s="568"/>
      <c r="P310" s="563"/>
      <c r="Q310" s="562"/>
      <c r="R310" s="562"/>
      <c r="S310" s="562"/>
      <c r="T310" s="562"/>
      <c r="U310" s="562"/>
      <c r="V310" s="561"/>
      <c r="W310" s="561"/>
      <c r="X310" s="561"/>
      <c r="Y310" s="561"/>
    </row>
    <row r="311" spans="6:25" x14ac:dyDescent="0.2">
      <c r="F311" s="566"/>
      <c r="G311" s="566"/>
      <c r="H311" s="562"/>
      <c r="I311" s="561"/>
      <c r="J311" s="561"/>
      <c r="K311" s="567"/>
      <c r="L311" s="562"/>
      <c r="M311" s="568"/>
      <c r="N311" s="562"/>
      <c r="O311" s="568"/>
      <c r="P311" s="563"/>
      <c r="Q311" s="562"/>
      <c r="R311" s="562"/>
      <c r="S311" s="562"/>
      <c r="T311" s="562"/>
      <c r="U311" s="562"/>
      <c r="V311" s="561"/>
      <c r="W311" s="561"/>
      <c r="X311" s="561"/>
      <c r="Y311" s="561"/>
    </row>
    <row r="312" spans="6:25" x14ac:dyDescent="0.2">
      <c r="F312" s="566"/>
      <c r="G312" s="566"/>
      <c r="H312" s="562"/>
      <c r="I312" s="561"/>
      <c r="J312" s="561"/>
      <c r="K312" s="567"/>
      <c r="L312" s="562"/>
      <c r="M312" s="568"/>
      <c r="N312" s="562"/>
      <c r="O312" s="568"/>
      <c r="P312" s="563"/>
      <c r="Q312" s="562"/>
      <c r="R312" s="562"/>
      <c r="S312" s="562"/>
      <c r="T312" s="562"/>
      <c r="U312" s="562"/>
      <c r="V312" s="561"/>
      <c r="W312" s="561"/>
      <c r="X312" s="561"/>
      <c r="Y312" s="561"/>
    </row>
    <row r="313" spans="6:25" x14ac:dyDescent="0.2">
      <c r="F313" s="566"/>
      <c r="G313" s="566"/>
      <c r="H313" s="562"/>
      <c r="I313" s="561"/>
      <c r="J313" s="561"/>
      <c r="K313" s="567"/>
      <c r="L313" s="562"/>
      <c r="M313" s="568"/>
      <c r="N313" s="562"/>
      <c r="O313" s="568"/>
      <c r="P313" s="563"/>
      <c r="Q313" s="562"/>
      <c r="R313" s="562"/>
      <c r="S313" s="562"/>
      <c r="T313" s="562"/>
      <c r="U313" s="562"/>
      <c r="V313" s="561"/>
      <c r="W313" s="561"/>
      <c r="X313" s="561"/>
      <c r="Y313" s="561"/>
    </row>
    <row r="314" spans="6:25" x14ac:dyDescent="0.2">
      <c r="F314" s="566"/>
      <c r="G314" s="566"/>
      <c r="H314" s="562"/>
      <c r="I314" s="561"/>
      <c r="J314" s="561"/>
      <c r="K314" s="567"/>
      <c r="L314" s="562"/>
      <c r="M314" s="568"/>
      <c r="N314" s="562"/>
      <c r="O314" s="568"/>
      <c r="P314" s="563"/>
      <c r="Q314" s="562"/>
      <c r="R314" s="562"/>
      <c r="S314" s="562"/>
      <c r="T314" s="562"/>
      <c r="U314" s="562"/>
      <c r="V314" s="561"/>
      <c r="W314" s="561"/>
      <c r="X314" s="561"/>
      <c r="Y314" s="561"/>
    </row>
    <row r="315" spans="6:25" x14ac:dyDescent="0.2">
      <c r="F315" s="566"/>
      <c r="G315" s="566"/>
      <c r="H315" s="562"/>
      <c r="I315" s="561"/>
      <c r="J315" s="561"/>
      <c r="K315" s="567"/>
      <c r="L315" s="562"/>
      <c r="M315" s="568"/>
      <c r="N315" s="562"/>
      <c r="O315" s="568"/>
      <c r="P315" s="563"/>
      <c r="Q315" s="562"/>
      <c r="R315" s="562"/>
      <c r="S315" s="562"/>
      <c r="T315" s="562"/>
      <c r="U315" s="562"/>
      <c r="V315" s="561"/>
      <c r="W315" s="561"/>
      <c r="X315" s="561"/>
      <c r="Y315" s="561"/>
    </row>
    <row r="316" spans="6:25" x14ac:dyDescent="0.2">
      <c r="F316" s="566"/>
      <c r="G316" s="566"/>
      <c r="H316" s="562"/>
      <c r="I316" s="561"/>
      <c r="J316" s="561"/>
      <c r="K316" s="567"/>
      <c r="L316" s="562"/>
      <c r="M316" s="568"/>
      <c r="N316" s="562"/>
      <c r="O316" s="568"/>
      <c r="P316" s="563"/>
      <c r="Q316" s="562"/>
      <c r="R316" s="562"/>
      <c r="S316" s="562"/>
      <c r="T316" s="562"/>
      <c r="U316" s="562"/>
      <c r="V316" s="561"/>
      <c r="W316" s="561"/>
      <c r="X316" s="561"/>
      <c r="Y316" s="561"/>
    </row>
    <row r="317" spans="6:25" x14ac:dyDescent="0.2">
      <c r="F317" s="566"/>
      <c r="G317" s="566"/>
      <c r="H317" s="562"/>
      <c r="I317" s="561"/>
      <c r="J317" s="561"/>
      <c r="K317" s="567"/>
      <c r="L317" s="562"/>
      <c r="M317" s="568"/>
      <c r="N317" s="562"/>
      <c r="O317" s="568"/>
      <c r="P317" s="563"/>
      <c r="Q317" s="562"/>
      <c r="R317" s="562"/>
      <c r="S317" s="562"/>
      <c r="T317" s="562"/>
      <c r="U317" s="562"/>
      <c r="V317" s="561"/>
      <c r="W317" s="561"/>
      <c r="X317" s="561"/>
      <c r="Y317" s="561"/>
    </row>
    <row r="318" spans="6:25" x14ac:dyDescent="0.2">
      <c r="F318" s="566"/>
      <c r="G318" s="566"/>
      <c r="H318" s="562"/>
      <c r="I318" s="561"/>
      <c r="J318" s="561"/>
      <c r="K318" s="567"/>
      <c r="L318" s="562"/>
      <c r="M318" s="568"/>
      <c r="N318" s="562"/>
      <c r="O318" s="568"/>
      <c r="P318" s="563"/>
      <c r="Q318" s="562"/>
      <c r="R318" s="562"/>
      <c r="S318" s="562"/>
      <c r="T318" s="562"/>
      <c r="U318" s="562"/>
      <c r="V318" s="561"/>
      <c r="W318" s="561"/>
      <c r="X318" s="561"/>
      <c r="Y318" s="561"/>
    </row>
    <row r="319" spans="6:25" x14ac:dyDescent="0.2">
      <c r="F319" s="566"/>
      <c r="G319" s="566"/>
      <c r="H319" s="562"/>
      <c r="I319" s="561"/>
      <c r="J319" s="561"/>
      <c r="K319" s="567"/>
      <c r="L319" s="562"/>
      <c r="M319" s="568"/>
      <c r="N319" s="562"/>
      <c r="O319" s="568"/>
      <c r="P319" s="563"/>
      <c r="Q319" s="562"/>
      <c r="R319" s="562"/>
      <c r="S319" s="562"/>
      <c r="T319" s="562"/>
      <c r="U319" s="562"/>
      <c r="V319" s="561"/>
      <c r="W319" s="561"/>
      <c r="X319" s="561"/>
      <c r="Y319" s="561"/>
    </row>
    <row r="320" spans="6:25" x14ac:dyDescent="0.2">
      <c r="F320" s="566"/>
      <c r="G320" s="566"/>
      <c r="H320" s="562"/>
      <c r="I320" s="561"/>
      <c r="J320" s="561"/>
      <c r="K320" s="567"/>
      <c r="L320" s="562"/>
      <c r="M320" s="568"/>
      <c r="N320" s="562"/>
      <c r="O320" s="568"/>
      <c r="P320" s="563"/>
      <c r="Q320" s="562"/>
      <c r="R320" s="562"/>
      <c r="S320" s="562"/>
      <c r="T320" s="562"/>
      <c r="U320" s="562"/>
      <c r="V320" s="561"/>
      <c r="W320" s="561"/>
      <c r="X320" s="561"/>
      <c r="Y320" s="561"/>
    </row>
    <row r="321" spans="6:25" x14ac:dyDescent="0.2">
      <c r="F321" s="566"/>
      <c r="G321" s="566"/>
      <c r="H321" s="562"/>
      <c r="I321" s="561"/>
      <c r="J321" s="561"/>
      <c r="K321" s="567"/>
      <c r="L321" s="562"/>
      <c r="M321" s="568"/>
      <c r="N321" s="562"/>
      <c r="O321" s="568"/>
      <c r="P321" s="563"/>
      <c r="Q321" s="562"/>
      <c r="R321" s="562"/>
      <c r="S321" s="562"/>
      <c r="T321" s="562"/>
      <c r="U321" s="562"/>
      <c r="V321" s="561"/>
      <c r="W321" s="561"/>
      <c r="X321" s="561"/>
      <c r="Y321" s="561"/>
    </row>
    <row r="322" spans="6:25" x14ac:dyDescent="0.2">
      <c r="F322" s="566"/>
      <c r="G322" s="566"/>
      <c r="H322" s="562"/>
      <c r="I322" s="561"/>
      <c r="J322" s="561"/>
      <c r="K322" s="567"/>
      <c r="L322" s="562"/>
      <c r="M322" s="568"/>
      <c r="N322" s="562"/>
      <c r="O322" s="568"/>
      <c r="P322" s="563"/>
      <c r="Q322" s="562"/>
      <c r="R322" s="562"/>
      <c r="S322" s="562"/>
      <c r="T322" s="562"/>
      <c r="U322" s="562"/>
      <c r="V322" s="561"/>
      <c r="W322" s="561"/>
      <c r="X322" s="561"/>
      <c r="Y322" s="561"/>
    </row>
    <row r="323" spans="6:25" x14ac:dyDescent="0.2">
      <c r="F323" s="566"/>
      <c r="G323" s="566"/>
      <c r="H323" s="562"/>
      <c r="I323" s="561"/>
      <c r="J323" s="561"/>
      <c r="K323" s="567"/>
      <c r="L323" s="562"/>
      <c r="M323" s="568"/>
      <c r="N323" s="562"/>
      <c r="O323" s="568"/>
      <c r="P323" s="563"/>
      <c r="Q323" s="562"/>
      <c r="R323" s="562"/>
      <c r="S323" s="562"/>
      <c r="T323" s="562"/>
      <c r="U323" s="562"/>
      <c r="V323" s="561"/>
      <c r="W323" s="561"/>
      <c r="X323" s="561"/>
      <c r="Y323" s="561"/>
    </row>
    <row r="324" spans="6:25" x14ac:dyDescent="0.2">
      <c r="F324" s="566"/>
      <c r="G324" s="566"/>
      <c r="H324" s="562"/>
      <c r="I324" s="561"/>
      <c r="J324" s="561"/>
      <c r="K324" s="567"/>
      <c r="L324" s="562"/>
      <c r="M324" s="568"/>
      <c r="N324" s="562"/>
      <c r="O324" s="568"/>
      <c r="P324" s="563"/>
      <c r="Q324" s="562"/>
      <c r="R324" s="562"/>
      <c r="S324" s="562"/>
      <c r="T324" s="562"/>
      <c r="U324" s="562"/>
      <c r="V324" s="561"/>
      <c r="W324" s="561"/>
      <c r="X324" s="561"/>
      <c r="Y324" s="561"/>
    </row>
    <row r="325" spans="6:25" x14ac:dyDescent="0.2">
      <c r="F325" s="566"/>
      <c r="G325" s="566"/>
      <c r="H325" s="562"/>
      <c r="I325" s="561"/>
      <c r="J325" s="561"/>
      <c r="K325" s="567"/>
      <c r="L325" s="562"/>
      <c r="M325" s="568"/>
      <c r="N325" s="562"/>
      <c r="O325" s="568"/>
      <c r="P325" s="563"/>
      <c r="Q325" s="562"/>
      <c r="R325" s="562"/>
      <c r="S325" s="562"/>
      <c r="T325" s="562"/>
      <c r="U325" s="562"/>
      <c r="V325" s="561"/>
      <c r="W325" s="561"/>
      <c r="X325" s="561"/>
      <c r="Y325" s="561"/>
    </row>
    <row r="326" spans="6:25" x14ac:dyDescent="0.2">
      <c r="F326" s="566"/>
      <c r="G326" s="566"/>
      <c r="H326" s="562"/>
      <c r="I326" s="561"/>
      <c r="J326" s="561"/>
      <c r="K326" s="567"/>
      <c r="L326" s="562"/>
      <c r="M326" s="568"/>
      <c r="N326" s="562"/>
      <c r="O326" s="568"/>
      <c r="P326" s="563"/>
      <c r="Q326" s="562"/>
      <c r="R326" s="562"/>
      <c r="S326" s="562"/>
      <c r="T326" s="562"/>
      <c r="U326" s="562"/>
      <c r="V326" s="561"/>
      <c r="W326" s="561"/>
      <c r="X326" s="561"/>
      <c r="Y326" s="561"/>
    </row>
    <row r="327" spans="6:25" x14ac:dyDescent="0.2">
      <c r="F327" s="566"/>
      <c r="G327" s="566"/>
      <c r="H327" s="562"/>
      <c r="I327" s="561"/>
      <c r="J327" s="561"/>
      <c r="K327" s="567"/>
      <c r="L327" s="562"/>
      <c r="M327" s="568"/>
      <c r="N327" s="562"/>
      <c r="O327" s="568"/>
      <c r="P327" s="563"/>
      <c r="Q327" s="562"/>
      <c r="R327" s="562"/>
      <c r="S327" s="562"/>
      <c r="T327" s="562"/>
      <c r="U327" s="562"/>
      <c r="V327" s="561"/>
      <c r="W327" s="561"/>
      <c r="X327" s="561"/>
      <c r="Y327" s="561"/>
    </row>
    <row r="328" spans="6:25" x14ac:dyDescent="0.2">
      <c r="F328" s="566"/>
      <c r="G328" s="566"/>
      <c r="H328" s="562"/>
      <c r="I328" s="561"/>
      <c r="J328" s="561"/>
      <c r="K328" s="567"/>
      <c r="L328" s="562"/>
      <c r="M328" s="568"/>
      <c r="N328" s="562"/>
      <c r="O328" s="568"/>
      <c r="P328" s="563"/>
      <c r="Q328" s="562"/>
      <c r="R328" s="562"/>
      <c r="S328" s="562"/>
      <c r="T328" s="562"/>
      <c r="U328" s="562"/>
      <c r="V328" s="561"/>
      <c r="W328" s="561"/>
      <c r="X328" s="561"/>
      <c r="Y328" s="561"/>
    </row>
    <row r="329" spans="6:25" x14ac:dyDescent="0.2">
      <c r="F329" s="566"/>
      <c r="G329" s="566"/>
      <c r="H329" s="562"/>
      <c r="I329" s="561"/>
      <c r="J329" s="561"/>
      <c r="K329" s="567"/>
      <c r="L329" s="562"/>
      <c r="M329" s="568"/>
      <c r="N329" s="562"/>
      <c r="O329" s="568"/>
      <c r="P329" s="563"/>
      <c r="Q329" s="562"/>
      <c r="R329" s="562"/>
      <c r="S329" s="562"/>
      <c r="T329" s="562"/>
      <c r="U329" s="562"/>
      <c r="V329" s="561"/>
      <c r="W329" s="561"/>
      <c r="X329" s="561"/>
      <c r="Y329" s="561"/>
    </row>
    <row r="330" spans="6:25" x14ac:dyDescent="0.2">
      <c r="F330" s="566"/>
      <c r="G330" s="566"/>
      <c r="H330" s="562"/>
      <c r="I330" s="561"/>
      <c r="J330" s="561"/>
      <c r="K330" s="567"/>
      <c r="L330" s="562"/>
      <c r="M330" s="568"/>
      <c r="N330" s="562"/>
      <c r="O330" s="568"/>
      <c r="P330" s="563"/>
      <c r="Q330" s="562"/>
      <c r="R330" s="562"/>
      <c r="S330" s="562"/>
      <c r="T330" s="562"/>
      <c r="U330" s="562"/>
      <c r="V330" s="561"/>
      <c r="W330" s="561"/>
      <c r="X330" s="561"/>
      <c r="Y330" s="561"/>
    </row>
    <row r="331" spans="6:25" x14ac:dyDescent="0.2">
      <c r="F331" s="566"/>
      <c r="G331" s="566"/>
      <c r="H331" s="562"/>
      <c r="I331" s="561"/>
      <c r="J331" s="561"/>
      <c r="K331" s="567"/>
      <c r="L331" s="562"/>
      <c r="M331" s="568"/>
      <c r="N331" s="562"/>
      <c r="O331" s="568"/>
      <c r="P331" s="563"/>
      <c r="Q331" s="562"/>
      <c r="R331" s="562"/>
      <c r="S331" s="562"/>
      <c r="T331" s="562"/>
      <c r="U331" s="562"/>
      <c r="V331" s="561"/>
      <c r="W331" s="561"/>
      <c r="X331" s="561"/>
      <c r="Y331" s="561"/>
    </row>
    <row r="332" spans="6:25" x14ac:dyDescent="0.2">
      <c r="F332" s="566"/>
      <c r="G332" s="566"/>
      <c r="H332" s="562"/>
      <c r="I332" s="561"/>
      <c r="J332" s="561"/>
      <c r="K332" s="567"/>
      <c r="L332" s="562"/>
      <c r="M332" s="568"/>
      <c r="N332" s="562"/>
      <c r="O332" s="568"/>
      <c r="P332" s="563"/>
      <c r="Q332" s="562"/>
      <c r="R332" s="562"/>
      <c r="S332" s="562"/>
      <c r="T332" s="562"/>
      <c r="U332" s="562"/>
      <c r="V332" s="561"/>
      <c r="W332" s="561"/>
      <c r="X332" s="561"/>
      <c r="Y332" s="561"/>
    </row>
    <row r="333" spans="6:25" x14ac:dyDescent="0.2">
      <c r="F333" s="566"/>
      <c r="G333" s="566"/>
      <c r="H333" s="562"/>
      <c r="I333" s="561"/>
      <c r="J333" s="561"/>
      <c r="K333" s="567"/>
      <c r="L333" s="562"/>
      <c r="M333" s="568"/>
      <c r="N333" s="562"/>
      <c r="O333" s="568"/>
      <c r="P333" s="563"/>
      <c r="Q333" s="562"/>
      <c r="R333" s="562"/>
      <c r="S333" s="562"/>
      <c r="T333" s="562"/>
      <c r="U333" s="562"/>
      <c r="V333" s="561"/>
      <c r="W333" s="561"/>
      <c r="X333" s="561"/>
      <c r="Y333" s="561"/>
    </row>
    <row r="334" spans="6:25" x14ac:dyDescent="0.2">
      <c r="F334" s="566"/>
      <c r="G334" s="566"/>
      <c r="H334" s="562"/>
      <c r="I334" s="561"/>
      <c r="J334" s="561"/>
      <c r="K334" s="567"/>
      <c r="L334" s="562"/>
      <c r="M334" s="568"/>
      <c r="N334" s="562"/>
      <c r="O334" s="568"/>
      <c r="P334" s="563"/>
      <c r="Q334" s="562"/>
      <c r="R334" s="562"/>
      <c r="S334" s="562"/>
      <c r="T334" s="562"/>
      <c r="U334" s="562"/>
      <c r="V334" s="561"/>
      <c r="W334" s="561"/>
      <c r="X334" s="561"/>
      <c r="Y334" s="561"/>
    </row>
    <row r="335" spans="6:25" x14ac:dyDescent="0.2">
      <c r="F335" s="566"/>
      <c r="G335" s="566"/>
      <c r="H335" s="562"/>
      <c r="I335" s="561"/>
      <c r="J335" s="561"/>
      <c r="K335" s="567"/>
      <c r="L335" s="562"/>
      <c r="M335" s="568"/>
      <c r="N335" s="562"/>
      <c r="O335" s="568"/>
      <c r="P335" s="563"/>
      <c r="Q335" s="562"/>
      <c r="R335" s="562"/>
      <c r="S335" s="562"/>
      <c r="T335" s="562"/>
      <c r="U335" s="562"/>
      <c r="V335" s="561"/>
      <c r="W335" s="561"/>
      <c r="X335" s="561"/>
      <c r="Y335" s="561"/>
    </row>
    <row r="336" spans="6:25" x14ac:dyDescent="0.2">
      <c r="F336" s="566"/>
      <c r="G336" s="566"/>
      <c r="H336" s="562"/>
      <c r="I336" s="561"/>
      <c r="J336" s="561"/>
      <c r="K336" s="567"/>
      <c r="L336" s="562"/>
      <c r="M336" s="568"/>
      <c r="N336" s="562"/>
      <c r="O336" s="568"/>
      <c r="P336" s="563"/>
      <c r="Q336" s="562"/>
      <c r="R336" s="562"/>
      <c r="S336" s="562"/>
      <c r="T336" s="562"/>
      <c r="U336" s="562"/>
      <c r="V336" s="561"/>
      <c r="W336" s="561"/>
      <c r="X336" s="561"/>
      <c r="Y336" s="561"/>
    </row>
    <row r="337" spans="6:25" x14ac:dyDescent="0.2">
      <c r="F337" s="566"/>
      <c r="G337" s="566"/>
      <c r="H337" s="562"/>
      <c r="I337" s="561"/>
      <c r="J337" s="561"/>
      <c r="K337" s="567"/>
      <c r="L337" s="562"/>
      <c r="M337" s="568"/>
      <c r="N337" s="562"/>
      <c r="O337" s="568"/>
      <c r="P337" s="563"/>
      <c r="Q337" s="562"/>
      <c r="R337" s="562"/>
      <c r="S337" s="562"/>
      <c r="T337" s="562"/>
      <c r="U337" s="562"/>
      <c r="V337" s="561"/>
      <c r="W337" s="561"/>
      <c r="X337" s="561"/>
      <c r="Y337" s="561"/>
    </row>
    <row r="338" spans="6:25" x14ac:dyDescent="0.2">
      <c r="F338" s="566"/>
      <c r="G338" s="566"/>
      <c r="H338" s="562"/>
      <c r="I338" s="561"/>
      <c r="J338" s="561"/>
      <c r="K338" s="567"/>
      <c r="L338" s="562"/>
      <c r="M338" s="568"/>
      <c r="N338" s="562"/>
      <c r="O338" s="568"/>
      <c r="P338" s="563"/>
      <c r="Q338" s="562"/>
      <c r="R338" s="562"/>
      <c r="S338" s="562"/>
      <c r="T338" s="562"/>
      <c r="U338" s="562"/>
      <c r="V338" s="561"/>
      <c r="W338" s="561"/>
      <c r="X338" s="561"/>
      <c r="Y338" s="561"/>
    </row>
    <row r="339" spans="6:25" x14ac:dyDescent="0.2">
      <c r="F339" s="566"/>
      <c r="G339" s="566"/>
      <c r="H339" s="562"/>
      <c r="I339" s="561"/>
      <c r="J339" s="561"/>
      <c r="K339" s="567"/>
      <c r="L339" s="562"/>
      <c r="M339" s="568"/>
      <c r="N339" s="562"/>
      <c r="O339" s="568"/>
      <c r="P339" s="563"/>
      <c r="Q339" s="562"/>
      <c r="R339" s="562"/>
      <c r="S339" s="562"/>
      <c r="T339" s="562"/>
      <c r="U339" s="562"/>
      <c r="V339" s="561"/>
      <c r="W339" s="561"/>
      <c r="X339" s="561"/>
      <c r="Y339" s="561"/>
    </row>
    <row r="340" spans="6:25" x14ac:dyDescent="0.2">
      <c r="F340" s="566"/>
      <c r="G340" s="566"/>
      <c r="H340" s="562"/>
      <c r="I340" s="561"/>
      <c r="J340" s="561"/>
      <c r="K340" s="567"/>
      <c r="L340" s="562"/>
      <c r="M340" s="568"/>
      <c r="N340" s="562"/>
      <c r="O340" s="568"/>
      <c r="P340" s="563"/>
      <c r="Q340" s="562"/>
      <c r="R340" s="562"/>
      <c r="S340" s="562"/>
      <c r="T340" s="562"/>
      <c r="U340" s="562"/>
      <c r="V340" s="561"/>
      <c r="W340" s="561"/>
      <c r="X340" s="561"/>
      <c r="Y340" s="561"/>
    </row>
    <row r="341" spans="6:25" x14ac:dyDescent="0.2">
      <c r="F341" s="566"/>
      <c r="G341" s="566"/>
      <c r="H341" s="562"/>
      <c r="I341" s="561"/>
      <c r="J341" s="561"/>
      <c r="K341" s="567"/>
      <c r="L341" s="562"/>
      <c r="M341" s="568"/>
      <c r="N341" s="562"/>
      <c r="O341" s="568"/>
      <c r="P341" s="563"/>
      <c r="Q341" s="562"/>
      <c r="R341" s="562"/>
      <c r="S341" s="562"/>
      <c r="T341" s="562"/>
      <c r="U341" s="562"/>
      <c r="V341" s="561"/>
      <c r="W341" s="561"/>
      <c r="X341" s="561"/>
      <c r="Y341" s="561"/>
    </row>
    <row r="342" spans="6:25" x14ac:dyDescent="0.2">
      <c r="F342" s="566"/>
      <c r="G342" s="566"/>
      <c r="H342" s="562"/>
      <c r="I342" s="561"/>
      <c r="J342" s="561"/>
      <c r="K342" s="567"/>
      <c r="L342" s="562"/>
      <c r="M342" s="568"/>
      <c r="N342" s="562"/>
      <c r="O342" s="568"/>
      <c r="P342" s="563"/>
      <c r="Q342" s="562"/>
      <c r="R342" s="562"/>
      <c r="S342" s="562"/>
      <c r="T342" s="562"/>
      <c r="U342" s="562"/>
      <c r="V342" s="561"/>
      <c r="W342" s="561"/>
      <c r="X342" s="561"/>
      <c r="Y342" s="561"/>
    </row>
    <row r="343" spans="6:25" x14ac:dyDescent="0.2">
      <c r="F343" s="566"/>
      <c r="G343" s="566"/>
      <c r="H343" s="562"/>
      <c r="I343" s="561"/>
      <c r="J343" s="561"/>
      <c r="K343" s="567"/>
      <c r="L343" s="562"/>
      <c r="M343" s="568"/>
      <c r="N343" s="562"/>
      <c r="O343" s="568"/>
      <c r="P343" s="563"/>
      <c r="Q343" s="562"/>
      <c r="R343" s="562"/>
      <c r="S343" s="562"/>
      <c r="T343" s="562"/>
      <c r="U343" s="562"/>
      <c r="V343" s="561"/>
      <c r="W343" s="561"/>
      <c r="X343" s="561"/>
      <c r="Y343" s="561"/>
    </row>
    <row r="344" spans="6:25" x14ac:dyDescent="0.2">
      <c r="F344" s="566"/>
      <c r="G344" s="566"/>
      <c r="H344" s="562"/>
      <c r="I344" s="561"/>
      <c r="J344" s="561"/>
      <c r="K344" s="567"/>
      <c r="L344" s="562"/>
      <c r="M344" s="568"/>
      <c r="N344" s="562"/>
      <c r="O344" s="568"/>
      <c r="P344" s="563"/>
      <c r="Q344" s="562"/>
      <c r="R344" s="562"/>
      <c r="S344" s="562"/>
      <c r="T344" s="562"/>
      <c r="U344" s="562"/>
      <c r="V344" s="561"/>
      <c r="W344" s="561"/>
      <c r="X344" s="561"/>
      <c r="Y344" s="561"/>
    </row>
    <row r="345" spans="6:25" x14ac:dyDescent="0.2">
      <c r="F345" s="566"/>
      <c r="G345" s="566"/>
      <c r="H345" s="562"/>
      <c r="I345" s="561"/>
      <c r="J345" s="561"/>
      <c r="K345" s="567"/>
      <c r="L345" s="562"/>
      <c r="M345" s="568"/>
      <c r="N345" s="562"/>
      <c r="O345" s="568"/>
      <c r="P345" s="563"/>
      <c r="Q345" s="562"/>
      <c r="R345" s="562"/>
      <c r="S345" s="562"/>
      <c r="T345" s="562"/>
      <c r="U345" s="562"/>
      <c r="V345" s="561"/>
      <c r="W345" s="561"/>
      <c r="X345" s="561"/>
      <c r="Y345" s="561"/>
    </row>
    <row r="346" spans="6:25" x14ac:dyDescent="0.2">
      <c r="F346" s="566"/>
      <c r="G346" s="566"/>
      <c r="H346" s="562"/>
      <c r="I346" s="561"/>
      <c r="J346" s="561"/>
      <c r="K346" s="567"/>
      <c r="L346" s="562"/>
      <c r="M346" s="568"/>
      <c r="N346" s="562"/>
      <c r="O346" s="568"/>
      <c r="P346" s="563"/>
      <c r="Q346" s="562"/>
      <c r="R346" s="562"/>
      <c r="S346" s="562"/>
      <c r="T346" s="562"/>
      <c r="U346" s="562"/>
      <c r="V346" s="561"/>
      <c r="W346" s="561"/>
      <c r="X346" s="561"/>
      <c r="Y346" s="561"/>
    </row>
    <row r="347" spans="6:25" x14ac:dyDescent="0.2">
      <c r="F347" s="566"/>
      <c r="G347" s="566"/>
      <c r="H347" s="562"/>
      <c r="I347" s="561"/>
      <c r="J347" s="561"/>
      <c r="K347" s="567"/>
      <c r="L347" s="562"/>
      <c r="M347" s="568"/>
      <c r="N347" s="562"/>
      <c r="O347" s="568"/>
      <c r="P347" s="563"/>
      <c r="Q347" s="562"/>
      <c r="R347" s="562"/>
      <c r="S347" s="562"/>
      <c r="T347" s="562"/>
      <c r="U347" s="562"/>
      <c r="V347" s="561"/>
      <c r="W347" s="561"/>
      <c r="X347" s="561"/>
      <c r="Y347" s="561"/>
    </row>
    <row r="348" spans="6:25" x14ac:dyDescent="0.2">
      <c r="F348" s="566"/>
      <c r="G348" s="566"/>
      <c r="H348" s="562"/>
      <c r="I348" s="561"/>
      <c r="J348" s="561"/>
      <c r="K348" s="567"/>
      <c r="L348" s="562"/>
      <c r="M348" s="568"/>
      <c r="N348" s="562"/>
      <c r="O348" s="568"/>
      <c r="P348" s="563"/>
      <c r="Q348" s="562"/>
      <c r="R348" s="562"/>
      <c r="S348" s="562"/>
      <c r="T348" s="562"/>
      <c r="U348" s="562"/>
      <c r="V348" s="561"/>
      <c r="W348" s="561"/>
      <c r="X348" s="561"/>
      <c r="Y348" s="561"/>
    </row>
    <row r="349" spans="6:25" x14ac:dyDescent="0.2">
      <c r="F349" s="566"/>
      <c r="G349" s="566"/>
      <c r="H349" s="562"/>
      <c r="I349" s="561"/>
      <c r="J349" s="561"/>
      <c r="K349" s="567"/>
      <c r="L349" s="562"/>
      <c r="M349" s="568"/>
      <c r="N349" s="562"/>
      <c r="O349" s="568"/>
      <c r="P349" s="563"/>
      <c r="Q349" s="562"/>
      <c r="R349" s="562"/>
      <c r="S349" s="562"/>
      <c r="T349" s="562"/>
      <c r="U349" s="562"/>
      <c r="V349" s="561"/>
      <c r="W349" s="561"/>
      <c r="X349" s="561"/>
      <c r="Y349" s="561"/>
    </row>
    <row r="350" spans="6:25" x14ac:dyDescent="0.2">
      <c r="F350" s="566"/>
      <c r="G350" s="566"/>
      <c r="H350" s="562"/>
      <c r="I350" s="561"/>
      <c r="J350" s="561"/>
      <c r="K350" s="567"/>
      <c r="L350" s="562"/>
      <c r="M350" s="568"/>
      <c r="N350" s="562"/>
      <c r="O350" s="568"/>
      <c r="P350" s="563"/>
      <c r="Q350" s="562"/>
      <c r="R350" s="562"/>
      <c r="S350" s="562"/>
      <c r="T350" s="562"/>
      <c r="U350" s="562"/>
      <c r="V350" s="561"/>
      <c r="W350" s="561"/>
      <c r="X350" s="561"/>
      <c r="Y350" s="561"/>
    </row>
    <row r="351" spans="6:25" x14ac:dyDescent="0.2">
      <c r="F351" s="566"/>
      <c r="G351" s="566"/>
      <c r="H351" s="562"/>
      <c r="I351" s="561"/>
      <c r="J351" s="561"/>
      <c r="K351" s="567"/>
      <c r="L351" s="562"/>
      <c r="M351" s="568"/>
      <c r="N351" s="562"/>
      <c r="O351" s="568"/>
      <c r="P351" s="563"/>
      <c r="Q351" s="562"/>
      <c r="R351" s="562"/>
      <c r="S351" s="562"/>
      <c r="T351" s="562"/>
      <c r="U351" s="562"/>
      <c r="V351" s="561"/>
      <c r="W351" s="561"/>
      <c r="X351" s="561"/>
      <c r="Y351" s="561"/>
    </row>
    <row r="352" spans="6:25" x14ac:dyDescent="0.2">
      <c r="F352" s="566"/>
      <c r="G352" s="566"/>
      <c r="H352" s="562"/>
      <c r="I352" s="561"/>
      <c r="J352" s="561"/>
      <c r="K352" s="567"/>
      <c r="L352" s="562"/>
      <c r="M352" s="568"/>
      <c r="N352" s="562"/>
      <c r="O352" s="568"/>
      <c r="P352" s="563"/>
      <c r="Q352" s="562"/>
      <c r="R352" s="562"/>
      <c r="S352" s="562"/>
      <c r="T352" s="562"/>
      <c r="U352" s="562"/>
      <c r="V352" s="561"/>
      <c r="W352" s="561"/>
      <c r="X352" s="561"/>
      <c r="Y352" s="561"/>
    </row>
    <row r="353" spans="6:25" x14ac:dyDescent="0.2">
      <c r="F353" s="566"/>
      <c r="G353" s="566"/>
      <c r="H353" s="562"/>
      <c r="I353" s="561"/>
      <c r="J353" s="561"/>
      <c r="K353" s="567"/>
      <c r="L353" s="562"/>
      <c r="M353" s="568"/>
      <c r="N353" s="562"/>
      <c r="O353" s="568"/>
      <c r="P353" s="563"/>
      <c r="Q353" s="562"/>
      <c r="R353" s="562"/>
      <c r="S353" s="562"/>
      <c r="T353" s="562"/>
      <c r="U353" s="562"/>
      <c r="V353" s="561"/>
      <c r="W353" s="561"/>
      <c r="X353" s="561"/>
      <c r="Y353" s="561"/>
    </row>
    <row r="354" spans="6:25" x14ac:dyDescent="0.2">
      <c r="F354" s="566"/>
      <c r="G354" s="566"/>
      <c r="H354" s="562"/>
      <c r="I354" s="561"/>
      <c r="J354" s="561"/>
      <c r="K354" s="567"/>
      <c r="L354" s="562"/>
      <c r="M354" s="568"/>
      <c r="N354" s="562"/>
      <c r="O354" s="568"/>
      <c r="P354" s="563"/>
      <c r="Q354" s="562"/>
      <c r="R354" s="562"/>
      <c r="S354" s="562"/>
      <c r="T354" s="562"/>
      <c r="U354" s="562"/>
      <c r="V354" s="561"/>
      <c r="W354" s="561"/>
      <c r="X354" s="561"/>
      <c r="Y354" s="561"/>
    </row>
    <row r="355" spans="6:25" x14ac:dyDescent="0.2">
      <c r="F355" s="566"/>
      <c r="G355" s="566"/>
      <c r="H355" s="562"/>
      <c r="I355" s="561"/>
      <c r="J355" s="561"/>
      <c r="K355" s="567"/>
      <c r="L355" s="562"/>
      <c r="M355" s="568"/>
      <c r="N355" s="562"/>
      <c r="O355" s="568"/>
      <c r="P355" s="563"/>
      <c r="Q355" s="562"/>
      <c r="R355" s="562"/>
      <c r="S355" s="562"/>
      <c r="T355" s="562"/>
      <c r="U355" s="562"/>
      <c r="V355" s="561"/>
      <c r="W355" s="561"/>
      <c r="X355" s="561"/>
      <c r="Y355" s="561"/>
    </row>
    <row r="356" spans="6:25" x14ac:dyDescent="0.2">
      <c r="F356" s="566"/>
      <c r="G356" s="566"/>
      <c r="H356" s="562"/>
      <c r="I356" s="561"/>
      <c r="J356" s="561"/>
      <c r="K356" s="567"/>
      <c r="L356" s="562"/>
      <c r="M356" s="568"/>
      <c r="N356" s="562"/>
      <c r="O356" s="568"/>
      <c r="P356" s="563"/>
      <c r="Q356" s="562"/>
      <c r="R356" s="562"/>
      <c r="S356" s="562"/>
      <c r="T356" s="562"/>
      <c r="U356" s="562"/>
      <c r="V356" s="561"/>
      <c r="W356" s="561"/>
      <c r="X356" s="561"/>
      <c r="Y356" s="561"/>
    </row>
    <row r="357" spans="6:25" x14ac:dyDescent="0.2">
      <c r="F357" s="566"/>
      <c r="G357" s="566"/>
      <c r="H357" s="562"/>
      <c r="I357" s="561"/>
      <c r="J357" s="561"/>
      <c r="K357" s="567"/>
      <c r="L357" s="562"/>
      <c r="M357" s="568"/>
      <c r="N357" s="562"/>
      <c r="O357" s="568"/>
      <c r="P357" s="563"/>
      <c r="Q357" s="562"/>
      <c r="R357" s="562"/>
      <c r="S357" s="562"/>
      <c r="T357" s="562"/>
      <c r="U357" s="562"/>
      <c r="V357" s="561"/>
      <c r="W357" s="561"/>
      <c r="X357" s="561"/>
      <c r="Y357" s="561"/>
    </row>
    <row r="358" spans="6:25" x14ac:dyDescent="0.2">
      <c r="F358" s="566"/>
      <c r="G358" s="566"/>
      <c r="H358" s="562"/>
      <c r="I358" s="561"/>
      <c r="J358" s="561"/>
      <c r="K358" s="567"/>
      <c r="L358" s="562"/>
      <c r="M358" s="568"/>
      <c r="N358" s="562"/>
      <c r="O358" s="568"/>
      <c r="P358" s="563"/>
      <c r="Q358" s="562"/>
      <c r="R358" s="562"/>
      <c r="S358" s="562"/>
      <c r="T358" s="562"/>
      <c r="U358" s="562"/>
      <c r="V358" s="561"/>
      <c r="W358" s="561"/>
      <c r="X358" s="561"/>
      <c r="Y358" s="561"/>
    </row>
    <row r="359" spans="6:25" x14ac:dyDescent="0.2">
      <c r="F359" s="566"/>
      <c r="G359" s="566"/>
      <c r="H359" s="562"/>
      <c r="I359" s="561"/>
      <c r="J359" s="561"/>
      <c r="K359" s="567"/>
      <c r="L359" s="562"/>
      <c r="M359" s="568"/>
      <c r="N359" s="562"/>
      <c r="O359" s="568"/>
      <c r="P359" s="563"/>
      <c r="Q359" s="562"/>
      <c r="R359" s="562"/>
      <c r="S359" s="562"/>
      <c r="T359" s="562"/>
      <c r="U359" s="562"/>
      <c r="V359" s="561"/>
      <c r="W359" s="561"/>
      <c r="X359" s="561"/>
      <c r="Y359" s="561"/>
    </row>
    <row r="360" spans="6:25" x14ac:dyDescent="0.2">
      <c r="F360" s="566"/>
      <c r="G360" s="566"/>
      <c r="H360" s="562"/>
      <c r="I360" s="561"/>
      <c r="J360" s="561"/>
      <c r="K360" s="567"/>
      <c r="L360" s="562"/>
      <c r="M360" s="568"/>
      <c r="N360" s="562"/>
      <c r="O360" s="568"/>
      <c r="P360" s="563"/>
      <c r="Q360" s="562"/>
      <c r="R360" s="562"/>
      <c r="S360" s="562"/>
      <c r="T360" s="562"/>
      <c r="U360" s="562"/>
      <c r="V360" s="561"/>
      <c r="W360" s="561"/>
      <c r="X360" s="561"/>
      <c r="Y360" s="561"/>
    </row>
    <row r="361" spans="6:25" x14ac:dyDescent="0.2">
      <c r="F361" s="566"/>
      <c r="G361" s="566"/>
      <c r="H361" s="562"/>
      <c r="I361" s="561"/>
      <c r="J361" s="561"/>
      <c r="K361" s="567"/>
      <c r="L361" s="562"/>
      <c r="M361" s="568"/>
      <c r="N361" s="562"/>
      <c r="O361" s="568"/>
      <c r="P361" s="563"/>
      <c r="Q361" s="562"/>
      <c r="R361" s="562"/>
      <c r="S361" s="562"/>
      <c r="T361" s="562"/>
      <c r="U361" s="562"/>
      <c r="V361" s="561"/>
      <c r="W361" s="561"/>
      <c r="X361" s="561"/>
      <c r="Y361" s="561"/>
    </row>
    <row r="362" spans="6:25" x14ac:dyDescent="0.2">
      <c r="F362" s="566"/>
      <c r="G362" s="566"/>
      <c r="H362" s="562"/>
      <c r="I362" s="561"/>
      <c r="J362" s="561"/>
      <c r="K362" s="567"/>
      <c r="L362" s="562"/>
      <c r="M362" s="568"/>
      <c r="N362" s="562"/>
      <c r="O362" s="568"/>
      <c r="P362" s="563"/>
      <c r="Q362" s="562"/>
      <c r="R362" s="562"/>
      <c r="S362" s="562"/>
      <c r="T362" s="562"/>
      <c r="U362" s="562"/>
      <c r="V362" s="561"/>
      <c r="W362" s="561"/>
      <c r="X362" s="561"/>
      <c r="Y362" s="561"/>
    </row>
    <row r="363" spans="6:25" x14ac:dyDescent="0.2">
      <c r="F363" s="566"/>
      <c r="G363" s="566"/>
      <c r="H363" s="562"/>
      <c r="I363" s="561"/>
      <c r="J363" s="561"/>
      <c r="K363" s="567"/>
      <c r="L363" s="562"/>
      <c r="M363" s="568"/>
      <c r="N363" s="562"/>
      <c r="O363" s="568"/>
      <c r="P363" s="563"/>
      <c r="Q363" s="562"/>
      <c r="R363" s="562"/>
      <c r="S363" s="562"/>
      <c r="T363" s="562"/>
      <c r="U363" s="562"/>
      <c r="V363" s="561"/>
      <c r="W363" s="561"/>
      <c r="X363" s="561"/>
      <c r="Y363" s="561"/>
    </row>
    <row r="364" spans="6:25" x14ac:dyDescent="0.2">
      <c r="F364" s="566"/>
      <c r="G364" s="566"/>
      <c r="H364" s="562"/>
      <c r="I364" s="561"/>
      <c r="J364" s="561"/>
      <c r="K364" s="567"/>
      <c r="L364" s="562"/>
      <c r="M364" s="568"/>
      <c r="N364" s="562"/>
      <c r="O364" s="568"/>
      <c r="P364" s="563"/>
      <c r="Q364" s="562"/>
      <c r="R364" s="562"/>
      <c r="S364" s="562"/>
      <c r="T364" s="562"/>
      <c r="U364" s="562"/>
      <c r="V364" s="561"/>
      <c r="W364" s="561"/>
      <c r="X364" s="561"/>
      <c r="Y364" s="561"/>
    </row>
    <row r="365" spans="6:25" x14ac:dyDescent="0.2">
      <c r="F365" s="566"/>
      <c r="G365" s="566"/>
      <c r="H365" s="562"/>
      <c r="I365" s="561"/>
      <c r="J365" s="561"/>
      <c r="K365" s="567"/>
      <c r="L365" s="562"/>
      <c r="M365" s="568"/>
      <c r="N365" s="562"/>
      <c r="O365" s="568"/>
      <c r="P365" s="563"/>
      <c r="Q365" s="562"/>
      <c r="R365" s="562"/>
      <c r="S365" s="562"/>
      <c r="T365" s="562"/>
      <c r="U365" s="562"/>
      <c r="V365" s="561"/>
      <c r="W365" s="561"/>
      <c r="X365" s="561"/>
      <c r="Y365" s="561"/>
    </row>
    <row r="366" spans="6:25" x14ac:dyDescent="0.2">
      <c r="F366" s="566"/>
      <c r="G366" s="566"/>
      <c r="H366" s="562"/>
      <c r="I366" s="561"/>
      <c r="J366" s="561"/>
      <c r="K366" s="567"/>
      <c r="L366" s="562"/>
      <c r="M366" s="568"/>
      <c r="N366" s="562"/>
      <c r="O366" s="568"/>
      <c r="P366" s="563"/>
      <c r="Q366" s="562"/>
      <c r="R366" s="562"/>
      <c r="S366" s="562"/>
      <c r="T366" s="562"/>
      <c r="U366" s="562"/>
      <c r="V366" s="561"/>
      <c r="W366" s="561"/>
      <c r="X366" s="561"/>
      <c r="Y366" s="561"/>
    </row>
    <row r="367" spans="6:25" x14ac:dyDescent="0.2">
      <c r="F367" s="566"/>
      <c r="G367" s="566"/>
      <c r="H367" s="562"/>
      <c r="I367" s="561"/>
      <c r="J367" s="561"/>
      <c r="K367" s="567"/>
      <c r="L367" s="562"/>
      <c r="M367" s="568"/>
      <c r="N367" s="562"/>
      <c r="O367" s="568"/>
      <c r="P367" s="563"/>
      <c r="Q367" s="562"/>
      <c r="R367" s="562"/>
      <c r="S367" s="562"/>
      <c r="T367" s="562"/>
      <c r="U367" s="562"/>
      <c r="V367" s="561"/>
      <c r="W367" s="561"/>
      <c r="X367" s="561"/>
      <c r="Y367" s="561"/>
    </row>
    <row r="368" spans="6:25" x14ac:dyDescent="0.2">
      <c r="F368" s="566"/>
      <c r="G368" s="566"/>
      <c r="H368" s="562"/>
      <c r="I368" s="561"/>
      <c r="J368" s="561"/>
      <c r="K368" s="567"/>
      <c r="L368" s="562"/>
      <c r="M368" s="568"/>
      <c r="N368" s="562"/>
      <c r="O368" s="568"/>
      <c r="P368" s="563"/>
      <c r="Q368" s="562"/>
      <c r="R368" s="562"/>
      <c r="S368" s="562"/>
      <c r="T368" s="562"/>
      <c r="U368" s="562"/>
      <c r="V368" s="561"/>
      <c r="W368" s="561"/>
      <c r="X368" s="561"/>
      <c r="Y368" s="561"/>
    </row>
    <row r="369" spans="6:25" x14ac:dyDescent="0.2">
      <c r="F369" s="566"/>
      <c r="G369" s="566"/>
      <c r="H369" s="562"/>
      <c r="I369" s="561"/>
      <c r="J369" s="561"/>
      <c r="K369" s="567"/>
      <c r="L369" s="562"/>
      <c r="M369" s="568"/>
      <c r="N369" s="562"/>
      <c r="O369" s="568"/>
      <c r="P369" s="563"/>
      <c r="Q369" s="562"/>
      <c r="R369" s="562"/>
      <c r="S369" s="562"/>
      <c r="T369" s="562"/>
      <c r="U369" s="562"/>
      <c r="V369" s="561"/>
      <c r="W369" s="561"/>
      <c r="X369" s="561"/>
      <c r="Y369" s="561"/>
    </row>
    <row r="370" spans="6:25" x14ac:dyDescent="0.2">
      <c r="F370" s="566"/>
      <c r="G370" s="566"/>
      <c r="H370" s="562"/>
      <c r="I370" s="561"/>
      <c r="J370" s="561"/>
      <c r="K370" s="567"/>
      <c r="L370" s="562"/>
      <c r="M370" s="568"/>
      <c r="N370" s="562"/>
      <c r="O370" s="568"/>
      <c r="P370" s="563"/>
      <c r="Q370" s="562"/>
      <c r="R370" s="562"/>
      <c r="S370" s="562"/>
      <c r="T370" s="562"/>
      <c r="U370" s="562"/>
      <c r="V370" s="561"/>
      <c r="W370" s="561"/>
      <c r="X370" s="561"/>
      <c r="Y370" s="561"/>
    </row>
    <row r="371" spans="6:25" x14ac:dyDescent="0.2">
      <c r="F371" s="566"/>
      <c r="G371" s="566"/>
      <c r="H371" s="562"/>
      <c r="I371" s="561"/>
      <c r="J371" s="561"/>
      <c r="K371" s="567"/>
      <c r="L371" s="562"/>
      <c r="M371" s="568"/>
      <c r="N371" s="562"/>
      <c r="O371" s="568"/>
      <c r="P371" s="563"/>
      <c r="Q371" s="562"/>
      <c r="R371" s="562"/>
      <c r="S371" s="562"/>
      <c r="T371" s="562"/>
      <c r="U371" s="562"/>
      <c r="V371" s="561"/>
      <c r="W371" s="561"/>
      <c r="X371" s="561"/>
      <c r="Y371" s="561"/>
    </row>
    <row r="372" spans="6:25" x14ac:dyDescent="0.2">
      <c r="F372" s="566"/>
      <c r="G372" s="566"/>
      <c r="H372" s="562"/>
      <c r="I372" s="561"/>
      <c r="J372" s="561"/>
      <c r="K372" s="567"/>
      <c r="L372" s="562"/>
      <c r="M372" s="568"/>
      <c r="N372" s="562"/>
      <c r="O372" s="568"/>
      <c r="P372" s="563"/>
      <c r="Q372" s="562"/>
      <c r="R372" s="562"/>
      <c r="S372" s="562"/>
      <c r="T372" s="562"/>
      <c r="U372" s="562"/>
      <c r="V372" s="561"/>
      <c r="W372" s="561"/>
      <c r="X372" s="561"/>
      <c r="Y372" s="561"/>
    </row>
    <row r="373" spans="6:25" x14ac:dyDescent="0.2">
      <c r="F373" s="245"/>
      <c r="G373" s="245"/>
    </row>
    <row r="374" spans="6:25" x14ac:dyDescent="0.2">
      <c r="F374" s="245"/>
      <c r="G374" s="245"/>
    </row>
    <row r="375" spans="6:25" x14ac:dyDescent="0.2">
      <c r="F375" s="245"/>
      <c r="G375" s="245"/>
    </row>
    <row r="376" spans="6:25" x14ac:dyDescent="0.2">
      <c r="F376" s="245"/>
      <c r="G376" s="245"/>
    </row>
    <row r="377" spans="6:25" x14ac:dyDescent="0.2">
      <c r="F377" s="245"/>
      <c r="G377" s="245"/>
    </row>
    <row r="378" spans="6:25" x14ac:dyDescent="0.2">
      <c r="F378" s="245"/>
      <c r="G378" s="245"/>
    </row>
    <row r="379" spans="6:25" x14ac:dyDescent="0.2">
      <c r="F379" s="245"/>
      <c r="G379" s="245"/>
    </row>
    <row r="380" spans="6:25" x14ac:dyDescent="0.2">
      <c r="F380" s="245"/>
      <c r="G380" s="245"/>
    </row>
    <row r="381" spans="6:25" x14ac:dyDescent="0.2">
      <c r="F381" s="245"/>
      <c r="G381" s="245"/>
    </row>
    <row r="382" spans="6:25" x14ac:dyDescent="0.2">
      <c r="F382" s="245"/>
      <c r="G382" s="245"/>
    </row>
    <row r="383" spans="6:25" x14ac:dyDescent="0.2">
      <c r="F383" s="245"/>
      <c r="G383" s="245"/>
    </row>
    <row r="384" spans="6:25" x14ac:dyDescent="0.2">
      <c r="F384" s="245"/>
      <c r="G384" s="245"/>
    </row>
    <row r="385" spans="6:7" x14ac:dyDescent="0.2">
      <c r="F385" s="245"/>
      <c r="G385" s="245"/>
    </row>
    <row r="386" spans="6:7" x14ac:dyDescent="0.2">
      <c r="F386" s="245"/>
      <c r="G386" s="245"/>
    </row>
    <row r="387" spans="6:7" x14ac:dyDescent="0.2">
      <c r="F387" s="245"/>
      <c r="G387" s="245"/>
    </row>
    <row r="388" spans="6:7" x14ac:dyDescent="0.2">
      <c r="F388" s="245"/>
      <c r="G388" s="245"/>
    </row>
    <row r="389" spans="6:7" x14ac:dyDescent="0.2">
      <c r="F389" s="245"/>
      <c r="G389" s="245"/>
    </row>
    <row r="390" spans="6:7" x14ac:dyDescent="0.2">
      <c r="F390" s="245"/>
      <c r="G390" s="245"/>
    </row>
    <row r="391" spans="6:7" x14ac:dyDescent="0.2">
      <c r="F391" s="245"/>
      <c r="G391" s="245"/>
    </row>
    <row r="392" spans="6:7" x14ac:dyDescent="0.2">
      <c r="F392" s="245"/>
      <c r="G392" s="245"/>
    </row>
    <row r="393" spans="6:7" x14ac:dyDescent="0.2">
      <c r="F393" s="245"/>
      <c r="G393" s="245"/>
    </row>
    <row r="394" spans="6:7" x14ac:dyDescent="0.2">
      <c r="F394" s="245"/>
      <c r="G394" s="245"/>
    </row>
    <row r="395" spans="6:7" x14ac:dyDescent="0.2">
      <c r="F395" s="245"/>
      <c r="G395" s="245"/>
    </row>
    <row r="396" spans="6:7" x14ac:dyDescent="0.2">
      <c r="F396" s="245"/>
      <c r="G396" s="245"/>
    </row>
    <row r="397" spans="6:7" x14ac:dyDescent="0.2">
      <c r="F397" s="245"/>
      <c r="G397" s="245"/>
    </row>
    <row r="398" spans="6:7" x14ac:dyDescent="0.2">
      <c r="F398" s="245"/>
      <c r="G398" s="245"/>
    </row>
    <row r="399" spans="6:7" x14ac:dyDescent="0.2">
      <c r="F399" s="245"/>
      <c r="G399" s="245"/>
    </row>
    <row r="400" spans="6:7" x14ac:dyDescent="0.2">
      <c r="F400" s="245"/>
      <c r="G400" s="245"/>
    </row>
    <row r="401" spans="6:7" x14ac:dyDescent="0.2">
      <c r="F401" s="245"/>
      <c r="G401" s="245"/>
    </row>
    <row r="402" spans="6:7" x14ac:dyDescent="0.2">
      <c r="F402" s="245"/>
      <c r="G402" s="245"/>
    </row>
    <row r="403" spans="6:7" x14ac:dyDescent="0.2">
      <c r="F403" s="245"/>
      <c r="G403" s="245"/>
    </row>
    <row r="404" spans="6:7" x14ac:dyDescent="0.2">
      <c r="F404" s="245"/>
      <c r="G404" s="245"/>
    </row>
    <row r="405" spans="6:7" x14ac:dyDescent="0.2">
      <c r="F405" s="245"/>
      <c r="G405" s="245"/>
    </row>
    <row r="406" spans="6:7" x14ac:dyDescent="0.2">
      <c r="F406" s="245"/>
      <c r="G406" s="245"/>
    </row>
    <row r="407" spans="6:7" x14ac:dyDescent="0.2">
      <c r="F407" s="245"/>
      <c r="G407" s="245"/>
    </row>
    <row r="408" spans="6:7" x14ac:dyDescent="0.2">
      <c r="F408" s="245"/>
      <c r="G408" s="245"/>
    </row>
    <row r="409" spans="6:7" x14ac:dyDescent="0.2">
      <c r="F409" s="245"/>
      <c r="G409" s="245"/>
    </row>
    <row r="410" spans="6:7" x14ac:dyDescent="0.2">
      <c r="F410" s="245"/>
      <c r="G410" s="245"/>
    </row>
    <row r="411" spans="6:7" x14ac:dyDescent="0.2">
      <c r="F411" s="245"/>
      <c r="G411" s="245"/>
    </row>
    <row r="412" spans="6:7" x14ac:dyDescent="0.2">
      <c r="F412" s="245"/>
      <c r="G412" s="245"/>
    </row>
    <row r="413" spans="6:7" x14ac:dyDescent="0.2">
      <c r="F413" s="245"/>
      <c r="G413" s="245"/>
    </row>
    <row r="414" spans="6:7" x14ac:dyDescent="0.2">
      <c r="F414" s="245"/>
      <c r="G414" s="245"/>
    </row>
    <row r="415" spans="6:7" x14ac:dyDescent="0.2">
      <c r="F415" s="245"/>
      <c r="G415" s="245"/>
    </row>
    <row r="416" spans="6:7" x14ac:dyDescent="0.2">
      <c r="F416" s="245"/>
      <c r="G416" s="245"/>
    </row>
    <row r="417" spans="6:7" x14ac:dyDescent="0.2">
      <c r="F417" s="245"/>
      <c r="G417" s="245"/>
    </row>
    <row r="418" spans="6:7" x14ac:dyDescent="0.2">
      <c r="F418" s="245"/>
      <c r="G418" s="245"/>
    </row>
    <row r="419" spans="6:7" x14ac:dyDescent="0.2">
      <c r="F419" s="245"/>
      <c r="G419" s="245"/>
    </row>
    <row r="420" spans="6:7" x14ac:dyDescent="0.2">
      <c r="F420" s="245"/>
      <c r="G420" s="245"/>
    </row>
    <row r="421" spans="6:7" x14ac:dyDescent="0.2">
      <c r="F421" s="245"/>
      <c r="G421" s="245"/>
    </row>
    <row r="422" spans="6:7" x14ac:dyDescent="0.2">
      <c r="F422" s="245"/>
      <c r="G422" s="245"/>
    </row>
    <row r="423" spans="6:7" x14ac:dyDescent="0.2">
      <c r="F423" s="245"/>
      <c r="G423" s="245"/>
    </row>
    <row r="424" spans="6:7" x14ac:dyDescent="0.2">
      <c r="F424" s="245"/>
      <c r="G424" s="245"/>
    </row>
    <row r="425" spans="6:7" x14ac:dyDescent="0.2">
      <c r="F425" s="245"/>
      <c r="G425" s="245"/>
    </row>
    <row r="426" spans="6:7" x14ac:dyDescent="0.2">
      <c r="F426" s="245"/>
      <c r="G426" s="245"/>
    </row>
    <row r="427" spans="6:7" x14ac:dyDescent="0.2">
      <c r="F427" s="245"/>
      <c r="G427" s="245"/>
    </row>
    <row r="428" spans="6:7" x14ac:dyDescent="0.2">
      <c r="F428" s="245"/>
      <c r="G428" s="245"/>
    </row>
    <row r="429" spans="6:7" x14ac:dyDescent="0.2">
      <c r="F429" s="245"/>
      <c r="G429" s="245"/>
    </row>
    <row r="430" spans="6:7" x14ac:dyDescent="0.2">
      <c r="F430" s="245"/>
      <c r="G430" s="245"/>
    </row>
    <row r="431" spans="6:7" x14ac:dyDescent="0.2">
      <c r="F431" s="245"/>
      <c r="G431" s="245"/>
    </row>
    <row r="432" spans="6:7" x14ac:dyDescent="0.2">
      <c r="F432" s="245"/>
      <c r="G432" s="245"/>
    </row>
    <row r="433" spans="6:7" x14ac:dyDescent="0.2">
      <c r="F433" s="245"/>
      <c r="G433" s="245"/>
    </row>
    <row r="434" spans="6:7" x14ac:dyDescent="0.2">
      <c r="F434" s="245"/>
      <c r="G434" s="245"/>
    </row>
    <row r="435" spans="6:7" x14ac:dyDescent="0.2">
      <c r="F435" s="245"/>
      <c r="G435" s="245"/>
    </row>
    <row r="436" spans="6:7" x14ac:dyDescent="0.2">
      <c r="F436" s="245"/>
      <c r="G436" s="245"/>
    </row>
    <row r="437" spans="6:7" x14ac:dyDescent="0.2">
      <c r="F437" s="245"/>
      <c r="G437" s="245"/>
    </row>
    <row r="438" spans="6:7" x14ac:dyDescent="0.2">
      <c r="F438" s="245"/>
      <c r="G438" s="245"/>
    </row>
    <row r="439" spans="6:7" x14ac:dyDescent="0.2">
      <c r="F439" s="245"/>
      <c r="G439" s="245"/>
    </row>
    <row r="440" spans="6:7" x14ac:dyDescent="0.2">
      <c r="F440" s="245"/>
      <c r="G440" s="245"/>
    </row>
    <row r="441" spans="6:7" x14ac:dyDescent="0.2">
      <c r="F441" s="245"/>
      <c r="G441" s="245"/>
    </row>
    <row r="442" spans="6:7" x14ac:dyDescent="0.2">
      <c r="F442" s="245"/>
      <c r="G442" s="245"/>
    </row>
    <row r="443" spans="6:7" x14ac:dyDescent="0.2">
      <c r="F443" s="245"/>
      <c r="G443" s="245"/>
    </row>
    <row r="444" spans="6:7" x14ac:dyDescent="0.2">
      <c r="F444" s="245"/>
      <c r="G444" s="245"/>
    </row>
    <row r="445" spans="6:7" x14ac:dyDescent="0.2">
      <c r="F445" s="245"/>
      <c r="G445" s="245"/>
    </row>
    <row r="446" spans="6:7" x14ac:dyDescent="0.2">
      <c r="F446" s="245"/>
      <c r="G446" s="245"/>
    </row>
    <row r="447" spans="6:7" x14ac:dyDescent="0.2">
      <c r="F447" s="245"/>
      <c r="G447" s="245"/>
    </row>
    <row r="448" spans="6:7" x14ac:dyDescent="0.2">
      <c r="F448" s="245"/>
      <c r="G448" s="245"/>
    </row>
    <row r="449" spans="6:7" x14ac:dyDescent="0.2">
      <c r="F449" s="245"/>
      <c r="G449" s="245"/>
    </row>
    <row r="450" spans="6:7" x14ac:dyDescent="0.2">
      <c r="F450" s="245"/>
      <c r="G450" s="245"/>
    </row>
    <row r="451" spans="6:7" x14ac:dyDescent="0.2">
      <c r="F451" s="245"/>
      <c r="G451" s="245"/>
    </row>
    <row r="452" spans="6:7" x14ac:dyDescent="0.2">
      <c r="F452" s="245"/>
      <c r="G452" s="245"/>
    </row>
    <row r="453" spans="6:7" x14ac:dyDescent="0.2">
      <c r="F453" s="245"/>
      <c r="G453" s="245"/>
    </row>
    <row r="454" spans="6:7" x14ac:dyDescent="0.2">
      <c r="F454" s="245"/>
      <c r="G454" s="245"/>
    </row>
    <row r="455" spans="6:7" x14ac:dyDescent="0.2">
      <c r="F455" s="245"/>
      <c r="G455" s="245"/>
    </row>
    <row r="456" spans="6:7" x14ac:dyDescent="0.2">
      <c r="F456" s="245"/>
      <c r="G456" s="245"/>
    </row>
    <row r="457" spans="6:7" x14ac:dyDescent="0.2">
      <c r="F457" s="245"/>
      <c r="G457" s="245"/>
    </row>
    <row r="458" spans="6:7" x14ac:dyDescent="0.2">
      <c r="F458" s="245"/>
      <c r="G458" s="245"/>
    </row>
    <row r="459" spans="6:7" x14ac:dyDescent="0.2">
      <c r="F459" s="245"/>
      <c r="G459" s="245"/>
    </row>
    <row r="460" spans="6:7" x14ac:dyDescent="0.2">
      <c r="F460" s="245"/>
      <c r="G460" s="245"/>
    </row>
    <row r="461" spans="6:7" x14ac:dyDescent="0.2">
      <c r="F461" s="245"/>
      <c r="G461" s="245"/>
    </row>
    <row r="462" spans="6:7" x14ac:dyDescent="0.2">
      <c r="F462" s="245"/>
      <c r="G462" s="245"/>
    </row>
    <row r="463" spans="6:7" x14ac:dyDescent="0.2">
      <c r="F463" s="245"/>
      <c r="G463" s="245"/>
    </row>
    <row r="464" spans="6:7" x14ac:dyDescent="0.2">
      <c r="F464" s="245"/>
      <c r="G464" s="245"/>
    </row>
    <row r="465" spans="6:7" x14ac:dyDescent="0.2">
      <c r="F465" s="245"/>
      <c r="G465" s="245"/>
    </row>
    <row r="466" spans="6:7" x14ac:dyDescent="0.2">
      <c r="F466" s="245"/>
      <c r="G466" s="245"/>
    </row>
    <row r="467" spans="6:7" x14ac:dyDescent="0.2">
      <c r="F467" s="245"/>
      <c r="G467" s="245"/>
    </row>
    <row r="468" spans="6:7" x14ac:dyDescent="0.2">
      <c r="F468" s="245"/>
      <c r="G468" s="245"/>
    </row>
    <row r="469" spans="6:7" x14ac:dyDescent="0.2">
      <c r="F469" s="245"/>
      <c r="G469" s="245"/>
    </row>
    <row r="470" spans="6:7" x14ac:dyDescent="0.2">
      <c r="F470" s="245"/>
      <c r="G470" s="245"/>
    </row>
    <row r="471" spans="6:7" x14ac:dyDescent="0.2">
      <c r="F471" s="245"/>
      <c r="G471" s="245"/>
    </row>
    <row r="472" spans="6:7" x14ac:dyDescent="0.2">
      <c r="F472" s="245"/>
      <c r="G472" s="245"/>
    </row>
    <row r="473" spans="6:7" x14ac:dyDescent="0.2">
      <c r="F473" s="245"/>
      <c r="G473" s="245"/>
    </row>
    <row r="474" spans="6:7" x14ac:dyDescent="0.2">
      <c r="F474" s="245"/>
      <c r="G474" s="245"/>
    </row>
    <row r="475" spans="6:7" x14ac:dyDescent="0.2">
      <c r="F475" s="245"/>
      <c r="G475" s="245"/>
    </row>
    <row r="476" spans="6:7" x14ac:dyDescent="0.2">
      <c r="F476" s="245"/>
      <c r="G476" s="245"/>
    </row>
    <row r="477" spans="6:7" x14ac:dyDescent="0.2">
      <c r="F477" s="245"/>
      <c r="G477" s="245"/>
    </row>
    <row r="478" spans="6:7" x14ac:dyDescent="0.2">
      <c r="F478" s="245"/>
      <c r="G478" s="245"/>
    </row>
    <row r="479" spans="6:7" x14ac:dyDescent="0.2">
      <c r="F479" s="245"/>
      <c r="G479" s="245"/>
    </row>
    <row r="480" spans="6:7" x14ac:dyDescent="0.2">
      <c r="F480" s="245"/>
      <c r="G480" s="245"/>
    </row>
    <row r="481" spans="6:7" x14ac:dyDescent="0.2">
      <c r="F481" s="245"/>
      <c r="G481" s="245"/>
    </row>
    <row r="482" spans="6:7" x14ac:dyDescent="0.2">
      <c r="F482" s="245"/>
      <c r="G482" s="245"/>
    </row>
    <row r="483" spans="6:7" x14ac:dyDescent="0.2">
      <c r="F483" s="245"/>
      <c r="G483" s="245"/>
    </row>
    <row r="484" spans="6:7" x14ac:dyDescent="0.2">
      <c r="F484" s="245"/>
      <c r="G484" s="245"/>
    </row>
    <row r="485" spans="6:7" x14ac:dyDescent="0.2">
      <c r="F485" s="245"/>
      <c r="G485" s="245"/>
    </row>
    <row r="486" spans="6:7" x14ac:dyDescent="0.2">
      <c r="F486" s="245"/>
      <c r="G486" s="245"/>
    </row>
    <row r="487" spans="6:7" x14ac:dyDescent="0.2">
      <c r="F487" s="245"/>
      <c r="G487" s="245"/>
    </row>
    <row r="488" spans="6:7" x14ac:dyDescent="0.2">
      <c r="F488" s="245"/>
      <c r="G488" s="245"/>
    </row>
    <row r="489" spans="6:7" x14ac:dyDescent="0.2">
      <c r="F489" s="245"/>
      <c r="G489" s="245"/>
    </row>
    <row r="490" spans="6:7" x14ac:dyDescent="0.2">
      <c r="F490" s="245"/>
      <c r="G490" s="245"/>
    </row>
    <row r="491" spans="6:7" x14ac:dyDescent="0.2">
      <c r="F491" s="245"/>
      <c r="G491" s="245"/>
    </row>
    <row r="492" spans="6:7" x14ac:dyDescent="0.2">
      <c r="F492" s="245"/>
      <c r="G492" s="245"/>
    </row>
    <row r="493" spans="6:7" x14ac:dyDescent="0.2">
      <c r="F493" s="245"/>
      <c r="G493" s="245"/>
    </row>
    <row r="494" spans="6:7" x14ac:dyDescent="0.2">
      <c r="F494" s="245"/>
      <c r="G494" s="245"/>
    </row>
    <row r="495" spans="6:7" x14ac:dyDescent="0.2">
      <c r="F495" s="245"/>
      <c r="G495" s="245"/>
    </row>
    <row r="496" spans="6:7" x14ac:dyDescent="0.2">
      <c r="F496" s="245"/>
      <c r="G496" s="245"/>
    </row>
    <row r="497" spans="6:7" x14ac:dyDescent="0.2">
      <c r="F497" s="245"/>
      <c r="G497" s="245"/>
    </row>
    <row r="498" spans="6:7" x14ac:dyDescent="0.2">
      <c r="F498" s="245"/>
      <c r="G498" s="245"/>
    </row>
    <row r="499" spans="6:7" x14ac:dyDescent="0.2">
      <c r="F499" s="245"/>
      <c r="G499" s="245"/>
    </row>
    <row r="500" spans="6:7" x14ac:dyDescent="0.2">
      <c r="F500" s="245"/>
      <c r="G500" s="245"/>
    </row>
    <row r="501" spans="6:7" x14ac:dyDescent="0.2">
      <c r="F501" s="245"/>
      <c r="G501" s="245"/>
    </row>
    <row r="502" spans="6:7" x14ac:dyDescent="0.2">
      <c r="F502" s="245"/>
      <c r="G502" s="245"/>
    </row>
    <row r="503" spans="6:7" x14ac:dyDescent="0.2">
      <c r="F503" s="245"/>
      <c r="G503" s="245"/>
    </row>
    <row r="504" spans="6:7" x14ac:dyDescent="0.2">
      <c r="F504" s="245"/>
      <c r="G504" s="245"/>
    </row>
    <row r="505" spans="6:7" x14ac:dyDescent="0.2">
      <c r="F505" s="245"/>
      <c r="G505" s="245"/>
    </row>
    <row r="506" spans="6:7" x14ac:dyDescent="0.2">
      <c r="F506" s="245"/>
      <c r="G506" s="245"/>
    </row>
    <row r="507" spans="6:7" x14ac:dyDescent="0.2">
      <c r="F507" s="245"/>
      <c r="G507" s="245"/>
    </row>
    <row r="508" spans="6:7" x14ac:dyDescent="0.2">
      <c r="F508" s="245"/>
      <c r="G508" s="245"/>
    </row>
    <row r="509" spans="6:7" x14ac:dyDescent="0.2">
      <c r="F509" s="245"/>
      <c r="G509" s="245"/>
    </row>
    <row r="510" spans="6:7" x14ac:dyDescent="0.2">
      <c r="F510" s="245"/>
      <c r="G510" s="245"/>
    </row>
    <row r="511" spans="6:7" x14ac:dyDescent="0.2">
      <c r="F511" s="245"/>
      <c r="G511" s="245"/>
    </row>
    <row r="512" spans="6:7" x14ac:dyDescent="0.2">
      <c r="F512" s="245"/>
      <c r="G512" s="245"/>
    </row>
    <row r="513" spans="6:7" x14ac:dyDescent="0.2">
      <c r="F513" s="245"/>
      <c r="G513" s="245"/>
    </row>
    <row r="514" spans="6:7" x14ac:dyDescent="0.2">
      <c r="F514" s="245"/>
      <c r="G514" s="245"/>
    </row>
    <row r="515" spans="6:7" x14ac:dyDescent="0.2">
      <c r="F515" s="245"/>
      <c r="G515" s="245"/>
    </row>
    <row r="516" spans="6:7" x14ac:dyDescent="0.2">
      <c r="F516" s="245"/>
      <c r="G516" s="245"/>
    </row>
    <row r="517" spans="6:7" x14ac:dyDescent="0.2">
      <c r="F517" s="245"/>
      <c r="G517" s="245"/>
    </row>
    <row r="518" spans="6:7" x14ac:dyDescent="0.2">
      <c r="F518" s="245"/>
      <c r="G518" s="245"/>
    </row>
    <row r="519" spans="6:7" x14ac:dyDescent="0.2">
      <c r="F519" s="245"/>
      <c r="G519" s="245"/>
    </row>
    <row r="520" spans="6:7" x14ac:dyDescent="0.2">
      <c r="F520" s="245"/>
      <c r="G520" s="245"/>
    </row>
    <row r="521" spans="6:7" x14ac:dyDescent="0.2">
      <c r="F521" s="245"/>
      <c r="G521" s="245"/>
    </row>
    <row r="522" spans="6:7" x14ac:dyDescent="0.2">
      <c r="F522" s="245"/>
      <c r="G522" s="245"/>
    </row>
    <row r="523" spans="6:7" x14ac:dyDescent="0.2">
      <c r="F523" s="245"/>
      <c r="G523" s="245"/>
    </row>
    <row r="524" spans="6:7" x14ac:dyDescent="0.2">
      <c r="F524" s="245"/>
      <c r="G524" s="245"/>
    </row>
    <row r="525" spans="6:7" x14ac:dyDescent="0.2">
      <c r="F525" s="245"/>
      <c r="G525" s="245"/>
    </row>
    <row r="526" spans="6:7" x14ac:dyDescent="0.2">
      <c r="F526" s="245"/>
      <c r="G526" s="245"/>
    </row>
    <row r="527" spans="6:7" x14ac:dyDescent="0.2">
      <c r="F527" s="245"/>
      <c r="G527" s="245"/>
    </row>
    <row r="528" spans="6:7" x14ac:dyDescent="0.2">
      <c r="F528" s="245"/>
      <c r="G528" s="245"/>
    </row>
    <row r="529" spans="6:7" x14ac:dyDescent="0.2">
      <c r="F529" s="245"/>
      <c r="G529" s="245"/>
    </row>
    <row r="530" spans="6:7" x14ac:dyDescent="0.2">
      <c r="F530" s="245"/>
      <c r="G530" s="245"/>
    </row>
    <row r="531" spans="6:7" x14ac:dyDescent="0.2">
      <c r="F531" s="245"/>
      <c r="G531" s="245"/>
    </row>
    <row r="532" spans="6:7" x14ac:dyDescent="0.2">
      <c r="F532" s="245"/>
      <c r="G532" s="245"/>
    </row>
    <row r="533" spans="6:7" x14ac:dyDescent="0.2">
      <c r="F533" s="245"/>
      <c r="G533" s="245"/>
    </row>
    <row r="534" spans="6:7" x14ac:dyDescent="0.2">
      <c r="F534" s="245"/>
      <c r="G534" s="245"/>
    </row>
    <row r="535" spans="6:7" x14ac:dyDescent="0.2">
      <c r="F535" s="245"/>
      <c r="G535" s="245"/>
    </row>
    <row r="536" spans="6:7" x14ac:dyDescent="0.2">
      <c r="F536" s="245"/>
      <c r="G536" s="245"/>
    </row>
    <row r="537" spans="6:7" x14ac:dyDescent="0.2">
      <c r="F537" s="245"/>
      <c r="G537" s="245"/>
    </row>
    <row r="538" spans="6:7" x14ac:dyDescent="0.2">
      <c r="F538" s="245"/>
      <c r="G538" s="245"/>
    </row>
    <row r="539" spans="6:7" x14ac:dyDescent="0.2">
      <c r="F539" s="245"/>
      <c r="G539" s="245"/>
    </row>
    <row r="540" spans="6:7" x14ac:dyDescent="0.2">
      <c r="F540" s="245"/>
      <c r="G540" s="245"/>
    </row>
    <row r="541" spans="6:7" x14ac:dyDescent="0.2">
      <c r="F541" s="245"/>
      <c r="G541" s="245"/>
    </row>
    <row r="542" spans="6:7" x14ac:dyDescent="0.2">
      <c r="F542" s="245"/>
      <c r="G542" s="245"/>
    </row>
    <row r="543" spans="6:7" x14ac:dyDescent="0.2">
      <c r="F543" s="245"/>
      <c r="G543" s="245"/>
    </row>
    <row r="544" spans="6:7" x14ac:dyDescent="0.2">
      <c r="F544" s="245"/>
      <c r="G544" s="245"/>
    </row>
    <row r="545" spans="6:7" x14ac:dyDescent="0.2">
      <c r="F545" s="245"/>
      <c r="G545" s="245"/>
    </row>
    <row r="546" spans="6:7" x14ac:dyDescent="0.2">
      <c r="F546" s="245"/>
      <c r="G546" s="245"/>
    </row>
    <row r="547" spans="6:7" x14ac:dyDescent="0.2">
      <c r="F547" s="245"/>
      <c r="G547" s="245"/>
    </row>
    <row r="548" spans="6:7" x14ac:dyDescent="0.2">
      <c r="F548" s="245"/>
      <c r="G548" s="245"/>
    </row>
    <row r="549" spans="6:7" x14ac:dyDescent="0.2">
      <c r="F549" s="245"/>
      <c r="G549" s="245"/>
    </row>
    <row r="550" spans="6:7" x14ac:dyDescent="0.2">
      <c r="F550" s="245"/>
      <c r="G550" s="245"/>
    </row>
    <row r="551" spans="6:7" x14ac:dyDescent="0.2">
      <c r="F551" s="245"/>
      <c r="G551" s="245"/>
    </row>
    <row r="552" spans="6:7" x14ac:dyDescent="0.2">
      <c r="F552" s="245"/>
      <c r="G552" s="245"/>
    </row>
    <row r="553" spans="6:7" x14ac:dyDescent="0.2">
      <c r="F553" s="245"/>
      <c r="G553" s="245"/>
    </row>
    <row r="554" spans="6:7" x14ac:dyDescent="0.2">
      <c r="F554" s="245"/>
      <c r="G554" s="245"/>
    </row>
    <row r="555" spans="6:7" x14ac:dyDescent="0.2">
      <c r="F555" s="245"/>
      <c r="G555" s="245"/>
    </row>
    <row r="556" spans="6:7" x14ac:dyDescent="0.2">
      <c r="F556" s="245"/>
      <c r="G556" s="245"/>
    </row>
    <row r="557" spans="6:7" x14ac:dyDescent="0.2">
      <c r="F557" s="245"/>
      <c r="G557" s="245"/>
    </row>
    <row r="558" spans="6:7" x14ac:dyDescent="0.2">
      <c r="F558" s="245"/>
      <c r="G558" s="245"/>
    </row>
    <row r="559" spans="6:7" x14ac:dyDescent="0.2">
      <c r="F559" s="245"/>
      <c r="G559" s="245"/>
    </row>
    <row r="560" spans="6:7" x14ac:dyDescent="0.2">
      <c r="F560" s="245"/>
      <c r="G560" s="245"/>
    </row>
    <row r="561" spans="6:7" x14ac:dyDescent="0.2">
      <c r="F561" s="245"/>
      <c r="G561" s="245"/>
    </row>
    <row r="562" spans="6:7" x14ac:dyDescent="0.2">
      <c r="F562" s="245"/>
      <c r="G562" s="245"/>
    </row>
    <row r="563" spans="6:7" x14ac:dyDescent="0.2">
      <c r="F563" s="245"/>
      <c r="G563" s="245"/>
    </row>
    <row r="564" spans="6:7" x14ac:dyDescent="0.2">
      <c r="F564" s="245"/>
      <c r="G564" s="245"/>
    </row>
    <row r="565" spans="6:7" x14ac:dyDescent="0.2">
      <c r="F565" s="245"/>
      <c r="G565" s="245"/>
    </row>
    <row r="566" spans="6:7" x14ac:dyDescent="0.2">
      <c r="F566" s="245"/>
      <c r="G566" s="245"/>
    </row>
    <row r="567" spans="6:7" x14ac:dyDescent="0.2">
      <c r="F567" s="245"/>
      <c r="G567" s="245"/>
    </row>
    <row r="568" spans="6:7" x14ac:dyDescent="0.2">
      <c r="F568" s="245"/>
      <c r="G568" s="245"/>
    </row>
    <row r="569" spans="6:7" x14ac:dyDescent="0.2">
      <c r="F569" s="245"/>
      <c r="G569" s="245"/>
    </row>
    <row r="570" spans="6:7" x14ac:dyDescent="0.2">
      <c r="F570" s="245"/>
      <c r="G570" s="245"/>
    </row>
    <row r="571" spans="6:7" x14ac:dyDescent="0.2">
      <c r="F571" s="245"/>
      <c r="G571" s="245"/>
    </row>
    <row r="572" spans="6:7" x14ac:dyDescent="0.2">
      <c r="F572" s="245"/>
      <c r="G572" s="245"/>
    </row>
    <row r="573" spans="6:7" x14ac:dyDescent="0.2">
      <c r="F573" s="245"/>
      <c r="G573" s="245"/>
    </row>
    <row r="574" spans="6:7" x14ac:dyDescent="0.2">
      <c r="F574" s="245"/>
      <c r="G574" s="245"/>
    </row>
    <row r="575" spans="6:7" x14ac:dyDescent="0.2">
      <c r="F575" s="245"/>
      <c r="G575" s="245"/>
    </row>
    <row r="576" spans="6:7" x14ac:dyDescent="0.2">
      <c r="F576" s="245"/>
      <c r="G576" s="245"/>
    </row>
    <row r="577" spans="6:7" x14ac:dyDescent="0.2">
      <c r="F577" s="245"/>
      <c r="G577" s="245"/>
    </row>
    <row r="578" spans="6:7" x14ac:dyDescent="0.2">
      <c r="F578" s="245"/>
      <c r="G578" s="245"/>
    </row>
    <row r="579" spans="6:7" x14ac:dyDescent="0.2">
      <c r="F579" s="245"/>
      <c r="G579" s="245"/>
    </row>
    <row r="580" spans="6:7" x14ac:dyDescent="0.2">
      <c r="F580" s="245"/>
      <c r="G580" s="245"/>
    </row>
    <row r="581" spans="6:7" x14ac:dyDescent="0.2">
      <c r="F581" s="245"/>
      <c r="G581" s="245"/>
    </row>
    <row r="582" spans="6:7" x14ac:dyDescent="0.2">
      <c r="F582" s="245"/>
      <c r="G582" s="245"/>
    </row>
    <row r="583" spans="6:7" x14ac:dyDescent="0.2">
      <c r="F583" s="245"/>
      <c r="G583" s="245"/>
    </row>
    <row r="584" spans="6:7" x14ac:dyDescent="0.2">
      <c r="F584" s="245"/>
      <c r="G584" s="245"/>
    </row>
    <row r="585" spans="6:7" x14ac:dyDescent="0.2">
      <c r="F585" s="245"/>
      <c r="G585" s="245"/>
    </row>
    <row r="586" spans="6:7" x14ac:dyDescent="0.2">
      <c r="F586" s="245"/>
      <c r="G586" s="245"/>
    </row>
    <row r="587" spans="6:7" x14ac:dyDescent="0.2">
      <c r="F587" s="245"/>
      <c r="G587" s="245"/>
    </row>
    <row r="588" spans="6:7" x14ac:dyDescent="0.2">
      <c r="F588" s="245"/>
      <c r="G588" s="245"/>
    </row>
    <row r="589" spans="6:7" x14ac:dyDescent="0.2">
      <c r="F589" s="245"/>
      <c r="G589" s="245"/>
    </row>
    <row r="590" spans="6:7" x14ac:dyDescent="0.2">
      <c r="F590" s="245"/>
      <c r="G590" s="245"/>
    </row>
    <row r="591" spans="6:7" x14ac:dyDescent="0.2">
      <c r="F591" s="245"/>
      <c r="G591" s="245"/>
    </row>
    <row r="592" spans="6:7" x14ac:dyDescent="0.2">
      <c r="F592" s="245"/>
      <c r="G592" s="245"/>
    </row>
    <row r="593" spans="6:7" x14ac:dyDescent="0.2">
      <c r="F593" s="245"/>
      <c r="G593" s="245"/>
    </row>
    <row r="594" spans="6:7" x14ac:dyDescent="0.2">
      <c r="F594" s="245"/>
      <c r="G594" s="245"/>
    </row>
    <row r="595" spans="6:7" x14ac:dyDescent="0.2">
      <c r="F595" s="245"/>
      <c r="G595" s="245"/>
    </row>
    <row r="596" spans="6:7" x14ac:dyDescent="0.2">
      <c r="F596" s="245"/>
      <c r="G596" s="245"/>
    </row>
    <row r="597" spans="6:7" x14ac:dyDescent="0.2">
      <c r="F597" s="245"/>
      <c r="G597" s="245"/>
    </row>
    <row r="598" spans="6:7" x14ac:dyDescent="0.2">
      <c r="F598" s="245"/>
      <c r="G598" s="245"/>
    </row>
    <row r="599" spans="6:7" x14ac:dyDescent="0.2">
      <c r="F599" s="245"/>
      <c r="G599" s="245"/>
    </row>
    <row r="600" spans="6:7" x14ac:dyDescent="0.2">
      <c r="F600" s="245"/>
      <c r="G600" s="245"/>
    </row>
    <row r="601" spans="6:7" x14ac:dyDescent="0.2">
      <c r="F601" s="245"/>
      <c r="G601" s="245"/>
    </row>
    <row r="602" spans="6:7" x14ac:dyDescent="0.2">
      <c r="F602" s="245"/>
      <c r="G602" s="245"/>
    </row>
    <row r="603" spans="6:7" x14ac:dyDescent="0.2">
      <c r="F603" s="245"/>
      <c r="G603" s="245"/>
    </row>
    <row r="604" spans="6:7" x14ac:dyDescent="0.2">
      <c r="F604" s="245"/>
      <c r="G604" s="245"/>
    </row>
    <row r="605" spans="6:7" x14ac:dyDescent="0.2">
      <c r="F605" s="245"/>
      <c r="G605" s="245"/>
    </row>
    <row r="606" spans="6:7" x14ac:dyDescent="0.2">
      <c r="F606" s="245"/>
      <c r="G606" s="245"/>
    </row>
    <row r="607" spans="6:7" x14ac:dyDescent="0.2">
      <c r="F607" s="245"/>
      <c r="G607" s="245"/>
    </row>
    <row r="608" spans="6:7" x14ac:dyDescent="0.2">
      <c r="F608" s="245"/>
      <c r="G608" s="245"/>
    </row>
    <row r="609" spans="6:7" x14ac:dyDescent="0.2">
      <c r="F609" s="245"/>
      <c r="G609" s="245"/>
    </row>
    <row r="610" spans="6:7" x14ac:dyDescent="0.2">
      <c r="F610" s="245"/>
      <c r="G610" s="245"/>
    </row>
    <row r="611" spans="6:7" x14ac:dyDescent="0.2">
      <c r="F611" s="245"/>
      <c r="G611" s="245"/>
    </row>
    <row r="612" spans="6:7" x14ac:dyDescent="0.2">
      <c r="F612" s="245"/>
      <c r="G612" s="245"/>
    </row>
    <row r="613" spans="6:7" x14ac:dyDescent="0.2">
      <c r="F613" s="245"/>
      <c r="G613" s="245"/>
    </row>
    <row r="614" spans="6:7" x14ac:dyDescent="0.2">
      <c r="F614" s="245"/>
      <c r="G614" s="245"/>
    </row>
    <row r="615" spans="6:7" x14ac:dyDescent="0.2">
      <c r="F615" s="245"/>
      <c r="G615" s="245"/>
    </row>
    <row r="616" spans="6:7" x14ac:dyDescent="0.2">
      <c r="F616" s="245"/>
      <c r="G616" s="245"/>
    </row>
    <row r="617" spans="6:7" x14ac:dyDescent="0.2">
      <c r="F617" s="245"/>
      <c r="G617" s="245"/>
    </row>
    <row r="618" spans="6:7" x14ac:dyDescent="0.2">
      <c r="F618" s="245"/>
      <c r="G618" s="245"/>
    </row>
    <row r="619" spans="6:7" x14ac:dyDescent="0.2">
      <c r="F619" s="245"/>
      <c r="G619" s="245"/>
    </row>
    <row r="620" spans="6:7" x14ac:dyDescent="0.2">
      <c r="F620" s="245"/>
      <c r="G620" s="245"/>
    </row>
    <row r="621" spans="6:7" x14ac:dyDescent="0.2">
      <c r="F621" s="245"/>
      <c r="G621" s="245"/>
    </row>
    <row r="622" spans="6:7" x14ac:dyDescent="0.2">
      <c r="F622" s="245"/>
      <c r="G622" s="245"/>
    </row>
    <row r="623" spans="6:7" x14ac:dyDescent="0.2">
      <c r="F623" s="245"/>
      <c r="G623" s="245"/>
    </row>
    <row r="624" spans="6:7" x14ac:dyDescent="0.2">
      <c r="F624" s="245"/>
      <c r="G624" s="245"/>
    </row>
    <row r="625" spans="6:7" x14ac:dyDescent="0.2">
      <c r="F625" s="245"/>
      <c r="G625" s="245"/>
    </row>
    <row r="626" spans="6:7" x14ac:dyDescent="0.2">
      <c r="F626" s="245"/>
      <c r="G626" s="245"/>
    </row>
    <row r="627" spans="6:7" x14ac:dyDescent="0.2">
      <c r="F627" s="245"/>
      <c r="G627" s="245"/>
    </row>
    <row r="628" spans="6:7" x14ac:dyDescent="0.2">
      <c r="F628" s="245"/>
      <c r="G628" s="245"/>
    </row>
    <row r="629" spans="6:7" x14ac:dyDescent="0.2">
      <c r="F629" s="245"/>
      <c r="G629" s="245"/>
    </row>
    <row r="630" spans="6:7" x14ac:dyDescent="0.2">
      <c r="F630" s="245"/>
      <c r="G630" s="245"/>
    </row>
    <row r="631" spans="6:7" x14ac:dyDescent="0.2">
      <c r="F631" s="245"/>
      <c r="G631" s="245"/>
    </row>
    <row r="632" spans="6:7" x14ac:dyDescent="0.2">
      <c r="F632" s="245"/>
      <c r="G632" s="245"/>
    </row>
    <row r="633" spans="6:7" x14ac:dyDescent="0.2">
      <c r="F633" s="245"/>
      <c r="G633" s="245"/>
    </row>
    <row r="634" spans="6:7" x14ac:dyDescent="0.2">
      <c r="F634" s="245"/>
      <c r="G634" s="245"/>
    </row>
    <row r="635" spans="6:7" x14ac:dyDescent="0.2">
      <c r="F635" s="245"/>
      <c r="G635" s="245"/>
    </row>
    <row r="636" spans="6:7" x14ac:dyDescent="0.2">
      <c r="F636" s="245"/>
      <c r="G636" s="245"/>
    </row>
    <row r="637" spans="6:7" x14ac:dyDescent="0.2">
      <c r="F637" s="245"/>
      <c r="G637" s="245"/>
    </row>
    <row r="638" spans="6:7" x14ac:dyDescent="0.2">
      <c r="F638" s="245"/>
      <c r="G638" s="245"/>
    </row>
    <row r="639" spans="6:7" x14ac:dyDescent="0.2">
      <c r="F639" s="245"/>
      <c r="G639" s="245"/>
    </row>
    <row r="640" spans="6:7" x14ac:dyDescent="0.2">
      <c r="F640" s="245"/>
      <c r="G640" s="245"/>
    </row>
    <row r="641" spans="6:7" x14ac:dyDescent="0.2">
      <c r="F641" s="245"/>
      <c r="G641" s="245"/>
    </row>
    <row r="642" spans="6:7" x14ac:dyDescent="0.2">
      <c r="F642" s="245"/>
      <c r="G642" s="245"/>
    </row>
    <row r="643" spans="6:7" x14ac:dyDescent="0.2">
      <c r="F643" s="245"/>
      <c r="G643" s="245"/>
    </row>
    <row r="644" spans="6:7" x14ac:dyDescent="0.2">
      <c r="F644" s="245"/>
      <c r="G644" s="245"/>
    </row>
    <row r="645" spans="6:7" x14ac:dyDescent="0.2">
      <c r="F645" s="245"/>
      <c r="G645" s="245"/>
    </row>
    <row r="646" spans="6:7" x14ac:dyDescent="0.2">
      <c r="F646" s="245"/>
      <c r="G646" s="245"/>
    </row>
    <row r="647" spans="6:7" x14ac:dyDescent="0.2">
      <c r="F647" s="245"/>
      <c r="G647" s="245"/>
    </row>
    <row r="648" spans="6:7" x14ac:dyDescent="0.2">
      <c r="F648" s="245"/>
      <c r="G648" s="245"/>
    </row>
    <row r="649" spans="6:7" x14ac:dyDescent="0.2">
      <c r="F649" s="245"/>
      <c r="G649" s="245"/>
    </row>
    <row r="650" spans="6:7" x14ac:dyDescent="0.2">
      <c r="F650" s="245"/>
      <c r="G650" s="245"/>
    </row>
    <row r="651" spans="6:7" x14ac:dyDescent="0.2">
      <c r="F651" s="245"/>
      <c r="G651" s="245"/>
    </row>
    <row r="652" spans="6:7" x14ac:dyDescent="0.2">
      <c r="F652" s="245"/>
      <c r="G652" s="245"/>
    </row>
    <row r="653" spans="6:7" x14ac:dyDescent="0.2">
      <c r="F653" s="245"/>
      <c r="G653" s="245"/>
    </row>
    <row r="654" spans="6:7" x14ac:dyDescent="0.2">
      <c r="F654" s="245"/>
      <c r="G654" s="245"/>
    </row>
    <row r="655" spans="6:7" x14ac:dyDescent="0.2">
      <c r="F655" s="245"/>
      <c r="G655" s="245"/>
    </row>
    <row r="656" spans="6:7" x14ac:dyDescent="0.2">
      <c r="F656" s="245"/>
      <c r="G656" s="245"/>
    </row>
    <row r="657" spans="6:7" x14ac:dyDescent="0.2">
      <c r="F657" s="245"/>
      <c r="G657" s="245"/>
    </row>
    <row r="658" spans="6:7" x14ac:dyDescent="0.2">
      <c r="F658" s="245"/>
      <c r="G658" s="245"/>
    </row>
    <row r="659" spans="6:7" x14ac:dyDescent="0.2">
      <c r="F659" s="245"/>
      <c r="G659" s="245"/>
    </row>
    <row r="660" spans="6:7" x14ac:dyDescent="0.2">
      <c r="F660" s="245"/>
      <c r="G660" s="245"/>
    </row>
    <row r="661" spans="6:7" x14ac:dyDescent="0.2">
      <c r="F661" s="245"/>
      <c r="G661" s="245"/>
    </row>
    <row r="662" spans="6:7" x14ac:dyDescent="0.2">
      <c r="F662" s="245"/>
      <c r="G662" s="245"/>
    </row>
    <row r="663" spans="6:7" x14ac:dyDescent="0.2">
      <c r="F663" s="245"/>
      <c r="G663" s="245"/>
    </row>
    <row r="664" spans="6:7" x14ac:dyDescent="0.2">
      <c r="F664" s="245"/>
      <c r="G664" s="245"/>
    </row>
    <row r="665" spans="6:7" x14ac:dyDescent="0.2">
      <c r="F665" s="245"/>
      <c r="G665" s="245"/>
    </row>
    <row r="666" spans="6:7" x14ac:dyDescent="0.2">
      <c r="F666" s="245"/>
      <c r="G666" s="245"/>
    </row>
    <row r="667" spans="6:7" x14ac:dyDescent="0.2">
      <c r="F667" s="245"/>
      <c r="G667" s="245"/>
    </row>
    <row r="668" spans="6:7" x14ac:dyDescent="0.2">
      <c r="F668" s="245"/>
      <c r="G668" s="245"/>
    </row>
    <row r="669" spans="6:7" x14ac:dyDescent="0.2">
      <c r="F669" s="245"/>
      <c r="G669" s="245"/>
    </row>
    <row r="670" spans="6:7" x14ac:dyDescent="0.2">
      <c r="F670" s="245"/>
      <c r="G670" s="245"/>
    </row>
    <row r="671" spans="6:7" x14ac:dyDescent="0.2">
      <c r="F671" s="245"/>
      <c r="G671" s="245"/>
    </row>
    <row r="672" spans="6:7" x14ac:dyDescent="0.2">
      <c r="F672" s="245"/>
      <c r="G672" s="245"/>
    </row>
    <row r="673" spans="6:7" x14ac:dyDescent="0.2">
      <c r="F673" s="245"/>
      <c r="G673" s="245"/>
    </row>
    <row r="674" spans="6:7" x14ac:dyDescent="0.2">
      <c r="F674" s="245"/>
      <c r="G674" s="245"/>
    </row>
    <row r="675" spans="6:7" x14ac:dyDescent="0.2">
      <c r="F675" s="245"/>
      <c r="G675" s="245"/>
    </row>
    <row r="676" spans="6:7" x14ac:dyDescent="0.2">
      <c r="F676" s="245"/>
      <c r="G676" s="245"/>
    </row>
    <row r="677" spans="6:7" x14ac:dyDescent="0.2">
      <c r="F677" s="245"/>
      <c r="G677" s="245"/>
    </row>
    <row r="678" spans="6:7" x14ac:dyDescent="0.2">
      <c r="F678" s="245"/>
      <c r="G678" s="245"/>
    </row>
    <row r="679" spans="6:7" x14ac:dyDescent="0.2">
      <c r="F679" s="245"/>
      <c r="G679" s="245"/>
    </row>
    <row r="680" spans="6:7" x14ac:dyDescent="0.2">
      <c r="F680" s="245"/>
      <c r="G680" s="245"/>
    </row>
    <row r="681" spans="6:7" x14ac:dyDescent="0.2">
      <c r="F681" s="245"/>
      <c r="G681" s="245"/>
    </row>
    <row r="682" spans="6:7" x14ac:dyDescent="0.2">
      <c r="F682" s="245"/>
      <c r="G682" s="245"/>
    </row>
    <row r="683" spans="6:7" x14ac:dyDescent="0.2">
      <c r="F683" s="245"/>
      <c r="G683" s="245"/>
    </row>
    <row r="684" spans="6:7" x14ac:dyDescent="0.2">
      <c r="F684" s="245"/>
      <c r="G684" s="245"/>
    </row>
    <row r="685" spans="6:7" x14ac:dyDescent="0.2">
      <c r="F685" s="245"/>
      <c r="G685" s="245"/>
    </row>
    <row r="686" spans="6:7" x14ac:dyDescent="0.2">
      <c r="F686" s="245"/>
      <c r="G686" s="245"/>
    </row>
    <row r="687" spans="6:7" x14ac:dyDescent="0.2">
      <c r="F687" s="245"/>
      <c r="G687" s="245"/>
    </row>
    <row r="688" spans="6:7" x14ac:dyDescent="0.2">
      <c r="F688" s="245"/>
      <c r="G688" s="245"/>
    </row>
    <row r="689" spans="6:7" x14ac:dyDescent="0.2">
      <c r="F689" s="245"/>
      <c r="G689" s="245"/>
    </row>
    <row r="690" spans="6:7" x14ac:dyDescent="0.2">
      <c r="F690" s="245"/>
      <c r="G690" s="245"/>
    </row>
    <row r="691" spans="6:7" x14ac:dyDescent="0.2">
      <c r="F691" s="245"/>
      <c r="G691" s="245"/>
    </row>
    <row r="692" spans="6:7" x14ac:dyDescent="0.2">
      <c r="F692" s="245"/>
      <c r="G692" s="245"/>
    </row>
    <row r="693" spans="6:7" x14ac:dyDescent="0.2">
      <c r="F693" s="245"/>
      <c r="G693" s="245"/>
    </row>
    <row r="694" spans="6:7" x14ac:dyDescent="0.2">
      <c r="F694" s="245"/>
      <c r="G694" s="245"/>
    </row>
    <row r="695" spans="6:7" x14ac:dyDescent="0.2">
      <c r="F695" s="245"/>
      <c r="G695" s="245"/>
    </row>
    <row r="696" spans="6:7" x14ac:dyDescent="0.2">
      <c r="F696" s="245"/>
      <c r="G696" s="245"/>
    </row>
    <row r="697" spans="6:7" x14ac:dyDescent="0.2">
      <c r="F697" s="245"/>
      <c r="G697" s="245"/>
    </row>
    <row r="698" spans="6:7" x14ac:dyDescent="0.2">
      <c r="F698" s="245"/>
      <c r="G698" s="245"/>
    </row>
    <row r="699" spans="6:7" x14ac:dyDescent="0.2">
      <c r="F699" s="245"/>
      <c r="G699" s="245"/>
    </row>
    <row r="700" spans="6:7" x14ac:dyDescent="0.2">
      <c r="F700" s="245"/>
      <c r="G700" s="245"/>
    </row>
    <row r="701" spans="6:7" x14ac:dyDescent="0.2">
      <c r="F701" s="245"/>
      <c r="G701" s="245"/>
    </row>
    <row r="702" spans="6:7" x14ac:dyDescent="0.2">
      <c r="F702" s="245"/>
      <c r="G702" s="245"/>
    </row>
    <row r="703" spans="6:7" x14ac:dyDescent="0.2">
      <c r="F703" s="245"/>
      <c r="G703" s="245"/>
    </row>
    <row r="704" spans="6:7" x14ac:dyDescent="0.2">
      <c r="F704" s="245"/>
      <c r="G704" s="245"/>
    </row>
    <row r="705" spans="6:7" x14ac:dyDescent="0.2">
      <c r="F705" s="245"/>
      <c r="G705" s="245"/>
    </row>
    <row r="706" spans="6:7" x14ac:dyDescent="0.2">
      <c r="F706" s="245"/>
      <c r="G706" s="245"/>
    </row>
    <row r="707" spans="6:7" x14ac:dyDescent="0.2">
      <c r="F707" s="245"/>
      <c r="G707" s="245"/>
    </row>
    <row r="708" spans="6:7" x14ac:dyDescent="0.2">
      <c r="F708" s="245"/>
      <c r="G708" s="245"/>
    </row>
    <row r="709" spans="6:7" x14ac:dyDescent="0.2">
      <c r="F709" s="245"/>
      <c r="G709" s="245"/>
    </row>
    <row r="710" spans="6:7" x14ac:dyDescent="0.2">
      <c r="F710" s="245"/>
      <c r="G710" s="245"/>
    </row>
    <row r="711" spans="6:7" x14ac:dyDescent="0.2">
      <c r="F711" s="245"/>
      <c r="G711" s="245"/>
    </row>
    <row r="712" spans="6:7" x14ac:dyDescent="0.2">
      <c r="F712" s="245"/>
      <c r="G712" s="245"/>
    </row>
    <row r="713" spans="6:7" x14ac:dyDescent="0.2">
      <c r="F713" s="245"/>
      <c r="G713" s="245"/>
    </row>
    <row r="714" spans="6:7" x14ac:dyDescent="0.2">
      <c r="F714" s="245"/>
      <c r="G714" s="245"/>
    </row>
    <row r="715" spans="6:7" x14ac:dyDescent="0.2">
      <c r="F715" s="245"/>
      <c r="G715" s="245"/>
    </row>
    <row r="716" spans="6:7" x14ac:dyDescent="0.2">
      <c r="F716" s="245"/>
      <c r="G716" s="245"/>
    </row>
    <row r="717" spans="6:7" x14ac:dyDescent="0.2">
      <c r="F717" s="245"/>
      <c r="G717" s="245"/>
    </row>
    <row r="718" spans="6:7" x14ac:dyDescent="0.2">
      <c r="F718" s="245"/>
      <c r="G718" s="245"/>
    </row>
    <row r="719" spans="6:7" x14ac:dyDescent="0.2">
      <c r="F719" s="245"/>
      <c r="G719" s="245"/>
    </row>
    <row r="720" spans="6:7" x14ac:dyDescent="0.2">
      <c r="F720" s="245"/>
      <c r="G720" s="245"/>
    </row>
    <row r="721" spans="6:7" x14ac:dyDescent="0.2">
      <c r="F721" s="245"/>
      <c r="G721" s="245"/>
    </row>
    <row r="722" spans="6:7" x14ac:dyDescent="0.2">
      <c r="F722" s="245"/>
      <c r="G722" s="245"/>
    </row>
    <row r="723" spans="6:7" x14ac:dyDescent="0.2">
      <c r="F723" s="245"/>
      <c r="G723" s="245"/>
    </row>
    <row r="724" spans="6:7" x14ac:dyDescent="0.2">
      <c r="F724" s="245"/>
      <c r="G724" s="245"/>
    </row>
    <row r="725" spans="6:7" x14ac:dyDescent="0.2">
      <c r="F725" s="245"/>
      <c r="G725" s="245"/>
    </row>
    <row r="726" spans="6:7" x14ac:dyDescent="0.2">
      <c r="F726" s="245"/>
      <c r="G726" s="245"/>
    </row>
    <row r="727" spans="6:7" x14ac:dyDescent="0.2">
      <c r="F727" s="245"/>
      <c r="G727" s="245"/>
    </row>
    <row r="728" spans="6:7" x14ac:dyDescent="0.2">
      <c r="F728" s="245"/>
      <c r="G728" s="245"/>
    </row>
    <row r="729" spans="6:7" x14ac:dyDescent="0.2">
      <c r="F729" s="245"/>
      <c r="G729" s="245"/>
    </row>
    <row r="730" spans="6:7" x14ac:dyDescent="0.2">
      <c r="F730" s="245"/>
      <c r="G730" s="245"/>
    </row>
    <row r="731" spans="6:7" x14ac:dyDescent="0.2">
      <c r="F731" s="245"/>
      <c r="G731" s="245"/>
    </row>
    <row r="732" spans="6:7" x14ac:dyDescent="0.2">
      <c r="F732" s="245"/>
      <c r="G732" s="245"/>
    </row>
    <row r="733" spans="6:7" x14ac:dyDescent="0.2">
      <c r="F733" s="245"/>
      <c r="G733" s="245"/>
    </row>
    <row r="734" spans="6:7" x14ac:dyDescent="0.2">
      <c r="F734" s="245"/>
      <c r="G734" s="245"/>
    </row>
    <row r="735" spans="6:7" x14ac:dyDescent="0.2">
      <c r="F735" s="245"/>
      <c r="G735" s="245"/>
    </row>
    <row r="736" spans="6:7" x14ac:dyDescent="0.2">
      <c r="F736" s="245"/>
      <c r="G736" s="245"/>
    </row>
    <row r="737" spans="6:7" x14ac:dyDescent="0.2">
      <c r="F737" s="245"/>
      <c r="G737" s="245"/>
    </row>
    <row r="738" spans="6:7" x14ac:dyDescent="0.2">
      <c r="F738" s="245"/>
      <c r="G738" s="245"/>
    </row>
    <row r="739" spans="6:7" x14ac:dyDescent="0.2">
      <c r="F739" s="245"/>
      <c r="G739" s="245"/>
    </row>
    <row r="740" spans="6:7" x14ac:dyDescent="0.2">
      <c r="F740" s="245"/>
      <c r="G740" s="245"/>
    </row>
    <row r="741" spans="6:7" x14ac:dyDescent="0.2">
      <c r="F741" s="245"/>
      <c r="G741" s="245"/>
    </row>
    <row r="742" spans="6:7" x14ac:dyDescent="0.2">
      <c r="F742" s="245"/>
      <c r="G742" s="245"/>
    </row>
    <row r="743" spans="6:7" x14ac:dyDescent="0.2">
      <c r="F743" s="245"/>
      <c r="G743" s="245"/>
    </row>
    <row r="744" spans="6:7" x14ac:dyDescent="0.2">
      <c r="F744" s="245"/>
      <c r="G744" s="245"/>
    </row>
    <row r="745" spans="6:7" x14ac:dyDescent="0.2">
      <c r="F745" s="245"/>
      <c r="G745" s="245"/>
    </row>
    <row r="746" spans="6:7" x14ac:dyDescent="0.2">
      <c r="F746" s="245"/>
      <c r="G746" s="245"/>
    </row>
    <row r="747" spans="6:7" x14ac:dyDescent="0.2">
      <c r="F747" s="245"/>
      <c r="G747" s="245"/>
    </row>
    <row r="748" spans="6:7" x14ac:dyDescent="0.2">
      <c r="F748" s="245"/>
      <c r="G748" s="245"/>
    </row>
    <row r="749" spans="6:7" x14ac:dyDescent="0.2">
      <c r="F749" s="245"/>
      <c r="G749" s="245"/>
    </row>
    <row r="750" spans="6:7" x14ac:dyDescent="0.2">
      <c r="F750" s="245"/>
      <c r="G750" s="245"/>
    </row>
    <row r="751" spans="6:7" x14ac:dyDescent="0.2">
      <c r="F751" s="245"/>
      <c r="G751" s="245"/>
    </row>
    <row r="752" spans="6:7" x14ac:dyDescent="0.2">
      <c r="F752" s="245"/>
      <c r="G752" s="245"/>
    </row>
    <row r="753" spans="6:7" x14ac:dyDescent="0.2">
      <c r="F753" s="245"/>
      <c r="G753" s="245"/>
    </row>
    <row r="754" spans="6:7" x14ac:dyDescent="0.2">
      <c r="F754" s="245"/>
      <c r="G754" s="245"/>
    </row>
    <row r="755" spans="6:7" x14ac:dyDescent="0.2">
      <c r="F755" s="245"/>
      <c r="G755" s="245"/>
    </row>
    <row r="756" spans="6:7" x14ac:dyDescent="0.2">
      <c r="F756" s="245"/>
      <c r="G756" s="245"/>
    </row>
    <row r="757" spans="6:7" x14ac:dyDescent="0.2">
      <c r="F757" s="245"/>
      <c r="G757" s="245"/>
    </row>
    <row r="758" spans="6:7" x14ac:dyDescent="0.2">
      <c r="F758" s="245"/>
      <c r="G758" s="245"/>
    </row>
    <row r="759" spans="6:7" x14ac:dyDescent="0.2">
      <c r="F759" s="245"/>
      <c r="G759" s="245"/>
    </row>
    <row r="760" spans="6:7" x14ac:dyDescent="0.2">
      <c r="F760" s="245"/>
      <c r="G760" s="245"/>
    </row>
    <row r="761" spans="6:7" x14ac:dyDescent="0.2">
      <c r="F761" s="245"/>
      <c r="G761" s="245"/>
    </row>
    <row r="762" spans="6:7" x14ac:dyDescent="0.2">
      <c r="F762" s="245"/>
      <c r="G762" s="245"/>
    </row>
    <row r="763" spans="6:7" x14ac:dyDescent="0.2">
      <c r="F763" s="245"/>
      <c r="G763" s="245"/>
    </row>
    <row r="764" spans="6:7" x14ac:dyDescent="0.2">
      <c r="F764" s="245"/>
      <c r="G764" s="245"/>
    </row>
    <row r="765" spans="6:7" x14ac:dyDescent="0.2">
      <c r="F765" s="245"/>
      <c r="G765" s="245"/>
    </row>
    <row r="766" spans="6:7" x14ac:dyDescent="0.2">
      <c r="F766" s="245"/>
      <c r="G766" s="245"/>
    </row>
    <row r="767" spans="6:7" x14ac:dyDescent="0.2">
      <c r="F767" s="245"/>
      <c r="G767" s="245"/>
    </row>
    <row r="768" spans="6:7" x14ac:dyDescent="0.2">
      <c r="F768" s="245"/>
      <c r="G768" s="245"/>
    </row>
    <row r="769" spans="6:7" x14ac:dyDescent="0.2">
      <c r="F769" s="245"/>
      <c r="G769" s="245"/>
    </row>
    <row r="770" spans="6:7" x14ac:dyDescent="0.2">
      <c r="F770" s="245"/>
      <c r="G770" s="245"/>
    </row>
    <row r="771" spans="6:7" x14ac:dyDescent="0.2">
      <c r="F771" s="245"/>
      <c r="G771" s="245"/>
    </row>
    <row r="772" spans="6:7" x14ac:dyDescent="0.2">
      <c r="F772" s="245"/>
      <c r="G772" s="245"/>
    </row>
    <row r="773" spans="6:7" x14ac:dyDescent="0.2">
      <c r="F773" s="245"/>
      <c r="G773" s="245"/>
    </row>
    <row r="774" spans="6:7" x14ac:dyDescent="0.2">
      <c r="F774" s="245"/>
      <c r="G774" s="245"/>
    </row>
    <row r="775" spans="6:7" x14ac:dyDescent="0.2">
      <c r="F775" s="245"/>
      <c r="G775" s="245"/>
    </row>
    <row r="776" spans="6:7" x14ac:dyDescent="0.2">
      <c r="F776" s="245"/>
      <c r="G776" s="245"/>
    </row>
    <row r="777" spans="6:7" x14ac:dyDescent="0.2">
      <c r="F777" s="245"/>
      <c r="G777" s="245"/>
    </row>
    <row r="778" spans="6:7" x14ac:dyDescent="0.2">
      <c r="F778" s="245"/>
      <c r="G778" s="245"/>
    </row>
    <row r="779" spans="6:7" x14ac:dyDescent="0.2">
      <c r="F779" s="245"/>
      <c r="G779" s="245"/>
    </row>
    <row r="780" spans="6:7" x14ac:dyDescent="0.2">
      <c r="F780" s="245"/>
      <c r="G780" s="245"/>
    </row>
    <row r="781" spans="6:7" x14ac:dyDescent="0.2">
      <c r="F781" s="245"/>
      <c r="G781" s="245"/>
    </row>
    <row r="782" spans="6:7" x14ac:dyDescent="0.2">
      <c r="F782" s="245"/>
      <c r="G782" s="245"/>
    </row>
    <row r="783" spans="6:7" x14ac:dyDescent="0.2">
      <c r="F783" s="245"/>
      <c r="G783" s="245"/>
    </row>
    <row r="784" spans="6:7" x14ac:dyDescent="0.2">
      <c r="F784" s="245"/>
      <c r="G784" s="245"/>
    </row>
    <row r="785" spans="6:7" x14ac:dyDescent="0.2">
      <c r="F785" s="245"/>
      <c r="G785" s="245"/>
    </row>
    <row r="786" spans="6:7" x14ac:dyDescent="0.2">
      <c r="F786" s="245"/>
      <c r="G786" s="245"/>
    </row>
    <row r="787" spans="6:7" x14ac:dyDescent="0.2">
      <c r="F787" s="245"/>
      <c r="G787" s="245"/>
    </row>
    <row r="788" spans="6:7" x14ac:dyDescent="0.2">
      <c r="F788" s="245"/>
      <c r="G788" s="245"/>
    </row>
    <row r="789" spans="6:7" x14ac:dyDescent="0.2">
      <c r="F789" s="245"/>
      <c r="G789" s="245"/>
    </row>
    <row r="790" spans="6:7" x14ac:dyDescent="0.2">
      <c r="F790" s="245"/>
      <c r="G790" s="245"/>
    </row>
    <row r="791" spans="6:7" x14ac:dyDescent="0.2">
      <c r="F791" s="245"/>
      <c r="G791" s="245"/>
    </row>
    <row r="792" spans="6:7" x14ac:dyDescent="0.2">
      <c r="F792" s="245"/>
      <c r="G792" s="245"/>
    </row>
    <row r="793" spans="6:7" x14ac:dyDescent="0.2">
      <c r="F793" s="245"/>
      <c r="G793" s="245"/>
    </row>
    <row r="794" spans="6:7" x14ac:dyDescent="0.2">
      <c r="F794" s="245"/>
      <c r="G794" s="245"/>
    </row>
    <row r="795" spans="6:7" x14ac:dyDescent="0.2">
      <c r="F795" s="245"/>
      <c r="G795" s="245"/>
    </row>
    <row r="796" spans="6:7" x14ac:dyDescent="0.2">
      <c r="F796" s="245"/>
      <c r="G796" s="245"/>
    </row>
    <row r="797" spans="6:7" x14ac:dyDescent="0.2">
      <c r="F797" s="245"/>
      <c r="G797" s="245"/>
    </row>
    <row r="798" spans="6:7" x14ac:dyDescent="0.2">
      <c r="F798" s="245"/>
      <c r="G798" s="245"/>
    </row>
    <row r="799" spans="6:7" x14ac:dyDescent="0.2">
      <c r="F799" s="245"/>
      <c r="G799" s="245"/>
    </row>
    <row r="800" spans="6:7" x14ac:dyDescent="0.2">
      <c r="F800" s="245"/>
      <c r="G800" s="245"/>
    </row>
    <row r="801" spans="6:7" x14ac:dyDescent="0.2">
      <c r="F801" s="245"/>
      <c r="G801" s="245"/>
    </row>
    <row r="802" spans="6:7" x14ac:dyDescent="0.2">
      <c r="F802" s="245"/>
      <c r="G802" s="245"/>
    </row>
    <row r="803" spans="6:7" x14ac:dyDescent="0.2">
      <c r="F803" s="245"/>
      <c r="G803" s="245"/>
    </row>
    <row r="804" spans="6:7" x14ac:dyDescent="0.2">
      <c r="F804" s="245"/>
      <c r="G804" s="245"/>
    </row>
    <row r="805" spans="6:7" x14ac:dyDescent="0.2">
      <c r="F805" s="245"/>
      <c r="G805" s="245"/>
    </row>
    <row r="806" spans="6:7" x14ac:dyDescent="0.2">
      <c r="F806" s="245"/>
      <c r="G806" s="245"/>
    </row>
    <row r="807" spans="6:7" x14ac:dyDescent="0.2">
      <c r="F807" s="245"/>
      <c r="G807" s="245"/>
    </row>
    <row r="808" spans="6:7" x14ac:dyDescent="0.2">
      <c r="F808" s="245"/>
      <c r="G808" s="245"/>
    </row>
    <row r="809" spans="6:7" x14ac:dyDescent="0.2">
      <c r="F809" s="245"/>
      <c r="G809" s="245"/>
    </row>
    <row r="810" spans="6:7" x14ac:dyDescent="0.2">
      <c r="F810" s="245"/>
      <c r="G810" s="245"/>
    </row>
    <row r="811" spans="6:7" x14ac:dyDescent="0.2">
      <c r="F811" s="245"/>
      <c r="G811" s="245"/>
    </row>
    <row r="812" spans="6:7" x14ac:dyDescent="0.2">
      <c r="F812" s="245"/>
      <c r="G812" s="245"/>
    </row>
    <row r="813" spans="6:7" x14ac:dyDescent="0.2">
      <c r="F813" s="245"/>
      <c r="G813" s="245"/>
    </row>
    <row r="814" spans="6:7" x14ac:dyDescent="0.2">
      <c r="F814" s="245"/>
      <c r="G814" s="245"/>
    </row>
    <row r="815" spans="6:7" x14ac:dyDescent="0.2">
      <c r="F815" s="245"/>
      <c r="G815" s="245"/>
    </row>
    <row r="816" spans="6:7" x14ac:dyDescent="0.2">
      <c r="F816" s="245"/>
      <c r="G816" s="245"/>
    </row>
    <row r="817" spans="6:7" x14ac:dyDescent="0.2">
      <c r="F817" s="245"/>
      <c r="G817" s="245"/>
    </row>
    <row r="818" spans="6:7" x14ac:dyDescent="0.2">
      <c r="F818" s="245"/>
      <c r="G818" s="245"/>
    </row>
    <row r="819" spans="6:7" x14ac:dyDescent="0.2">
      <c r="F819" s="245"/>
      <c r="G819" s="245"/>
    </row>
    <row r="820" spans="6:7" x14ac:dyDescent="0.2">
      <c r="F820" s="245"/>
      <c r="G820" s="245"/>
    </row>
    <row r="821" spans="6:7" x14ac:dyDescent="0.2">
      <c r="F821" s="245"/>
      <c r="G821" s="245"/>
    </row>
    <row r="822" spans="6:7" x14ac:dyDescent="0.2">
      <c r="F822" s="245"/>
      <c r="G822" s="245"/>
    </row>
    <row r="823" spans="6:7" x14ac:dyDescent="0.2">
      <c r="F823" s="245"/>
      <c r="G823" s="245"/>
    </row>
    <row r="824" spans="6:7" x14ac:dyDescent="0.2">
      <c r="F824" s="245"/>
      <c r="G824" s="245"/>
    </row>
    <row r="825" spans="6:7" x14ac:dyDescent="0.2">
      <c r="F825" s="245"/>
      <c r="G825" s="245"/>
    </row>
    <row r="826" spans="6:7" x14ac:dyDescent="0.2">
      <c r="F826" s="245"/>
      <c r="G826" s="245"/>
    </row>
    <row r="827" spans="6:7" x14ac:dyDescent="0.2">
      <c r="F827" s="245"/>
      <c r="G827" s="245"/>
    </row>
    <row r="828" spans="6:7" x14ac:dyDescent="0.2">
      <c r="F828" s="245"/>
      <c r="G828" s="245"/>
    </row>
    <row r="829" spans="6:7" x14ac:dyDescent="0.2">
      <c r="F829" s="245"/>
      <c r="G829" s="245"/>
    </row>
    <row r="830" spans="6:7" x14ac:dyDescent="0.2">
      <c r="F830" s="245"/>
      <c r="G830" s="245"/>
    </row>
    <row r="831" spans="6:7" x14ac:dyDescent="0.2">
      <c r="F831" s="245"/>
      <c r="G831" s="245"/>
    </row>
    <row r="832" spans="6:7" x14ac:dyDescent="0.2">
      <c r="F832" s="245"/>
      <c r="G832" s="245"/>
    </row>
    <row r="833" spans="6:7" x14ac:dyDescent="0.2">
      <c r="F833" s="245"/>
      <c r="G833" s="245"/>
    </row>
    <row r="834" spans="6:7" x14ac:dyDescent="0.2">
      <c r="F834" s="245"/>
      <c r="G834" s="245"/>
    </row>
    <row r="835" spans="6:7" x14ac:dyDescent="0.2">
      <c r="F835" s="245"/>
      <c r="G835" s="245"/>
    </row>
    <row r="836" spans="6:7" x14ac:dyDescent="0.2">
      <c r="F836" s="245"/>
      <c r="G836" s="245"/>
    </row>
    <row r="837" spans="6:7" x14ac:dyDescent="0.2">
      <c r="F837" s="245"/>
      <c r="G837" s="245"/>
    </row>
    <row r="838" spans="6:7" x14ac:dyDescent="0.2">
      <c r="F838" s="245"/>
      <c r="G838" s="245"/>
    </row>
    <row r="839" spans="6:7" x14ac:dyDescent="0.2">
      <c r="F839" s="245"/>
      <c r="G839" s="245"/>
    </row>
    <row r="840" spans="6:7" x14ac:dyDescent="0.2">
      <c r="F840" s="245"/>
      <c r="G840" s="245"/>
    </row>
    <row r="841" spans="6:7" x14ac:dyDescent="0.2">
      <c r="F841" s="245"/>
      <c r="G841" s="245"/>
    </row>
    <row r="842" spans="6:7" x14ac:dyDescent="0.2">
      <c r="F842" s="245"/>
      <c r="G842" s="245"/>
    </row>
    <row r="843" spans="6:7" x14ac:dyDescent="0.2">
      <c r="F843" s="245"/>
      <c r="G843" s="245"/>
    </row>
    <row r="844" spans="6:7" x14ac:dyDescent="0.2">
      <c r="F844" s="245"/>
      <c r="G844" s="245"/>
    </row>
    <row r="845" spans="6:7" x14ac:dyDescent="0.2">
      <c r="F845" s="245"/>
      <c r="G845" s="245"/>
    </row>
    <row r="846" spans="6:7" x14ac:dyDescent="0.2">
      <c r="F846" s="245"/>
      <c r="G846" s="245"/>
    </row>
    <row r="847" spans="6:7" x14ac:dyDescent="0.2">
      <c r="F847" s="245"/>
      <c r="G847" s="245"/>
    </row>
    <row r="848" spans="6:7" x14ac:dyDescent="0.2">
      <c r="F848" s="245"/>
      <c r="G848" s="245"/>
    </row>
    <row r="849" spans="6:7" x14ac:dyDescent="0.2">
      <c r="F849" s="245"/>
      <c r="G849" s="245"/>
    </row>
    <row r="850" spans="6:7" x14ac:dyDescent="0.2">
      <c r="F850" s="245"/>
      <c r="G850" s="245"/>
    </row>
    <row r="851" spans="6:7" x14ac:dyDescent="0.2">
      <c r="F851" s="245"/>
      <c r="G851" s="245"/>
    </row>
    <row r="852" spans="6:7" x14ac:dyDescent="0.2">
      <c r="F852" s="245"/>
      <c r="G852" s="245"/>
    </row>
    <row r="853" spans="6:7" x14ac:dyDescent="0.2">
      <c r="F853" s="245"/>
      <c r="G853" s="245"/>
    </row>
    <row r="854" spans="6:7" x14ac:dyDescent="0.2">
      <c r="F854" s="245"/>
      <c r="G854" s="245"/>
    </row>
    <row r="855" spans="6:7" x14ac:dyDescent="0.2">
      <c r="F855" s="245"/>
      <c r="G855" s="245"/>
    </row>
    <row r="856" spans="6:7" x14ac:dyDescent="0.2">
      <c r="F856" s="245"/>
      <c r="G856" s="245"/>
    </row>
    <row r="857" spans="6:7" x14ac:dyDescent="0.2">
      <c r="F857" s="245"/>
      <c r="G857" s="245"/>
    </row>
    <row r="858" spans="6:7" x14ac:dyDescent="0.2">
      <c r="F858" s="245"/>
      <c r="G858" s="245"/>
    </row>
    <row r="859" spans="6:7" x14ac:dyDescent="0.2">
      <c r="F859" s="245"/>
      <c r="G859" s="245"/>
    </row>
    <row r="860" spans="6:7" x14ac:dyDescent="0.2">
      <c r="F860" s="245"/>
      <c r="G860" s="245"/>
    </row>
    <row r="861" spans="6:7" x14ac:dyDescent="0.2">
      <c r="F861" s="245"/>
      <c r="G861" s="245"/>
    </row>
    <row r="862" spans="6:7" x14ac:dyDescent="0.2">
      <c r="F862" s="245"/>
      <c r="G862" s="245"/>
    </row>
    <row r="863" spans="6:7" x14ac:dyDescent="0.2">
      <c r="F863" s="245"/>
      <c r="G863" s="245"/>
    </row>
    <row r="864" spans="6:7" x14ac:dyDescent="0.2">
      <c r="F864" s="245"/>
      <c r="G864" s="245"/>
    </row>
    <row r="865" spans="6:7" x14ac:dyDescent="0.2">
      <c r="F865" s="245"/>
      <c r="G865" s="245"/>
    </row>
    <row r="866" spans="6:7" x14ac:dyDescent="0.2">
      <c r="F866" s="245"/>
      <c r="G866" s="245"/>
    </row>
    <row r="867" spans="6:7" x14ac:dyDescent="0.2">
      <c r="F867" s="245"/>
      <c r="G867" s="245"/>
    </row>
    <row r="868" spans="6:7" x14ac:dyDescent="0.2">
      <c r="F868" s="245"/>
      <c r="G868" s="245"/>
    </row>
    <row r="869" spans="6:7" x14ac:dyDescent="0.2">
      <c r="F869" s="245"/>
      <c r="G869" s="245"/>
    </row>
    <row r="870" spans="6:7" x14ac:dyDescent="0.2">
      <c r="F870" s="245"/>
      <c r="G870" s="245"/>
    </row>
    <row r="871" spans="6:7" x14ac:dyDescent="0.2">
      <c r="F871" s="245"/>
      <c r="G871" s="245"/>
    </row>
    <row r="872" spans="6:7" x14ac:dyDescent="0.2">
      <c r="F872" s="245"/>
      <c r="G872" s="245"/>
    </row>
    <row r="873" spans="6:7" x14ac:dyDescent="0.2">
      <c r="F873" s="245"/>
      <c r="G873" s="245"/>
    </row>
    <row r="874" spans="6:7" x14ac:dyDescent="0.2">
      <c r="F874" s="245"/>
      <c r="G874" s="245"/>
    </row>
    <row r="875" spans="6:7" x14ac:dyDescent="0.2">
      <c r="F875" s="245"/>
      <c r="G875" s="245"/>
    </row>
    <row r="876" spans="6:7" x14ac:dyDescent="0.2">
      <c r="F876" s="245"/>
      <c r="G876" s="245"/>
    </row>
    <row r="877" spans="6:7" x14ac:dyDescent="0.2">
      <c r="F877" s="245"/>
      <c r="G877" s="245"/>
    </row>
    <row r="878" spans="6:7" x14ac:dyDescent="0.2">
      <c r="F878" s="245"/>
      <c r="G878" s="245"/>
    </row>
    <row r="879" spans="6:7" x14ac:dyDescent="0.2">
      <c r="F879" s="245"/>
      <c r="G879" s="245"/>
    </row>
    <row r="880" spans="6:7" x14ac:dyDescent="0.2">
      <c r="F880" s="245"/>
      <c r="G880" s="245"/>
    </row>
    <row r="881" spans="6:7" x14ac:dyDescent="0.2">
      <c r="F881" s="245"/>
      <c r="G881" s="245"/>
    </row>
    <row r="882" spans="6:7" x14ac:dyDescent="0.2">
      <c r="F882" s="245"/>
      <c r="G882" s="245"/>
    </row>
    <row r="883" spans="6:7" x14ac:dyDescent="0.2">
      <c r="F883" s="245"/>
      <c r="G883" s="245"/>
    </row>
    <row r="884" spans="6:7" x14ac:dyDescent="0.2">
      <c r="F884" s="245"/>
      <c r="G884" s="245"/>
    </row>
    <row r="885" spans="6:7" x14ac:dyDescent="0.2">
      <c r="F885" s="245"/>
      <c r="G885" s="245"/>
    </row>
    <row r="886" spans="6:7" x14ac:dyDescent="0.2">
      <c r="F886" s="245"/>
      <c r="G886" s="245"/>
    </row>
    <row r="887" spans="6:7" x14ac:dyDescent="0.2">
      <c r="F887" s="245"/>
      <c r="G887" s="245"/>
    </row>
    <row r="888" spans="6:7" x14ac:dyDescent="0.2">
      <c r="F888" s="245"/>
      <c r="G888" s="245"/>
    </row>
    <row r="889" spans="6:7" x14ac:dyDescent="0.2">
      <c r="F889" s="245"/>
      <c r="G889" s="245"/>
    </row>
    <row r="890" spans="6:7" x14ac:dyDescent="0.2">
      <c r="F890" s="245"/>
      <c r="G890" s="245"/>
    </row>
    <row r="891" spans="6:7" x14ac:dyDescent="0.2">
      <c r="F891" s="245"/>
      <c r="G891" s="245"/>
    </row>
    <row r="892" spans="6:7" x14ac:dyDescent="0.2">
      <c r="F892" s="245"/>
      <c r="G892" s="245"/>
    </row>
    <row r="893" spans="6:7" x14ac:dyDescent="0.2">
      <c r="F893" s="245"/>
      <c r="G893" s="245"/>
    </row>
    <row r="894" spans="6:7" x14ac:dyDescent="0.2">
      <c r="F894" s="245"/>
      <c r="G894" s="245"/>
    </row>
    <row r="895" spans="6:7" x14ac:dyDescent="0.2">
      <c r="F895" s="245"/>
      <c r="G895" s="245"/>
    </row>
    <row r="896" spans="6:7" x14ac:dyDescent="0.2">
      <c r="F896" s="245"/>
      <c r="G896" s="245"/>
    </row>
    <row r="897" spans="6:7" x14ac:dyDescent="0.2">
      <c r="F897" s="245"/>
      <c r="G897" s="245"/>
    </row>
    <row r="898" spans="6:7" x14ac:dyDescent="0.2">
      <c r="F898" s="245"/>
      <c r="G898" s="245"/>
    </row>
    <row r="899" spans="6:7" x14ac:dyDescent="0.2">
      <c r="F899" s="245"/>
      <c r="G899" s="245"/>
    </row>
    <row r="900" spans="6:7" x14ac:dyDescent="0.2">
      <c r="F900" s="245"/>
      <c r="G900" s="245"/>
    </row>
    <row r="901" spans="6:7" x14ac:dyDescent="0.2">
      <c r="F901" s="245"/>
      <c r="G901" s="245"/>
    </row>
    <row r="902" spans="6:7" x14ac:dyDescent="0.2">
      <c r="F902" s="245"/>
      <c r="G902" s="245"/>
    </row>
    <row r="903" spans="6:7" x14ac:dyDescent="0.2">
      <c r="F903" s="245"/>
      <c r="G903" s="245"/>
    </row>
    <row r="904" spans="6:7" x14ac:dyDescent="0.2">
      <c r="F904" s="245"/>
      <c r="G904" s="245"/>
    </row>
    <row r="905" spans="6:7" x14ac:dyDescent="0.2">
      <c r="F905" s="245"/>
      <c r="G905" s="245"/>
    </row>
    <row r="906" spans="6:7" x14ac:dyDescent="0.2">
      <c r="F906" s="245"/>
      <c r="G906" s="245"/>
    </row>
    <row r="907" spans="6:7" x14ac:dyDescent="0.2">
      <c r="F907" s="245"/>
      <c r="G907" s="245"/>
    </row>
    <row r="908" spans="6:7" x14ac:dyDescent="0.2">
      <c r="F908" s="245"/>
      <c r="G908" s="245"/>
    </row>
    <row r="909" spans="6:7" x14ac:dyDescent="0.2">
      <c r="F909" s="245"/>
      <c r="G909" s="245"/>
    </row>
    <row r="910" spans="6:7" x14ac:dyDescent="0.2">
      <c r="F910" s="245"/>
      <c r="G910" s="245"/>
    </row>
    <row r="911" spans="6:7" x14ac:dyDescent="0.2">
      <c r="F911" s="245"/>
      <c r="G911" s="245"/>
    </row>
    <row r="912" spans="6:7" x14ac:dyDescent="0.2">
      <c r="F912" s="245"/>
      <c r="G912" s="245"/>
    </row>
    <row r="913" spans="6:7" x14ac:dyDescent="0.2">
      <c r="F913" s="245"/>
      <c r="G913" s="245"/>
    </row>
    <row r="914" spans="6:7" x14ac:dyDescent="0.2">
      <c r="F914" s="245"/>
      <c r="G914" s="245"/>
    </row>
    <row r="915" spans="6:7" x14ac:dyDescent="0.2">
      <c r="F915" s="245"/>
      <c r="G915" s="245"/>
    </row>
    <row r="916" spans="6:7" x14ac:dyDescent="0.2">
      <c r="F916" s="245"/>
      <c r="G916" s="245"/>
    </row>
    <row r="917" spans="6:7" x14ac:dyDescent="0.2">
      <c r="F917" s="245"/>
      <c r="G917" s="245"/>
    </row>
    <row r="918" spans="6:7" x14ac:dyDescent="0.2">
      <c r="F918" s="245"/>
      <c r="G918" s="245"/>
    </row>
    <row r="919" spans="6:7" x14ac:dyDescent="0.2">
      <c r="F919" s="245"/>
      <c r="G919" s="245"/>
    </row>
    <row r="920" spans="6:7" x14ac:dyDescent="0.2">
      <c r="F920" s="245"/>
      <c r="G920" s="245"/>
    </row>
    <row r="921" spans="6:7" x14ac:dyDescent="0.2">
      <c r="F921" s="245"/>
      <c r="G921" s="245"/>
    </row>
    <row r="922" spans="6:7" x14ac:dyDescent="0.2">
      <c r="F922" s="245"/>
      <c r="G922" s="245"/>
    </row>
    <row r="923" spans="6:7" x14ac:dyDescent="0.2">
      <c r="F923" s="245"/>
      <c r="G923" s="245"/>
    </row>
    <row r="924" spans="6:7" x14ac:dyDescent="0.2">
      <c r="F924" s="245"/>
      <c r="G924" s="245"/>
    </row>
    <row r="925" spans="6:7" x14ac:dyDescent="0.2">
      <c r="F925" s="245"/>
      <c r="G925" s="245"/>
    </row>
    <row r="926" spans="6:7" x14ac:dyDescent="0.2">
      <c r="F926" s="245"/>
      <c r="G926" s="245"/>
    </row>
    <row r="927" spans="6:7" x14ac:dyDescent="0.2">
      <c r="F927" s="245"/>
      <c r="G927" s="245"/>
    </row>
    <row r="928" spans="6:7" x14ac:dyDescent="0.2">
      <c r="F928" s="245"/>
      <c r="G928" s="245"/>
    </row>
    <row r="929" spans="6:7" x14ac:dyDescent="0.2">
      <c r="F929" s="245"/>
      <c r="G929" s="245"/>
    </row>
    <row r="930" spans="6:7" x14ac:dyDescent="0.2">
      <c r="F930" s="245"/>
      <c r="G930" s="245"/>
    </row>
    <row r="931" spans="6:7" x14ac:dyDescent="0.2">
      <c r="F931" s="245"/>
      <c r="G931" s="245"/>
    </row>
    <row r="932" spans="6:7" x14ac:dyDescent="0.2">
      <c r="F932" s="245"/>
      <c r="G932" s="245"/>
    </row>
    <row r="933" spans="6:7" x14ac:dyDescent="0.2">
      <c r="F933" s="245"/>
      <c r="G933" s="245"/>
    </row>
    <row r="934" spans="6:7" x14ac:dyDescent="0.2">
      <c r="F934" s="245"/>
      <c r="G934" s="245"/>
    </row>
    <row r="935" spans="6:7" x14ac:dyDescent="0.2">
      <c r="F935" s="245"/>
      <c r="G935" s="245"/>
    </row>
    <row r="936" spans="6:7" x14ac:dyDescent="0.2">
      <c r="F936" s="245"/>
      <c r="G936" s="245"/>
    </row>
    <row r="937" spans="6:7" x14ac:dyDescent="0.2">
      <c r="F937" s="245"/>
      <c r="G937" s="245"/>
    </row>
    <row r="938" spans="6:7" x14ac:dyDescent="0.2">
      <c r="F938" s="245"/>
      <c r="G938" s="245"/>
    </row>
    <row r="939" spans="6:7" x14ac:dyDescent="0.2">
      <c r="F939" s="245"/>
      <c r="G939" s="245"/>
    </row>
    <row r="940" spans="6:7" x14ac:dyDescent="0.2">
      <c r="F940" s="245"/>
      <c r="G940" s="245"/>
    </row>
    <row r="941" spans="6:7" x14ac:dyDescent="0.2">
      <c r="F941" s="245"/>
      <c r="G941" s="245"/>
    </row>
    <row r="942" spans="6:7" x14ac:dyDescent="0.2">
      <c r="F942" s="245"/>
      <c r="G942" s="245"/>
    </row>
    <row r="943" spans="6:7" x14ac:dyDescent="0.2">
      <c r="F943" s="245"/>
      <c r="G943" s="245"/>
    </row>
    <row r="944" spans="6:7" x14ac:dyDescent="0.2">
      <c r="F944" s="245"/>
      <c r="G944" s="245"/>
    </row>
    <row r="945" spans="6:7" x14ac:dyDescent="0.2">
      <c r="F945" s="245"/>
      <c r="G945" s="245"/>
    </row>
    <row r="946" spans="6:7" x14ac:dyDescent="0.2">
      <c r="F946" s="245"/>
      <c r="G946" s="245"/>
    </row>
    <row r="947" spans="6:7" x14ac:dyDescent="0.2">
      <c r="F947" s="245"/>
      <c r="G947" s="245"/>
    </row>
    <row r="948" spans="6:7" x14ac:dyDescent="0.2">
      <c r="F948" s="245"/>
      <c r="G948" s="245"/>
    </row>
    <row r="949" spans="6:7" x14ac:dyDescent="0.2">
      <c r="F949" s="245"/>
      <c r="G949" s="245"/>
    </row>
    <row r="950" spans="6:7" x14ac:dyDescent="0.2">
      <c r="F950" s="245"/>
      <c r="G950" s="245"/>
    </row>
    <row r="951" spans="6:7" x14ac:dyDescent="0.2">
      <c r="F951" s="245"/>
      <c r="G951" s="245"/>
    </row>
    <row r="952" spans="6:7" x14ac:dyDescent="0.2">
      <c r="F952" s="245"/>
      <c r="G952" s="245"/>
    </row>
    <row r="953" spans="6:7" x14ac:dyDescent="0.2">
      <c r="F953" s="245"/>
      <c r="G953" s="245"/>
    </row>
    <row r="954" spans="6:7" x14ac:dyDescent="0.2">
      <c r="F954" s="245"/>
      <c r="G954" s="245"/>
    </row>
    <row r="955" spans="6:7" x14ac:dyDescent="0.2">
      <c r="F955" s="245"/>
      <c r="G955" s="245"/>
    </row>
    <row r="956" spans="6:7" x14ac:dyDescent="0.2">
      <c r="F956" s="245"/>
      <c r="G956" s="245"/>
    </row>
    <row r="957" spans="6:7" x14ac:dyDescent="0.2">
      <c r="F957" s="245"/>
      <c r="G957" s="245"/>
    </row>
    <row r="958" spans="6:7" x14ac:dyDescent="0.2">
      <c r="F958" s="245"/>
      <c r="G958" s="245"/>
    </row>
    <row r="959" spans="6:7" x14ac:dyDescent="0.2">
      <c r="F959" s="245"/>
      <c r="G959" s="245"/>
    </row>
    <row r="960" spans="6:7" x14ac:dyDescent="0.2">
      <c r="F960" s="245"/>
      <c r="G960" s="245"/>
    </row>
    <row r="961" spans="6:7" x14ac:dyDescent="0.2">
      <c r="F961" s="245"/>
      <c r="G961" s="245"/>
    </row>
    <row r="962" spans="6:7" x14ac:dyDescent="0.2">
      <c r="F962" s="245"/>
      <c r="G962" s="245"/>
    </row>
    <row r="963" spans="6:7" x14ac:dyDescent="0.2">
      <c r="F963" s="245"/>
      <c r="G963" s="245"/>
    </row>
    <row r="964" spans="6:7" x14ac:dyDescent="0.2">
      <c r="F964" s="245"/>
      <c r="G964" s="245"/>
    </row>
    <row r="965" spans="6:7" x14ac:dyDescent="0.2">
      <c r="F965" s="245"/>
      <c r="G965" s="245"/>
    </row>
    <row r="966" spans="6:7" x14ac:dyDescent="0.2">
      <c r="F966" s="245"/>
      <c r="G966" s="245"/>
    </row>
    <row r="967" spans="6:7" x14ac:dyDescent="0.2">
      <c r="F967" s="245"/>
      <c r="G967" s="245"/>
    </row>
    <row r="968" spans="6:7" x14ac:dyDescent="0.2">
      <c r="F968" s="245"/>
      <c r="G968" s="245"/>
    </row>
    <row r="969" spans="6:7" x14ac:dyDescent="0.2">
      <c r="F969" s="245"/>
      <c r="G969" s="245"/>
    </row>
    <row r="970" spans="6:7" x14ac:dyDescent="0.2">
      <c r="F970" s="245"/>
      <c r="G970" s="245"/>
    </row>
    <row r="971" spans="6:7" x14ac:dyDescent="0.2">
      <c r="F971" s="245"/>
      <c r="G971" s="245"/>
    </row>
    <row r="972" spans="6:7" x14ac:dyDescent="0.2">
      <c r="F972" s="245"/>
      <c r="G972" s="245"/>
    </row>
    <row r="973" spans="6:7" x14ac:dyDescent="0.2">
      <c r="F973" s="245"/>
      <c r="G973" s="245"/>
    </row>
    <row r="974" spans="6:7" x14ac:dyDescent="0.2">
      <c r="F974" s="245"/>
      <c r="G974" s="245"/>
    </row>
    <row r="975" spans="6:7" x14ac:dyDescent="0.2">
      <c r="F975" s="245"/>
      <c r="G975" s="245"/>
    </row>
    <row r="976" spans="6:7" x14ac:dyDescent="0.2">
      <c r="F976" s="245"/>
      <c r="G976" s="245"/>
    </row>
    <row r="977" spans="6:7" x14ac:dyDescent="0.2">
      <c r="F977" s="245"/>
      <c r="G977" s="245"/>
    </row>
    <row r="978" spans="6:7" x14ac:dyDescent="0.2">
      <c r="F978" s="245"/>
      <c r="G978" s="245"/>
    </row>
    <row r="979" spans="6:7" x14ac:dyDescent="0.2">
      <c r="F979" s="245"/>
      <c r="G979" s="245"/>
    </row>
    <row r="980" spans="6:7" x14ac:dyDescent="0.2">
      <c r="F980" s="245"/>
      <c r="G980" s="245"/>
    </row>
    <row r="981" spans="6:7" x14ac:dyDescent="0.2">
      <c r="F981" s="245"/>
      <c r="G981" s="245"/>
    </row>
    <row r="982" spans="6:7" x14ac:dyDescent="0.2">
      <c r="F982" s="245"/>
      <c r="G982" s="245"/>
    </row>
    <row r="983" spans="6:7" x14ac:dyDescent="0.2">
      <c r="F983" s="245"/>
      <c r="G983" s="245"/>
    </row>
    <row r="984" spans="6:7" x14ac:dyDescent="0.2">
      <c r="F984" s="245"/>
      <c r="G984" s="245"/>
    </row>
    <row r="985" spans="6:7" x14ac:dyDescent="0.2">
      <c r="F985" s="245"/>
      <c r="G985" s="245"/>
    </row>
    <row r="986" spans="6:7" x14ac:dyDescent="0.2">
      <c r="F986" s="245"/>
      <c r="G986" s="245"/>
    </row>
    <row r="987" spans="6:7" x14ac:dyDescent="0.2">
      <c r="F987" s="245"/>
      <c r="G987" s="245"/>
    </row>
    <row r="988" spans="6:7" x14ac:dyDescent="0.2">
      <c r="F988" s="245"/>
      <c r="G988" s="245"/>
    </row>
    <row r="989" spans="6:7" x14ac:dyDescent="0.2">
      <c r="F989" s="245"/>
      <c r="G989" s="245"/>
    </row>
    <row r="990" spans="6:7" x14ac:dyDescent="0.2">
      <c r="F990" s="245"/>
      <c r="G990" s="245"/>
    </row>
    <row r="991" spans="6:7" x14ac:dyDescent="0.2">
      <c r="F991" s="245"/>
      <c r="G991" s="245"/>
    </row>
    <row r="992" spans="6:7" x14ac:dyDescent="0.2">
      <c r="F992" s="245"/>
      <c r="G992" s="245"/>
    </row>
    <row r="993" spans="6:7" x14ac:dyDescent="0.2">
      <c r="F993" s="245"/>
      <c r="G993" s="245"/>
    </row>
    <row r="994" spans="6:7" x14ac:dyDescent="0.2">
      <c r="F994" s="245"/>
      <c r="G994" s="245"/>
    </row>
    <row r="995" spans="6:7" x14ac:dyDescent="0.2">
      <c r="F995" s="245"/>
      <c r="G995" s="245"/>
    </row>
    <row r="996" spans="6:7" x14ac:dyDescent="0.2">
      <c r="F996" s="245"/>
      <c r="G996" s="245"/>
    </row>
    <row r="997" spans="6:7" x14ac:dyDescent="0.2">
      <c r="F997" s="245"/>
      <c r="G997" s="245"/>
    </row>
    <row r="998" spans="6:7" x14ac:dyDescent="0.2">
      <c r="F998" s="245"/>
      <c r="G998" s="245"/>
    </row>
    <row r="999" spans="6:7" x14ac:dyDescent="0.2">
      <c r="F999" s="245"/>
      <c r="G999" s="245"/>
    </row>
    <row r="1000" spans="6:7" x14ac:dyDescent="0.2">
      <c r="F1000" s="245"/>
      <c r="G1000" s="245"/>
    </row>
    <row r="1001" spans="6:7" x14ac:dyDescent="0.2">
      <c r="F1001" s="245"/>
      <c r="G1001" s="245"/>
    </row>
    <row r="1002" spans="6:7" x14ac:dyDescent="0.2">
      <c r="F1002" s="245"/>
      <c r="G1002" s="245"/>
    </row>
    <row r="1003" spans="6:7" x14ac:dyDescent="0.2">
      <c r="F1003" s="245"/>
      <c r="G1003" s="245"/>
    </row>
    <row r="1004" spans="6:7" x14ac:dyDescent="0.2">
      <c r="F1004" s="245"/>
      <c r="G1004" s="245"/>
    </row>
    <row r="1005" spans="6:7" x14ac:dyDescent="0.2">
      <c r="F1005" s="245"/>
      <c r="G1005" s="245"/>
    </row>
    <row r="1006" spans="6:7" x14ac:dyDescent="0.2">
      <c r="F1006" s="245"/>
      <c r="G1006" s="245"/>
    </row>
    <row r="1007" spans="6:7" x14ac:dyDescent="0.2">
      <c r="F1007" s="245"/>
      <c r="G1007" s="245"/>
    </row>
    <row r="1008" spans="6:7" x14ac:dyDescent="0.2">
      <c r="F1008" s="245"/>
      <c r="G1008" s="245"/>
    </row>
    <row r="1009" spans="6:7" x14ac:dyDescent="0.2">
      <c r="F1009" s="245"/>
      <c r="G1009" s="245"/>
    </row>
    <row r="1010" spans="6:7" x14ac:dyDescent="0.2">
      <c r="F1010" s="245"/>
      <c r="G1010" s="245"/>
    </row>
    <row r="1011" spans="6:7" x14ac:dyDescent="0.2">
      <c r="F1011" s="245"/>
      <c r="G1011" s="245"/>
    </row>
    <row r="1012" spans="6:7" x14ac:dyDescent="0.2">
      <c r="F1012" s="245"/>
      <c r="G1012" s="245"/>
    </row>
    <row r="1013" spans="6:7" x14ac:dyDescent="0.2">
      <c r="F1013" s="245"/>
      <c r="G1013" s="245"/>
    </row>
    <row r="1014" spans="6:7" x14ac:dyDescent="0.2">
      <c r="F1014" s="245"/>
      <c r="G1014" s="245"/>
    </row>
    <row r="1015" spans="6:7" x14ac:dyDescent="0.2">
      <c r="F1015" s="245"/>
      <c r="G1015" s="245"/>
    </row>
    <row r="1016" spans="6:7" x14ac:dyDescent="0.2">
      <c r="F1016" s="245"/>
      <c r="G1016" s="245"/>
    </row>
    <row r="1017" spans="6:7" x14ac:dyDescent="0.2">
      <c r="F1017" s="245"/>
      <c r="G1017" s="245"/>
    </row>
    <row r="1018" spans="6:7" x14ac:dyDescent="0.2">
      <c r="F1018" s="245"/>
      <c r="G1018" s="245"/>
    </row>
    <row r="1019" spans="6:7" x14ac:dyDescent="0.2">
      <c r="F1019" s="245"/>
      <c r="G1019" s="245"/>
    </row>
    <row r="1020" spans="6:7" x14ac:dyDescent="0.2">
      <c r="F1020" s="245"/>
      <c r="G1020" s="245"/>
    </row>
    <row r="1021" spans="6:7" x14ac:dyDescent="0.2">
      <c r="F1021" s="245"/>
      <c r="G1021" s="245"/>
    </row>
    <row r="1022" spans="6:7" x14ac:dyDescent="0.2">
      <c r="F1022" s="245"/>
      <c r="G1022" s="245"/>
    </row>
    <row r="1023" spans="6:7" x14ac:dyDescent="0.2">
      <c r="F1023" s="245"/>
      <c r="G1023" s="245"/>
    </row>
    <row r="1024" spans="6:7" x14ac:dyDescent="0.2">
      <c r="F1024" s="245"/>
      <c r="G1024" s="245"/>
    </row>
    <row r="1025" spans="6:7" x14ac:dyDescent="0.2">
      <c r="F1025" s="245"/>
      <c r="G1025" s="245"/>
    </row>
    <row r="1026" spans="6:7" x14ac:dyDescent="0.2">
      <c r="F1026" s="245"/>
      <c r="G1026" s="245"/>
    </row>
    <row r="1027" spans="6:7" x14ac:dyDescent="0.2">
      <c r="F1027" s="245"/>
      <c r="G1027" s="245"/>
    </row>
    <row r="1028" spans="6:7" x14ac:dyDescent="0.2">
      <c r="F1028" s="245"/>
      <c r="G1028" s="245"/>
    </row>
    <row r="1029" spans="6:7" x14ac:dyDescent="0.2">
      <c r="F1029" s="245"/>
      <c r="G1029" s="245"/>
    </row>
    <row r="1030" spans="6:7" x14ac:dyDescent="0.2">
      <c r="F1030" s="245"/>
      <c r="G1030" s="245"/>
    </row>
    <row r="1031" spans="6:7" x14ac:dyDescent="0.2">
      <c r="F1031" s="245"/>
      <c r="G1031" s="245"/>
    </row>
    <row r="1032" spans="6:7" x14ac:dyDescent="0.2">
      <c r="F1032" s="245"/>
      <c r="G1032" s="245"/>
    </row>
    <row r="1033" spans="6:7" x14ac:dyDescent="0.2">
      <c r="F1033" s="245"/>
      <c r="G1033" s="245"/>
    </row>
    <row r="1034" spans="6:7" x14ac:dyDescent="0.2">
      <c r="F1034" s="245"/>
      <c r="G1034" s="245"/>
    </row>
    <row r="1035" spans="6:7" x14ac:dyDescent="0.2">
      <c r="F1035" s="245"/>
      <c r="G1035" s="245"/>
    </row>
    <row r="1036" spans="6:7" x14ac:dyDescent="0.2">
      <c r="F1036" s="245"/>
      <c r="G1036" s="245"/>
    </row>
    <row r="1037" spans="6:7" x14ac:dyDescent="0.2">
      <c r="F1037" s="245"/>
      <c r="G1037" s="245"/>
    </row>
    <row r="1038" spans="6:7" x14ac:dyDescent="0.2">
      <c r="F1038" s="245"/>
      <c r="G1038" s="245"/>
    </row>
    <row r="1039" spans="6:7" x14ac:dyDescent="0.2">
      <c r="F1039" s="245"/>
      <c r="G1039" s="245"/>
    </row>
    <row r="1040" spans="6:7" x14ac:dyDescent="0.2">
      <c r="F1040" s="245"/>
      <c r="G1040" s="245"/>
    </row>
    <row r="1041" spans="6:7" x14ac:dyDescent="0.2">
      <c r="F1041" s="245"/>
      <c r="G1041" s="245"/>
    </row>
    <row r="1042" spans="6:7" x14ac:dyDescent="0.2">
      <c r="F1042" s="245"/>
      <c r="G1042" s="245"/>
    </row>
    <row r="1043" spans="6:7" x14ac:dyDescent="0.2">
      <c r="F1043" s="245"/>
      <c r="G1043" s="245"/>
    </row>
    <row r="1044" spans="6:7" x14ac:dyDescent="0.2">
      <c r="F1044" s="245"/>
      <c r="G1044" s="245"/>
    </row>
    <row r="1045" spans="6:7" x14ac:dyDescent="0.2">
      <c r="F1045" s="245"/>
      <c r="G1045" s="245"/>
    </row>
    <row r="1046" spans="6:7" x14ac:dyDescent="0.2">
      <c r="F1046" s="245"/>
      <c r="G1046" s="245"/>
    </row>
    <row r="1047" spans="6:7" x14ac:dyDescent="0.2">
      <c r="F1047" s="245"/>
      <c r="G1047" s="245"/>
    </row>
    <row r="1048" spans="6:7" x14ac:dyDescent="0.2">
      <c r="F1048" s="245"/>
      <c r="G1048" s="245"/>
    </row>
    <row r="1049" spans="6:7" x14ac:dyDescent="0.2">
      <c r="F1049" s="245"/>
      <c r="G1049" s="245"/>
    </row>
    <row r="1050" spans="6:7" x14ac:dyDescent="0.2">
      <c r="F1050" s="245"/>
      <c r="G1050" s="245"/>
    </row>
    <row r="1051" spans="6:7" x14ac:dyDescent="0.2">
      <c r="F1051" s="245"/>
      <c r="G1051" s="245"/>
    </row>
    <row r="1052" spans="6:7" x14ac:dyDescent="0.2">
      <c r="F1052" s="245"/>
      <c r="G1052" s="245"/>
    </row>
    <row r="1053" spans="6:7" x14ac:dyDescent="0.2">
      <c r="F1053" s="245"/>
      <c r="G1053" s="245"/>
    </row>
    <row r="1054" spans="6:7" x14ac:dyDescent="0.2">
      <c r="F1054" s="245"/>
      <c r="G1054" s="245"/>
    </row>
    <row r="1055" spans="6:7" x14ac:dyDescent="0.2">
      <c r="F1055" s="245"/>
      <c r="G1055" s="245"/>
    </row>
    <row r="1056" spans="6:7" x14ac:dyDescent="0.2">
      <c r="F1056" s="245"/>
      <c r="G1056" s="245"/>
    </row>
    <row r="1057" spans="6:7" x14ac:dyDescent="0.2">
      <c r="F1057" s="245"/>
      <c r="G1057" s="245"/>
    </row>
    <row r="1058" spans="6:7" x14ac:dyDescent="0.2">
      <c r="F1058" s="245"/>
      <c r="G1058" s="245"/>
    </row>
    <row r="1059" spans="6:7" x14ac:dyDescent="0.2">
      <c r="F1059" s="245"/>
      <c r="G1059" s="245"/>
    </row>
    <row r="1060" spans="6:7" x14ac:dyDescent="0.2">
      <c r="F1060" s="245"/>
      <c r="G1060" s="245"/>
    </row>
    <row r="1061" spans="6:7" x14ac:dyDescent="0.2">
      <c r="F1061" s="245"/>
      <c r="G1061" s="245"/>
    </row>
    <row r="1062" spans="6:7" x14ac:dyDescent="0.2">
      <c r="F1062" s="245"/>
      <c r="G1062" s="245"/>
    </row>
    <row r="1063" spans="6:7" x14ac:dyDescent="0.2">
      <c r="F1063" s="245"/>
      <c r="G1063" s="245"/>
    </row>
    <row r="1064" spans="6:7" x14ac:dyDescent="0.2">
      <c r="F1064" s="245"/>
      <c r="G1064" s="245"/>
    </row>
    <row r="1065" spans="6:7" x14ac:dyDescent="0.2">
      <c r="F1065" s="245"/>
      <c r="G1065" s="245"/>
    </row>
    <row r="1066" spans="6:7" x14ac:dyDescent="0.2">
      <c r="F1066" s="245"/>
      <c r="G1066" s="245"/>
    </row>
    <row r="1067" spans="6:7" x14ac:dyDescent="0.2">
      <c r="F1067" s="245"/>
      <c r="G1067" s="245"/>
    </row>
    <row r="1068" spans="6:7" x14ac:dyDescent="0.2">
      <c r="F1068" s="245"/>
      <c r="G1068" s="245"/>
    </row>
    <row r="1069" spans="6:7" x14ac:dyDescent="0.2">
      <c r="F1069" s="245"/>
      <c r="G1069" s="245"/>
    </row>
    <row r="1070" spans="6:7" x14ac:dyDescent="0.2">
      <c r="F1070" s="245"/>
      <c r="G1070" s="245"/>
    </row>
    <row r="1071" spans="6:7" x14ac:dyDescent="0.2">
      <c r="F1071" s="245"/>
      <c r="G1071" s="245"/>
    </row>
    <row r="1072" spans="6:7" x14ac:dyDescent="0.2">
      <c r="F1072" s="245"/>
      <c r="G1072" s="245"/>
    </row>
    <row r="1073" spans="6:7" x14ac:dyDescent="0.2">
      <c r="F1073" s="245"/>
      <c r="G1073" s="245"/>
    </row>
    <row r="1074" spans="6:7" x14ac:dyDescent="0.2">
      <c r="F1074" s="245"/>
      <c r="G1074" s="245"/>
    </row>
    <row r="1075" spans="6:7" x14ac:dyDescent="0.2">
      <c r="F1075" s="245"/>
      <c r="G1075" s="245"/>
    </row>
    <row r="1076" spans="6:7" x14ac:dyDescent="0.2">
      <c r="F1076" s="245"/>
      <c r="G1076" s="245"/>
    </row>
    <row r="1077" spans="6:7" x14ac:dyDescent="0.2">
      <c r="F1077" s="245"/>
      <c r="G1077" s="245"/>
    </row>
    <row r="1078" spans="6:7" x14ac:dyDescent="0.2">
      <c r="F1078" s="245"/>
      <c r="G1078" s="245"/>
    </row>
    <row r="1079" spans="6:7" x14ac:dyDescent="0.2">
      <c r="F1079" s="245"/>
      <c r="G1079" s="245"/>
    </row>
    <row r="1080" spans="6:7" x14ac:dyDescent="0.2">
      <c r="F1080" s="245"/>
      <c r="G1080" s="245"/>
    </row>
    <row r="1081" spans="6:7" x14ac:dyDescent="0.2">
      <c r="F1081" s="245"/>
      <c r="G1081" s="245"/>
    </row>
    <row r="1082" spans="6:7" x14ac:dyDescent="0.2">
      <c r="F1082" s="245"/>
      <c r="G1082" s="245"/>
    </row>
    <row r="1083" spans="6:7" x14ac:dyDescent="0.2">
      <c r="F1083" s="245"/>
      <c r="G1083" s="245"/>
    </row>
    <row r="1084" spans="6:7" x14ac:dyDescent="0.2">
      <c r="F1084" s="245"/>
      <c r="G1084" s="245"/>
    </row>
    <row r="1085" spans="6:7" x14ac:dyDescent="0.2">
      <c r="F1085" s="245"/>
      <c r="G1085" s="245"/>
    </row>
    <row r="1086" spans="6:7" x14ac:dyDescent="0.2">
      <c r="F1086" s="245"/>
      <c r="G1086" s="245"/>
    </row>
    <row r="1087" spans="6:7" x14ac:dyDescent="0.2">
      <c r="F1087" s="245"/>
      <c r="G1087" s="245"/>
    </row>
    <row r="1088" spans="6:7" x14ac:dyDescent="0.2">
      <c r="F1088" s="245"/>
      <c r="G1088" s="245"/>
    </row>
    <row r="1089" spans="6:7" x14ac:dyDescent="0.2">
      <c r="F1089" s="245"/>
      <c r="G1089" s="245"/>
    </row>
    <row r="1090" spans="6:7" x14ac:dyDescent="0.2">
      <c r="F1090" s="245"/>
      <c r="G1090" s="245"/>
    </row>
    <row r="1091" spans="6:7" x14ac:dyDescent="0.2">
      <c r="F1091" s="245"/>
      <c r="G1091" s="245"/>
    </row>
    <row r="1092" spans="6:7" x14ac:dyDescent="0.2">
      <c r="F1092" s="245"/>
      <c r="G1092" s="245"/>
    </row>
    <row r="1093" spans="6:7" x14ac:dyDescent="0.2">
      <c r="F1093" s="245"/>
      <c r="G1093" s="245"/>
    </row>
    <row r="1094" spans="6:7" x14ac:dyDescent="0.2">
      <c r="F1094" s="245"/>
      <c r="G1094" s="245"/>
    </row>
    <row r="1095" spans="6:7" x14ac:dyDescent="0.2">
      <c r="F1095" s="245"/>
      <c r="G1095" s="245"/>
    </row>
    <row r="1096" spans="6:7" x14ac:dyDescent="0.2">
      <c r="F1096" s="245"/>
      <c r="G1096" s="245"/>
    </row>
    <row r="1097" spans="6:7" x14ac:dyDescent="0.2">
      <c r="F1097" s="245"/>
      <c r="G1097" s="245"/>
    </row>
    <row r="1098" spans="6:7" x14ac:dyDescent="0.2">
      <c r="F1098" s="245"/>
      <c r="G1098" s="245"/>
    </row>
    <row r="1099" spans="6:7" x14ac:dyDescent="0.2">
      <c r="F1099" s="245"/>
      <c r="G1099" s="245"/>
    </row>
    <row r="1100" spans="6:7" x14ac:dyDescent="0.2">
      <c r="F1100" s="245"/>
      <c r="G1100" s="245"/>
    </row>
    <row r="1101" spans="6:7" x14ac:dyDescent="0.2">
      <c r="F1101" s="245"/>
      <c r="G1101" s="245"/>
    </row>
    <row r="1102" spans="6:7" x14ac:dyDescent="0.2">
      <c r="F1102" s="245"/>
      <c r="G1102" s="245"/>
    </row>
    <row r="1103" spans="6:7" x14ac:dyDescent="0.2">
      <c r="F1103" s="245"/>
      <c r="G1103" s="245"/>
    </row>
    <row r="1104" spans="6:7" x14ac:dyDescent="0.2">
      <c r="F1104" s="245"/>
      <c r="G1104" s="245"/>
    </row>
    <row r="1105" spans="6:7" x14ac:dyDescent="0.2">
      <c r="F1105" s="245"/>
      <c r="G1105" s="245"/>
    </row>
    <row r="1106" spans="6:7" x14ac:dyDescent="0.2">
      <c r="F1106" s="245"/>
      <c r="G1106" s="245"/>
    </row>
    <row r="1107" spans="6:7" x14ac:dyDescent="0.2">
      <c r="F1107" s="245"/>
      <c r="G1107" s="245"/>
    </row>
    <row r="1108" spans="6:7" x14ac:dyDescent="0.2">
      <c r="F1108" s="245"/>
      <c r="G1108" s="245"/>
    </row>
    <row r="1109" spans="6:7" x14ac:dyDescent="0.2">
      <c r="F1109" s="245"/>
      <c r="G1109" s="245"/>
    </row>
    <row r="1110" spans="6:7" x14ac:dyDescent="0.2">
      <c r="F1110" s="245"/>
      <c r="G1110" s="245"/>
    </row>
    <row r="1111" spans="6:7" x14ac:dyDescent="0.2">
      <c r="F1111" s="245"/>
      <c r="G1111" s="245"/>
    </row>
    <row r="1112" spans="6:7" x14ac:dyDescent="0.2">
      <c r="F1112" s="245"/>
      <c r="G1112" s="245"/>
    </row>
    <row r="1113" spans="6:7" x14ac:dyDescent="0.2">
      <c r="F1113" s="245"/>
      <c r="G1113" s="245"/>
    </row>
    <row r="1114" spans="6:7" x14ac:dyDescent="0.2">
      <c r="F1114" s="245"/>
      <c r="G1114" s="245"/>
    </row>
    <row r="1115" spans="6:7" x14ac:dyDescent="0.2">
      <c r="F1115" s="245"/>
      <c r="G1115" s="245"/>
    </row>
    <row r="1116" spans="6:7" x14ac:dyDescent="0.2">
      <c r="F1116" s="245"/>
      <c r="G1116" s="245"/>
    </row>
    <row r="1117" spans="6:7" x14ac:dyDescent="0.2">
      <c r="F1117" s="245"/>
      <c r="G1117" s="245"/>
    </row>
    <row r="1118" spans="6:7" x14ac:dyDescent="0.2">
      <c r="F1118" s="245"/>
      <c r="G1118" s="245"/>
    </row>
    <row r="1119" spans="6:7" x14ac:dyDescent="0.2">
      <c r="F1119" s="245"/>
      <c r="G1119" s="245"/>
    </row>
    <row r="1120" spans="6:7" x14ac:dyDescent="0.2">
      <c r="F1120" s="245"/>
      <c r="G1120" s="245"/>
    </row>
    <row r="1121" spans="6:7" x14ac:dyDescent="0.2">
      <c r="F1121" s="245"/>
      <c r="G1121" s="245"/>
    </row>
    <row r="1122" spans="6:7" x14ac:dyDescent="0.2">
      <c r="F1122" s="245"/>
      <c r="G1122" s="245"/>
    </row>
    <row r="1123" spans="6:7" x14ac:dyDescent="0.2">
      <c r="F1123" s="245"/>
      <c r="G1123" s="245"/>
    </row>
    <row r="1124" spans="6:7" x14ac:dyDescent="0.2">
      <c r="F1124" s="245"/>
      <c r="G1124" s="245"/>
    </row>
    <row r="1125" spans="6:7" x14ac:dyDescent="0.2">
      <c r="F1125" s="245"/>
      <c r="G1125" s="245"/>
    </row>
    <row r="1126" spans="6:7" x14ac:dyDescent="0.2">
      <c r="F1126" s="245"/>
      <c r="G1126" s="245"/>
    </row>
    <row r="1127" spans="6:7" x14ac:dyDescent="0.2">
      <c r="F1127" s="245"/>
      <c r="G1127" s="245"/>
    </row>
    <row r="1128" spans="6:7" x14ac:dyDescent="0.2">
      <c r="F1128" s="245"/>
      <c r="G1128" s="245"/>
    </row>
    <row r="1129" spans="6:7" x14ac:dyDescent="0.2">
      <c r="F1129" s="245"/>
      <c r="G1129" s="245"/>
    </row>
    <row r="1130" spans="6:7" x14ac:dyDescent="0.2">
      <c r="F1130" s="245"/>
      <c r="G1130" s="245"/>
    </row>
    <row r="1131" spans="6:7" x14ac:dyDescent="0.2">
      <c r="F1131" s="245"/>
      <c r="G1131" s="245"/>
    </row>
    <row r="1132" spans="6:7" x14ac:dyDescent="0.2">
      <c r="F1132" s="245"/>
      <c r="G1132" s="245"/>
    </row>
    <row r="1133" spans="6:7" x14ac:dyDescent="0.2">
      <c r="F1133" s="245"/>
      <c r="G1133" s="245"/>
    </row>
    <row r="1134" spans="6:7" x14ac:dyDescent="0.2">
      <c r="F1134" s="245"/>
      <c r="G1134" s="245"/>
    </row>
    <row r="1135" spans="6:7" x14ac:dyDescent="0.2">
      <c r="F1135" s="245"/>
      <c r="G1135" s="245"/>
    </row>
    <row r="1136" spans="6:7" x14ac:dyDescent="0.2">
      <c r="F1136" s="245"/>
      <c r="G1136" s="245"/>
    </row>
    <row r="1137" spans="6:7" x14ac:dyDescent="0.2">
      <c r="F1137" s="245"/>
      <c r="G1137" s="245"/>
    </row>
    <row r="1138" spans="6:7" x14ac:dyDescent="0.2">
      <c r="F1138" s="245"/>
      <c r="G1138" s="245"/>
    </row>
    <row r="1139" spans="6:7" x14ac:dyDescent="0.2">
      <c r="F1139" s="245"/>
      <c r="G1139" s="245"/>
    </row>
    <row r="1140" spans="6:7" x14ac:dyDescent="0.2">
      <c r="F1140" s="245"/>
      <c r="G1140" s="245"/>
    </row>
    <row r="1141" spans="6:7" x14ac:dyDescent="0.2">
      <c r="F1141" s="245"/>
      <c r="G1141" s="245"/>
    </row>
    <row r="1142" spans="6:7" x14ac:dyDescent="0.2">
      <c r="F1142" s="245"/>
      <c r="G1142" s="245"/>
    </row>
    <row r="1143" spans="6:7" x14ac:dyDescent="0.2">
      <c r="F1143" s="245"/>
      <c r="G1143" s="245"/>
    </row>
    <row r="1144" spans="6:7" x14ac:dyDescent="0.2">
      <c r="F1144" s="245"/>
      <c r="G1144" s="245"/>
    </row>
    <row r="1145" spans="6:7" x14ac:dyDescent="0.2">
      <c r="F1145" s="245"/>
      <c r="G1145" s="245"/>
    </row>
    <row r="1146" spans="6:7" x14ac:dyDescent="0.2">
      <c r="F1146" s="245"/>
      <c r="G1146" s="245"/>
    </row>
    <row r="1147" spans="6:7" x14ac:dyDescent="0.2">
      <c r="F1147" s="245"/>
      <c r="G1147" s="245"/>
    </row>
    <row r="1148" spans="6:7" x14ac:dyDescent="0.2">
      <c r="F1148" s="245"/>
      <c r="G1148" s="245"/>
    </row>
    <row r="1149" spans="6:7" x14ac:dyDescent="0.2">
      <c r="F1149" s="245"/>
      <c r="G1149" s="245"/>
    </row>
    <row r="1150" spans="6:7" x14ac:dyDescent="0.2">
      <c r="F1150" s="245"/>
      <c r="G1150" s="245"/>
    </row>
    <row r="1151" spans="6:7" x14ac:dyDescent="0.2">
      <c r="F1151" s="245"/>
      <c r="G1151" s="245"/>
    </row>
    <row r="1152" spans="6:7" x14ac:dyDescent="0.2">
      <c r="F1152" s="245"/>
      <c r="G1152" s="245"/>
    </row>
    <row r="1153" spans="6:7" x14ac:dyDescent="0.2">
      <c r="F1153" s="245"/>
      <c r="G1153" s="245"/>
    </row>
    <row r="1154" spans="6:7" x14ac:dyDescent="0.2">
      <c r="F1154" s="245"/>
      <c r="G1154" s="245"/>
    </row>
    <row r="1155" spans="6:7" x14ac:dyDescent="0.2">
      <c r="F1155" s="245"/>
      <c r="G1155" s="245"/>
    </row>
    <row r="1156" spans="6:7" x14ac:dyDescent="0.2">
      <c r="F1156" s="245"/>
      <c r="G1156" s="245"/>
    </row>
    <row r="1157" spans="6:7" x14ac:dyDescent="0.2">
      <c r="F1157" s="245"/>
      <c r="G1157" s="245"/>
    </row>
    <row r="1158" spans="6:7" x14ac:dyDescent="0.2">
      <c r="F1158" s="245"/>
      <c r="G1158" s="245"/>
    </row>
    <row r="1159" spans="6:7" x14ac:dyDescent="0.2">
      <c r="F1159" s="245"/>
      <c r="G1159" s="245"/>
    </row>
    <row r="1160" spans="6:7" x14ac:dyDescent="0.2">
      <c r="F1160" s="245"/>
      <c r="G1160" s="245"/>
    </row>
    <row r="1161" spans="6:7" x14ac:dyDescent="0.2">
      <c r="F1161" s="245"/>
      <c r="G1161" s="245"/>
    </row>
    <row r="1162" spans="6:7" x14ac:dyDescent="0.2">
      <c r="F1162" s="245"/>
      <c r="G1162" s="245"/>
    </row>
    <row r="1163" spans="6:7" x14ac:dyDescent="0.2">
      <c r="F1163" s="245"/>
      <c r="G1163" s="245"/>
    </row>
    <row r="1164" spans="6:7" x14ac:dyDescent="0.2">
      <c r="F1164" s="245"/>
      <c r="G1164" s="245"/>
    </row>
    <row r="1165" spans="6:7" x14ac:dyDescent="0.2">
      <c r="F1165" s="245"/>
      <c r="G1165" s="245"/>
    </row>
    <row r="1166" spans="6:7" x14ac:dyDescent="0.2">
      <c r="F1166" s="245"/>
      <c r="G1166" s="245"/>
    </row>
    <row r="1167" spans="6:7" x14ac:dyDescent="0.2">
      <c r="F1167" s="245"/>
      <c r="G1167" s="245"/>
    </row>
    <row r="1168" spans="6:7" x14ac:dyDescent="0.2">
      <c r="F1168" s="245"/>
      <c r="G1168" s="245"/>
    </row>
    <row r="1169" spans="6:7" x14ac:dyDescent="0.2">
      <c r="F1169" s="245"/>
      <c r="G1169" s="245"/>
    </row>
    <row r="1170" spans="6:7" x14ac:dyDescent="0.2">
      <c r="F1170" s="245"/>
      <c r="G1170" s="245"/>
    </row>
    <row r="1171" spans="6:7" x14ac:dyDescent="0.2">
      <c r="F1171" s="245"/>
      <c r="G1171" s="245"/>
    </row>
    <row r="1172" spans="6:7" x14ac:dyDescent="0.2">
      <c r="F1172" s="245"/>
      <c r="G1172" s="245"/>
    </row>
    <row r="1173" spans="6:7" x14ac:dyDescent="0.2">
      <c r="F1173" s="245"/>
      <c r="G1173" s="245"/>
    </row>
    <row r="1174" spans="6:7" x14ac:dyDescent="0.2">
      <c r="F1174" s="245"/>
      <c r="G1174" s="245"/>
    </row>
    <row r="1175" spans="6:7" x14ac:dyDescent="0.2">
      <c r="F1175" s="245"/>
      <c r="G1175" s="245"/>
    </row>
    <row r="1176" spans="6:7" x14ac:dyDescent="0.2">
      <c r="F1176" s="245"/>
      <c r="G1176" s="245"/>
    </row>
    <row r="1177" spans="6:7" x14ac:dyDescent="0.2">
      <c r="F1177" s="245"/>
      <c r="G1177" s="245"/>
    </row>
    <row r="1178" spans="6:7" x14ac:dyDescent="0.2">
      <c r="F1178" s="245"/>
      <c r="G1178" s="245"/>
    </row>
    <row r="1179" spans="6:7" x14ac:dyDescent="0.2">
      <c r="F1179" s="245"/>
      <c r="G1179" s="245"/>
    </row>
    <row r="1180" spans="6:7" x14ac:dyDescent="0.2">
      <c r="F1180" s="245"/>
      <c r="G1180" s="245"/>
    </row>
    <row r="1181" spans="6:7" x14ac:dyDescent="0.2">
      <c r="F1181" s="245"/>
      <c r="G1181" s="245"/>
    </row>
    <row r="1182" spans="6:7" x14ac:dyDescent="0.2">
      <c r="F1182" s="245"/>
      <c r="G1182" s="245"/>
    </row>
    <row r="1183" spans="6:7" x14ac:dyDescent="0.2">
      <c r="F1183" s="245"/>
      <c r="G1183" s="245"/>
    </row>
    <row r="1184" spans="6:7" x14ac:dyDescent="0.2">
      <c r="F1184" s="245"/>
      <c r="G1184" s="245"/>
    </row>
    <row r="1185" spans="6:7" x14ac:dyDescent="0.2">
      <c r="F1185" s="245"/>
      <c r="G1185" s="245"/>
    </row>
    <row r="1186" spans="6:7" x14ac:dyDescent="0.2">
      <c r="F1186" s="245"/>
      <c r="G1186" s="245"/>
    </row>
    <row r="1187" spans="6:7" x14ac:dyDescent="0.2">
      <c r="F1187" s="245"/>
      <c r="G1187" s="245"/>
    </row>
    <row r="1188" spans="6:7" x14ac:dyDescent="0.2">
      <c r="F1188" s="245"/>
      <c r="G1188" s="245"/>
    </row>
    <row r="1189" spans="6:7" x14ac:dyDescent="0.2">
      <c r="F1189" s="245"/>
      <c r="G1189" s="245"/>
    </row>
    <row r="1190" spans="6:7" x14ac:dyDescent="0.2">
      <c r="F1190" s="245"/>
      <c r="G1190" s="245"/>
    </row>
    <row r="1191" spans="6:7" x14ac:dyDescent="0.2">
      <c r="F1191" s="245"/>
      <c r="G1191" s="245"/>
    </row>
    <row r="1192" spans="6:7" x14ac:dyDescent="0.2">
      <c r="F1192" s="245"/>
      <c r="G1192" s="245"/>
    </row>
    <row r="1193" spans="6:7" x14ac:dyDescent="0.2">
      <c r="F1193" s="245"/>
      <c r="G1193" s="245"/>
    </row>
    <row r="1194" spans="6:7" x14ac:dyDescent="0.2">
      <c r="F1194" s="245"/>
      <c r="G1194" s="245"/>
    </row>
    <row r="1195" spans="6:7" x14ac:dyDescent="0.2">
      <c r="F1195" s="245"/>
      <c r="G1195" s="245"/>
    </row>
    <row r="1196" spans="6:7" x14ac:dyDescent="0.2">
      <c r="F1196" s="245"/>
      <c r="G1196" s="245"/>
    </row>
    <row r="1197" spans="6:7" x14ac:dyDescent="0.2">
      <c r="F1197" s="245"/>
      <c r="G1197" s="245"/>
    </row>
    <row r="1198" spans="6:7" x14ac:dyDescent="0.2">
      <c r="F1198" s="245"/>
      <c r="G1198" s="245"/>
    </row>
    <row r="1199" spans="6:7" x14ac:dyDescent="0.2">
      <c r="F1199" s="245"/>
      <c r="G1199" s="245"/>
    </row>
    <row r="1200" spans="6:7" x14ac:dyDescent="0.2">
      <c r="F1200" s="245"/>
      <c r="G1200" s="245"/>
    </row>
    <row r="1201" spans="6:7" x14ac:dyDescent="0.2">
      <c r="F1201" s="245"/>
      <c r="G1201" s="245"/>
    </row>
    <row r="1202" spans="6:7" x14ac:dyDescent="0.2">
      <c r="F1202" s="245"/>
      <c r="G1202" s="245"/>
    </row>
    <row r="1203" spans="6:7" x14ac:dyDescent="0.2">
      <c r="F1203" s="245"/>
      <c r="G1203" s="245"/>
    </row>
    <row r="1204" spans="6:7" x14ac:dyDescent="0.2">
      <c r="F1204" s="245"/>
      <c r="G1204" s="245"/>
    </row>
    <row r="1205" spans="6:7" x14ac:dyDescent="0.2">
      <c r="F1205" s="245"/>
      <c r="G1205" s="245"/>
    </row>
    <row r="1206" spans="6:7" x14ac:dyDescent="0.2">
      <c r="F1206" s="245"/>
      <c r="G1206" s="245"/>
    </row>
    <row r="1207" spans="6:7" x14ac:dyDescent="0.2">
      <c r="F1207" s="245"/>
      <c r="G1207" s="245"/>
    </row>
    <row r="1208" spans="6:7" x14ac:dyDescent="0.2">
      <c r="F1208" s="245"/>
      <c r="G1208" s="245"/>
    </row>
    <row r="1209" spans="6:7" x14ac:dyDescent="0.2">
      <c r="F1209" s="245"/>
      <c r="G1209" s="245"/>
    </row>
    <row r="1210" spans="6:7" x14ac:dyDescent="0.2">
      <c r="F1210" s="245"/>
      <c r="G1210" s="245"/>
    </row>
    <row r="1211" spans="6:7" x14ac:dyDescent="0.2">
      <c r="F1211" s="245"/>
      <c r="G1211" s="245"/>
    </row>
    <row r="1212" spans="6:7" x14ac:dyDescent="0.2">
      <c r="F1212" s="245"/>
      <c r="G1212" s="245"/>
    </row>
    <row r="1213" spans="6:7" x14ac:dyDescent="0.2">
      <c r="F1213" s="245"/>
      <c r="G1213" s="245"/>
    </row>
    <row r="1214" spans="6:7" x14ac:dyDescent="0.2">
      <c r="F1214" s="245"/>
      <c r="G1214" s="245"/>
    </row>
    <row r="1215" spans="6:7" x14ac:dyDescent="0.2">
      <c r="F1215" s="245"/>
      <c r="G1215" s="245"/>
    </row>
    <row r="1216" spans="6:7" x14ac:dyDescent="0.2">
      <c r="F1216" s="245"/>
      <c r="G1216" s="245"/>
    </row>
    <row r="1217" spans="6:7" x14ac:dyDescent="0.2">
      <c r="F1217" s="245"/>
      <c r="G1217" s="245"/>
    </row>
    <row r="1218" spans="6:7" x14ac:dyDescent="0.2">
      <c r="F1218" s="245"/>
      <c r="G1218" s="245"/>
    </row>
    <row r="1219" spans="6:7" x14ac:dyDescent="0.2">
      <c r="F1219" s="245"/>
      <c r="G1219" s="245"/>
    </row>
    <row r="1220" spans="6:7" x14ac:dyDescent="0.2">
      <c r="F1220" s="245"/>
      <c r="G1220" s="245"/>
    </row>
    <row r="1221" spans="6:7" x14ac:dyDescent="0.2">
      <c r="F1221" s="245"/>
      <c r="G1221" s="245"/>
    </row>
    <row r="1222" spans="6:7" x14ac:dyDescent="0.2">
      <c r="F1222" s="245"/>
      <c r="G1222" s="245"/>
    </row>
    <row r="1223" spans="6:7" x14ac:dyDescent="0.2">
      <c r="F1223" s="245"/>
      <c r="G1223" s="245"/>
    </row>
    <row r="1224" spans="6:7" x14ac:dyDescent="0.2">
      <c r="F1224" s="245"/>
      <c r="G1224" s="245"/>
    </row>
    <row r="1225" spans="6:7" x14ac:dyDescent="0.2">
      <c r="F1225" s="245"/>
      <c r="G1225" s="245"/>
    </row>
    <row r="1226" spans="6:7" x14ac:dyDescent="0.2">
      <c r="F1226" s="245"/>
      <c r="G1226" s="245"/>
    </row>
    <row r="1227" spans="6:7" x14ac:dyDescent="0.2">
      <c r="F1227" s="245"/>
      <c r="G1227" s="245"/>
    </row>
    <row r="1228" spans="6:7" x14ac:dyDescent="0.2">
      <c r="F1228" s="245"/>
      <c r="G1228" s="245"/>
    </row>
    <row r="1229" spans="6:7" x14ac:dyDescent="0.2">
      <c r="F1229" s="245"/>
      <c r="G1229" s="245"/>
    </row>
    <row r="1230" spans="6:7" x14ac:dyDescent="0.2">
      <c r="F1230" s="245"/>
      <c r="G1230" s="245"/>
    </row>
    <row r="1231" spans="6:7" x14ac:dyDescent="0.2">
      <c r="F1231" s="245"/>
      <c r="G1231" s="245"/>
    </row>
    <row r="1232" spans="6:7" x14ac:dyDescent="0.2">
      <c r="F1232" s="245"/>
      <c r="G1232" s="245"/>
    </row>
    <row r="1233" spans="6:7" x14ac:dyDescent="0.2">
      <c r="F1233" s="245"/>
      <c r="G1233" s="245"/>
    </row>
    <row r="1234" spans="6:7" x14ac:dyDescent="0.2">
      <c r="F1234" s="245"/>
      <c r="G1234" s="245"/>
    </row>
    <row r="1235" spans="6:7" x14ac:dyDescent="0.2">
      <c r="F1235" s="245"/>
      <c r="G1235" s="245"/>
    </row>
    <row r="1236" spans="6:7" x14ac:dyDescent="0.2">
      <c r="F1236" s="245"/>
      <c r="G1236" s="245"/>
    </row>
    <row r="1237" spans="6:7" x14ac:dyDescent="0.2">
      <c r="F1237" s="245"/>
      <c r="G1237" s="245"/>
    </row>
    <row r="1238" spans="6:7" x14ac:dyDescent="0.2">
      <c r="F1238" s="245"/>
      <c r="G1238" s="245"/>
    </row>
    <row r="1239" spans="6:7" x14ac:dyDescent="0.2">
      <c r="F1239" s="245"/>
      <c r="G1239" s="245"/>
    </row>
    <row r="1240" spans="6:7" x14ac:dyDescent="0.2">
      <c r="F1240" s="245"/>
      <c r="G1240" s="245"/>
    </row>
    <row r="1241" spans="6:7" x14ac:dyDescent="0.2">
      <c r="F1241" s="245"/>
      <c r="G1241" s="245"/>
    </row>
    <row r="1242" spans="6:7" x14ac:dyDescent="0.2">
      <c r="F1242" s="245"/>
      <c r="G1242" s="245"/>
    </row>
    <row r="1243" spans="6:7" x14ac:dyDescent="0.2">
      <c r="F1243" s="245"/>
      <c r="G1243" s="245"/>
    </row>
    <row r="1244" spans="6:7" x14ac:dyDescent="0.2">
      <c r="F1244" s="245"/>
      <c r="G1244" s="245"/>
    </row>
    <row r="1245" spans="6:7" x14ac:dyDescent="0.2">
      <c r="F1245" s="245"/>
      <c r="G1245" s="245"/>
    </row>
    <row r="1246" spans="6:7" x14ac:dyDescent="0.2">
      <c r="F1246" s="245"/>
      <c r="G1246" s="245"/>
    </row>
    <row r="1247" spans="6:7" x14ac:dyDescent="0.2">
      <c r="F1247" s="245"/>
      <c r="G1247" s="245"/>
    </row>
    <row r="1248" spans="6:7" x14ac:dyDescent="0.2">
      <c r="F1248" s="245"/>
      <c r="G1248" s="245"/>
    </row>
    <row r="1249" spans="6:7" x14ac:dyDescent="0.2">
      <c r="F1249" s="245"/>
      <c r="G1249" s="245"/>
    </row>
    <row r="1250" spans="6:7" x14ac:dyDescent="0.2">
      <c r="F1250" s="245"/>
      <c r="G1250" s="245"/>
    </row>
    <row r="1251" spans="6:7" x14ac:dyDescent="0.2">
      <c r="F1251" s="245"/>
      <c r="G1251" s="245"/>
    </row>
    <row r="1252" spans="6:7" x14ac:dyDescent="0.2">
      <c r="F1252" s="245"/>
      <c r="G1252" s="245"/>
    </row>
    <row r="1253" spans="6:7" x14ac:dyDescent="0.2">
      <c r="F1253" s="245"/>
      <c r="G1253" s="245"/>
    </row>
    <row r="1254" spans="6:7" x14ac:dyDescent="0.2">
      <c r="F1254" s="245"/>
      <c r="G1254" s="245"/>
    </row>
    <row r="1255" spans="6:7" x14ac:dyDescent="0.2">
      <c r="F1255" s="245"/>
      <c r="G1255" s="245"/>
    </row>
    <row r="1256" spans="6:7" x14ac:dyDescent="0.2">
      <c r="F1256" s="245"/>
      <c r="G1256" s="245"/>
    </row>
    <row r="1257" spans="6:7" x14ac:dyDescent="0.2">
      <c r="F1257" s="245"/>
      <c r="G1257" s="245"/>
    </row>
    <row r="1258" spans="6:7" x14ac:dyDescent="0.2">
      <c r="F1258" s="245"/>
      <c r="G1258" s="245"/>
    </row>
    <row r="1259" spans="6:7" x14ac:dyDescent="0.2">
      <c r="F1259" s="245"/>
      <c r="G1259" s="245"/>
    </row>
    <row r="1260" spans="6:7" x14ac:dyDescent="0.2">
      <c r="F1260" s="245"/>
      <c r="G1260" s="245"/>
    </row>
    <row r="1261" spans="6:7" x14ac:dyDescent="0.2">
      <c r="F1261" s="245"/>
      <c r="G1261" s="245"/>
    </row>
    <row r="1262" spans="6:7" x14ac:dyDescent="0.2">
      <c r="F1262" s="245"/>
      <c r="G1262" s="245"/>
    </row>
    <row r="1263" spans="6:7" x14ac:dyDescent="0.2">
      <c r="F1263" s="245"/>
      <c r="G1263" s="245"/>
    </row>
    <row r="1264" spans="6:7" x14ac:dyDescent="0.2">
      <c r="F1264" s="245"/>
      <c r="G1264" s="245"/>
    </row>
    <row r="1265" spans="6:7" x14ac:dyDescent="0.2">
      <c r="F1265" s="245"/>
      <c r="G1265" s="245"/>
    </row>
    <row r="1266" spans="6:7" x14ac:dyDescent="0.2">
      <c r="F1266" s="245"/>
      <c r="G1266" s="245"/>
    </row>
    <row r="1267" spans="6:7" x14ac:dyDescent="0.2">
      <c r="F1267" s="245"/>
      <c r="G1267" s="245"/>
    </row>
    <row r="1268" spans="6:7" x14ac:dyDescent="0.2">
      <c r="F1268" s="245"/>
      <c r="G1268" s="245"/>
    </row>
    <row r="1269" spans="6:7" x14ac:dyDescent="0.2">
      <c r="F1269" s="245"/>
      <c r="G1269" s="245"/>
    </row>
    <row r="1270" spans="6:7" x14ac:dyDescent="0.2">
      <c r="F1270" s="245"/>
      <c r="G1270" s="245"/>
    </row>
    <row r="1271" spans="6:7" x14ac:dyDescent="0.2">
      <c r="F1271" s="245"/>
      <c r="G1271" s="245"/>
    </row>
    <row r="1272" spans="6:7" x14ac:dyDescent="0.2">
      <c r="F1272" s="245"/>
      <c r="G1272" s="245"/>
    </row>
    <row r="1273" spans="6:7" x14ac:dyDescent="0.2">
      <c r="F1273" s="245"/>
      <c r="G1273" s="245"/>
    </row>
    <row r="1274" spans="6:7" x14ac:dyDescent="0.2">
      <c r="F1274" s="245"/>
      <c r="G1274" s="245"/>
    </row>
    <row r="1275" spans="6:7" x14ac:dyDescent="0.2">
      <c r="F1275" s="245"/>
      <c r="G1275" s="245"/>
    </row>
    <row r="1276" spans="6:7" x14ac:dyDescent="0.2">
      <c r="F1276" s="245"/>
      <c r="G1276" s="245"/>
    </row>
    <row r="1277" spans="6:7" x14ac:dyDescent="0.2">
      <c r="F1277" s="245"/>
      <c r="G1277" s="245"/>
    </row>
    <row r="1278" spans="6:7" x14ac:dyDescent="0.2">
      <c r="F1278" s="245"/>
      <c r="G1278" s="245"/>
    </row>
    <row r="1279" spans="6:7" x14ac:dyDescent="0.2">
      <c r="F1279" s="245"/>
      <c r="G1279" s="245"/>
    </row>
    <row r="1280" spans="6:7" x14ac:dyDescent="0.2">
      <c r="F1280" s="245"/>
      <c r="G1280" s="245"/>
    </row>
    <row r="1281" spans="6:7" x14ac:dyDescent="0.2">
      <c r="F1281" s="245"/>
      <c r="G1281" s="245"/>
    </row>
    <row r="1282" spans="6:7" x14ac:dyDescent="0.2">
      <c r="F1282" s="245"/>
      <c r="G1282" s="245"/>
    </row>
    <row r="1283" spans="6:7" x14ac:dyDescent="0.2">
      <c r="F1283" s="245"/>
      <c r="G1283" s="245"/>
    </row>
    <row r="1284" spans="6:7" x14ac:dyDescent="0.2">
      <c r="F1284" s="245"/>
      <c r="G1284" s="245"/>
    </row>
    <row r="1285" spans="6:7" x14ac:dyDescent="0.2">
      <c r="F1285" s="245"/>
      <c r="G1285" s="245"/>
    </row>
    <row r="1286" spans="6:7" x14ac:dyDescent="0.2">
      <c r="F1286" s="245"/>
      <c r="G1286" s="245"/>
    </row>
    <row r="1287" spans="6:7" x14ac:dyDescent="0.2">
      <c r="F1287" s="245"/>
      <c r="G1287" s="245"/>
    </row>
    <row r="1288" spans="6:7" x14ac:dyDescent="0.2">
      <c r="F1288" s="245"/>
      <c r="G1288" s="245"/>
    </row>
    <row r="1289" spans="6:7" x14ac:dyDescent="0.2">
      <c r="F1289" s="245"/>
      <c r="G1289" s="245"/>
    </row>
    <row r="1290" spans="6:7" x14ac:dyDescent="0.2">
      <c r="F1290" s="245"/>
      <c r="G1290" s="245"/>
    </row>
    <row r="1291" spans="6:7" x14ac:dyDescent="0.2">
      <c r="F1291" s="245"/>
      <c r="G1291" s="245"/>
    </row>
    <row r="1292" spans="6:7" x14ac:dyDescent="0.2">
      <c r="F1292" s="245"/>
      <c r="G1292" s="245"/>
    </row>
    <row r="1293" spans="6:7" x14ac:dyDescent="0.2">
      <c r="F1293" s="245"/>
      <c r="G1293" s="245"/>
    </row>
    <row r="1294" spans="6:7" x14ac:dyDescent="0.2">
      <c r="F1294" s="245"/>
      <c r="G1294" s="245"/>
    </row>
    <row r="1295" spans="6:7" x14ac:dyDescent="0.2">
      <c r="F1295" s="245"/>
      <c r="G1295" s="245"/>
    </row>
    <row r="1296" spans="6:7" x14ac:dyDescent="0.2">
      <c r="F1296" s="245"/>
      <c r="G1296" s="245"/>
    </row>
    <row r="1297" spans="6:7" x14ac:dyDescent="0.2">
      <c r="F1297" s="245"/>
      <c r="G1297" s="245"/>
    </row>
    <row r="1298" spans="6:7" x14ac:dyDescent="0.2">
      <c r="F1298" s="245"/>
      <c r="G1298" s="245"/>
    </row>
    <row r="1299" spans="6:7" x14ac:dyDescent="0.2">
      <c r="F1299" s="245"/>
      <c r="G1299" s="245"/>
    </row>
    <row r="1300" spans="6:7" x14ac:dyDescent="0.2">
      <c r="F1300" s="245"/>
      <c r="G1300" s="245"/>
    </row>
    <row r="1301" spans="6:7" x14ac:dyDescent="0.2">
      <c r="F1301" s="245"/>
      <c r="G1301" s="245"/>
    </row>
    <row r="1302" spans="6:7" x14ac:dyDescent="0.2">
      <c r="F1302" s="245"/>
      <c r="G1302" s="245"/>
    </row>
    <row r="1303" spans="6:7" x14ac:dyDescent="0.2">
      <c r="F1303" s="245"/>
      <c r="G1303" s="245"/>
    </row>
    <row r="1304" spans="6:7" x14ac:dyDescent="0.2">
      <c r="F1304" s="245"/>
      <c r="G1304" s="245"/>
    </row>
    <row r="1305" spans="6:7" x14ac:dyDescent="0.2">
      <c r="F1305" s="245"/>
      <c r="G1305" s="245"/>
    </row>
    <row r="1306" spans="6:7" x14ac:dyDescent="0.2">
      <c r="F1306" s="245"/>
      <c r="G1306" s="245"/>
    </row>
    <row r="1307" spans="6:7" x14ac:dyDescent="0.2">
      <c r="F1307" s="245"/>
      <c r="G1307" s="245"/>
    </row>
    <row r="1308" spans="6:7" x14ac:dyDescent="0.2">
      <c r="F1308" s="245"/>
      <c r="G1308" s="245"/>
    </row>
    <row r="1309" spans="6:7" x14ac:dyDescent="0.2">
      <c r="F1309" s="245"/>
      <c r="G1309" s="245"/>
    </row>
    <row r="1310" spans="6:7" x14ac:dyDescent="0.2">
      <c r="F1310" s="245"/>
      <c r="G1310" s="245"/>
    </row>
    <row r="1311" spans="6:7" x14ac:dyDescent="0.2">
      <c r="F1311" s="245"/>
      <c r="G1311" s="245"/>
    </row>
    <row r="1312" spans="6:7" x14ac:dyDescent="0.2">
      <c r="F1312" s="245"/>
      <c r="G1312" s="245"/>
    </row>
    <row r="1313" spans="6:7" x14ac:dyDescent="0.2">
      <c r="F1313" s="245"/>
      <c r="G1313" s="245"/>
    </row>
    <row r="1314" spans="6:7" x14ac:dyDescent="0.2">
      <c r="F1314" s="245"/>
      <c r="G1314" s="245"/>
    </row>
    <row r="1315" spans="6:7" x14ac:dyDescent="0.2">
      <c r="F1315" s="245"/>
      <c r="G1315" s="245"/>
    </row>
    <row r="1316" spans="6:7" x14ac:dyDescent="0.2">
      <c r="F1316" s="245"/>
      <c r="G1316" s="245"/>
    </row>
    <row r="1317" spans="6:7" x14ac:dyDescent="0.2">
      <c r="F1317" s="245"/>
      <c r="G1317" s="245"/>
    </row>
    <row r="1318" spans="6:7" x14ac:dyDescent="0.2">
      <c r="F1318" s="245"/>
      <c r="G1318" s="245"/>
    </row>
    <row r="1319" spans="6:7" x14ac:dyDescent="0.2">
      <c r="F1319" s="245"/>
      <c r="G1319" s="245"/>
    </row>
    <row r="1320" spans="6:7" x14ac:dyDescent="0.2">
      <c r="F1320" s="245"/>
      <c r="G1320" s="245"/>
    </row>
    <row r="1321" spans="6:7" x14ac:dyDescent="0.2">
      <c r="F1321" s="245"/>
      <c r="G1321" s="245"/>
    </row>
    <row r="1322" spans="6:7" x14ac:dyDescent="0.2">
      <c r="F1322" s="245"/>
      <c r="G1322" s="245"/>
    </row>
    <row r="1323" spans="6:7" x14ac:dyDescent="0.2">
      <c r="F1323" s="245"/>
      <c r="G1323" s="245"/>
    </row>
    <row r="1324" spans="6:7" x14ac:dyDescent="0.2">
      <c r="F1324" s="245"/>
      <c r="G1324" s="245"/>
    </row>
    <row r="1325" spans="6:7" x14ac:dyDescent="0.2">
      <c r="F1325" s="245"/>
      <c r="G1325" s="245"/>
    </row>
    <row r="1326" spans="6:7" x14ac:dyDescent="0.2">
      <c r="F1326" s="245"/>
      <c r="G1326" s="245"/>
    </row>
    <row r="1327" spans="6:7" x14ac:dyDescent="0.2">
      <c r="F1327" s="245"/>
      <c r="G1327" s="245"/>
    </row>
    <row r="1328" spans="6:7" x14ac:dyDescent="0.2">
      <c r="F1328" s="245"/>
      <c r="G1328" s="245"/>
    </row>
    <row r="1329" spans="6:7" x14ac:dyDescent="0.2">
      <c r="F1329" s="245"/>
      <c r="G1329" s="245"/>
    </row>
    <row r="1330" spans="6:7" x14ac:dyDescent="0.2">
      <c r="F1330" s="245"/>
      <c r="G1330" s="245"/>
    </row>
    <row r="1331" spans="6:7" x14ac:dyDescent="0.2">
      <c r="F1331" s="245"/>
      <c r="G1331" s="245"/>
    </row>
    <row r="1332" spans="6:7" x14ac:dyDescent="0.2">
      <c r="F1332" s="245"/>
      <c r="G1332" s="245"/>
    </row>
    <row r="1333" spans="6:7" x14ac:dyDescent="0.2">
      <c r="F1333" s="245"/>
      <c r="G1333" s="245"/>
    </row>
    <row r="1334" spans="6:7" x14ac:dyDescent="0.2">
      <c r="F1334" s="245"/>
      <c r="G1334" s="245"/>
    </row>
    <row r="1335" spans="6:7" x14ac:dyDescent="0.2">
      <c r="F1335" s="245"/>
      <c r="G1335" s="245"/>
    </row>
    <row r="1336" spans="6:7" x14ac:dyDescent="0.2">
      <c r="F1336" s="245"/>
      <c r="G1336" s="245"/>
    </row>
    <row r="1337" spans="6:7" x14ac:dyDescent="0.2">
      <c r="F1337" s="245"/>
      <c r="G1337" s="245"/>
    </row>
    <row r="1338" spans="6:7" x14ac:dyDescent="0.2">
      <c r="F1338" s="245"/>
      <c r="G1338" s="245"/>
    </row>
    <row r="1339" spans="6:7" x14ac:dyDescent="0.2">
      <c r="F1339" s="245"/>
      <c r="G1339" s="245"/>
    </row>
    <row r="1340" spans="6:7" x14ac:dyDescent="0.2">
      <c r="F1340" s="245"/>
      <c r="G1340" s="245"/>
    </row>
    <row r="1341" spans="6:7" x14ac:dyDescent="0.2">
      <c r="F1341" s="245"/>
      <c r="G1341" s="245"/>
    </row>
    <row r="1342" spans="6:7" x14ac:dyDescent="0.2">
      <c r="F1342" s="245"/>
      <c r="G1342" s="245"/>
    </row>
    <row r="1343" spans="6:7" x14ac:dyDescent="0.2">
      <c r="F1343" s="245"/>
      <c r="G1343" s="245"/>
    </row>
    <row r="1344" spans="6:7" x14ac:dyDescent="0.2">
      <c r="F1344" s="245"/>
      <c r="G1344" s="245"/>
    </row>
    <row r="1345" spans="6:7" x14ac:dyDescent="0.2">
      <c r="F1345" s="245"/>
      <c r="G1345" s="245"/>
    </row>
    <row r="1346" spans="6:7" x14ac:dyDescent="0.2">
      <c r="F1346" s="245"/>
      <c r="G1346" s="245"/>
    </row>
    <row r="1347" spans="6:7" x14ac:dyDescent="0.2">
      <c r="F1347" s="245"/>
      <c r="G1347" s="245"/>
    </row>
    <row r="1348" spans="6:7" x14ac:dyDescent="0.2">
      <c r="F1348" s="245"/>
      <c r="G1348" s="245"/>
    </row>
    <row r="1349" spans="6:7" x14ac:dyDescent="0.2">
      <c r="F1349" s="245"/>
      <c r="G1349" s="245"/>
    </row>
    <row r="1350" spans="6:7" x14ac:dyDescent="0.2">
      <c r="F1350" s="245"/>
      <c r="G1350" s="245"/>
    </row>
    <row r="1351" spans="6:7" x14ac:dyDescent="0.2">
      <c r="F1351" s="245"/>
      <c r="G1351" s="245"/>
    </row>
    <row r="1352" spans="6:7" x14ac:dyDescent="0.2">
      <c r="F1352" s="245"/>
      <c r="G1352" s="245"/>
    </row>
    <row r="1353" spans="6:7" x14ac:dyDescent="0.2">
      <c r="F1353" s="245"/>
      <c r="G1353" s="245"/>
    </row>
    <row r="1354" spans="6:7" x14ac:dyDescent="0.2">
      <c r="F1354" s="245"/>
      <c r="G1354" s="245"/>
    </row>
    <row r="1355" spans="6:7" x14ac:dyDescent="0.2">
      <c r="F1355" s="245"/>
      <c r="G1355" s="245"/>
    </row>
    <row r="1356" spans="6:7" x14ac:dyDescent="0.2">
      <c r="F1356" s="245"/>
      <c r="G1356" s="245"/>
    </row>
    <row r="1357" spans="6:7" x14ac:dyDescent="0.2">
      <c r="F1357" s="245"/>
      <c r="G1357" s="245"/>
    </row>
    <row r="1358" spans="6:7" x14ac:dyDescent="0.2">
      <c r="F1358" s="245"/>
      <c r="G1358" s="245"/>
    </row>
    <row r="1359" spans="6:7" x14ac:dyDescent="0.2">
      <c r="F1359" s="245"/>
      <c r="G1359" s="245"/>
    </row>
    <row r="1360" spans="6:7" x14ac:dyDescent="0.2">
      <c r="F1360" s="245"/>
      <c r="G1360" s="245"/>
    </row>
    <row r="1361" spans="6:7" x14ac:dyDescent="0.2">
      <c r="F1361" s="245"/>
      <c r="G1361" s="245"/>
    </row>
    <row r="1362" spans="6:7" x14ac:dyDescent="0.2">
      <c r="F1362" s="245"/>
      <c r="G1362" s="245"/>
    </row>
    <row r="1363" spans="6:7" x14ac:dyDescent="0.2">
      <c r="F1363" s="245"/>
      <c r="G1363" s="245"/>
    </row>
    <row r="1364" spans="6:7" x14ac:dyDescent="0.2">
      <c r="F1364" s="245"/>
      <c r="G1364" s="245"/>
    </row>
    <row r="1365" spans="6:7" x14ac:dyDescent="0.2">
      <c r="F1365" s="245"/>
      <c r="G1365" s="245"/>
    </row>
    <row r="1366" spans="6:7" x14ac:dyDescent="0.2">
      <c r="F1366" s="245"/>
      <c r="G1366" s="245"/>
    </row>
    <row r="1367" spans="6:7" x14ac:dyDescent="0.2">
      <c r="F1367" s="245"/>
      <c r="G1367" s="245"/>
    </row>
    <row r="1368" spans="6:7" x14ac:dyDescent="0.2">
      <c r="F1368" s="245"/>
      <c r="G1368" s="245"/>
    </row>
    <row r="1369" spans="6:7" x14ac:dyDescent="0.2">
      <c r="F1369" s="245"/>
      <c r="G1369" s="245"/>
    </row>
    <row r="1370" spans="6:7" x14ac:dyDescent="0.2">
      <c r="F1370" s="245"/>
      <c r="G1370" s="245"/>
    </row>
    <row r="1371" spans="6:7" x14ac:dyDescent="0.2">
      <c r="F1371" s="245"/>
      <c r="G1371" s="245"/>
    </row>
    <row r="1372" spans="6:7" x14ac:dyDescent="0.2">
      <c r="F1372" s="245"/>
      <c r="G1372" s="245"/>
    </row>
    <row r="1373" spans="6:7" x14ac:dyDescent="0.2">
      <c r="F1373" s="245"/>
      <c r="G1373" s="245"/>
    </row>
    <row r="1374" spans="6:7" x14ac:dyDescent="0.2">
      <c r="F1374" s="245"/>
      <c r="G1374" s="245"/>
    </row>
    <row r="1375" spans="6:7" x14ac:dyDescent="0.2">
      <c r="F1375" s="245"/>
      <c r="G1375" s="245"/>
    </row>
    <row r="1376" spans="6:7" x14ac:dyDescent="0.2">
      <c r="F1376" s="245"/>
      <c r="G1376" s="245"/>
    </row>
    <row r="1377" spans="6:7" x14ac:dyDescent="0.2">
      <c r="F1377" s="245"/>
      <c r="G1377" s="245"/>
    </row>
    <row r="1378" spans="6:7" x14ac:dyDescent="0.2">
      <c r="F1378" s="245"/>
      <c r="G1378" s="245"/>
    </row>
    <row r="1379" spans="6:7" x14ac:dyDescent="0.2">
      <c r="F1379" s="245"/>
      <c r="G1379" s="245"/>
    </row>
    <row r="1380" spans="6:7" x14ac:dyDescent="0.2">
      <c r="F1380" s="245"/>
      <c r="G1380" s="245"/>
    </row>
    <row r="1381" spans="6:7" x14ac:dyDescent="0.2">
      <c r="F1381" s="245"/>
      <c r="G1381" s="245"/>
    </row>
    <row r="1382" spans="6:7" x14ac:dyDescent="0.2">
      <c r="F1382" s="245"/>
      <c r="G1382" s="245"/>
    </row>
    <row r="1383" spans="6:7" x14ac:dyDescent="0.2">
      <c r="F1383" s="245"/>
      <c r="G1383" s="245"/>
    </row>
    <row r="1384" spans="6:7" x14ac:dyDescent="0.2">
      <c r="F1384" s="245"/>
      <c r="G1384" s="245"/>
    </row>
    <row r="1385" spans="6:7" x14ac:dyDescent="0.2">
      <c r="F1385" s="245"/>
      <c r="G1385" s="245"/>
    </row>
    <row r="1386" spans="6:7" x14ac:dyDescent="0.2">
      <c r="F1386" s="245"/>
      <c r="G1386" s="245"/>
    </row>
    <row r="1387" spans="6:7" x14ac:dyDescent="0.2">
      <c r="F1387" s="245"/>
      <c r="G1387" s="245"/>
    </row>
    <row r="1388" spans="6:7" x14ac:dyDescent="0.2">
      <c r="F1388" s="245"/>
      <c r="G1388" s="245"/>
    </row>
    <row r="1389" spans="6:7" x14ac:dyDescent="0.2">
      <c r="F1389" s="245"/>
      <c r="G1389" s="245"/>
    </row>
    <row r="1390" spans="6:7" x14ac:dyDescent="0.2">
      <c r="F1390" s="245"/>
      <c r="G1390" s="245"/>
    </row>
    <row r="1391" spans="6:7" x14ac:dyDescent="0.2">
      <c r="F1391" s="245"/>
      <c r="G1391" s="245"/>
    </row>
    <row r="1392" spans="6:7" x14ac:dyDescent="0.2">
      <c r="F1392" s="245"/>
      <c r="G1392" s="245"/>
    </row>
    <row r="1393" spans="6:7" x14ac:dyDescent="0.2">
      <c r="F1393" s="245"/>
      <c r="G1393" s="245"/>
    </row>
    <row r="1394" spans="6:7" x14ac:dyDescent="0.2">
      <c r="F1394" s="245"/>
      <c r="G1394" s="245"/>
    </row>
    <row r="1395" spans="6:7" x14ac:dyDescent="0.2">
      <c r="F1395" s="245"/>
      <c r="G1395" s="245"/>
    </row>
    <row r="1396" spans="6:7" x14ac:dyDescent="0.2">
      <c r="F1396" s="245"/>
      <c r="G1396" s="245"/>
    </row>
    <row r="1397" spans="6:7" x14ac:dyDescent="0.2">
      <c r="F1397" s="245"/>
      <c r="G1397" s="245"/>
    </row>
    <row r="1398" spans="6:7" x14ac:dyDescent="0.2">
      <c r="F1398" s="245"/>
      <c r="G1398" s="245"/>
    </row>
    <row r="1399" spans="6:7" x14ac:dyDescent="0.2">
      <c r="F1399" s="245"/>
      <c r="G1399" s="245"/>
    </row>
    <row r="1400" spans="6:7" x14ac:dyDescent="0.2">
      <c r="F1400" s="245"/>
      <c r="G1400" s="245"/>
    </row>
    <row r="1401" spans="6:7" x14ac:dyDescent="0.2">
      <c r="F1401" s="245"/>
      <c r="G1401" s="245"/>
    </row>
    <row r="1402" spans="6:7" x14ac:dyDescent="0.2">
      <c r="F1402" s="245"/>
      <c r="G1402" s="245"/>
    </row>
    <row r="1403" spans="6:7" x14ac:dyDescent="0.2">
      <c r="F1403" s="245"/>
      <c r="G1403" s="245"/>
    </row>
    <row r="1404" spans="6:7" x14ac:dyDescent="0.2">
      <c r="F1404" s="245"/>
      <c r="G1404" s="245"/>
    </row>
    <row r="1405" spans="6:7" x14ac:dyDescent="0.2">
      <c r="F1405" s="245"/>
      <c r="G1405" s="245"/>
    </row>
    <row r="1406" spans="6:7" x14ac:dyDescent="0.2">
      <c r="F1406" s="245"/>
      <c r="G1406" s="245"/>
    </row>
    <row r="1407" spans="6:7" x14ac:dyDescent="0.2">
      <c r="F1407" s="245"/>
      <c r="G1407" s="245"/>
    </row>
    <row r="1408" spans="6:7" x14ac:dyDescent="0.2">
      <c r="F1408" s="245"/>
      <c r="G1408" s="245"/>
    </row>
    <row r="1409" spans="6:7" x14ac:dyDescent="0.2">
      <c r="F1409" s="245"/>
      <c r="G1409" s="245"/>
    </row>
    <row r="1410" spans="6:7" x14ac:dyDescent="0.2">
      <c r="F1410" s="245"/>
      <c r="G1410" s="245"/>
    </row>
    <row r="1411" spans="6:7" x14ac:dyDescent="0.2">
      <c r="F1411" s="245"/>
      <c r="G1411" s="245"/>
    </row>
    <row r="1412" spans="6:7" x14ac:dyDescent="0.2">
      <c r="F1412" s="245"/>
      <c r="G1412" s="245"/>
    </row>
    <row r="1413" spans="6:7" x14ac:dyDescent="0.2">
      <c r="F1413" s="245"/>
      <c r="G1413" s="245"/>
    </row>
    <row r="1414" spans="6:7" x14ac:dyDescent="0.2">
      <c r="F1414" s="245"/>
      <c r="G1414" s="245"/>
    </row>
    <row r="1415" spans="6:7" x14ac:dyDescent="0.2">
      <c r="F1415" s="245"/>
      <c r="G1415" s="245"/>
    </row>
    <row r="1416" spans="6:7" x14ac:dyDescent="0.2">
      <c r="F1416" s="245"/>
      <c r="G1416" s="245"/>
    </row>
    <row r="1417" spans="6:7" x14ac:dyDescent="0.2">
      <c r="F1417" s="245"/>
      <c r="G1417" s="245"/>
    </row>
    <row r="1418" spans="6:7" x14ac:dyDescent="0.2">
      <c r="F1418" s="245"/>
      <c r="G1418" s="245"/>
    </row>
    <row r="1419" spans="6:7" x14ac:dyDescent="0.2">
      <c r="F1419" s="245"/>
      <c r="G1419" s="245"/>
    </row>
    <row r="1420" spans="6:7" x14ac:dyDescent="0.2">
      <c r="F1420" s="245"/>
      <c r="G1420" s="245"/>
    </row>
    <row r="1421" spans="6:7" x14ac:dyDescent="0.2">
      <c r="F1421" s="245"/>
      <c r="G1421" s="245"/>
    </row>
    <row r="1422" spans="6:7" x14ac:dyDescent="0.2">
      <c r="F1422" s="245"/>
      <c r="G1422" s="245"/>
    </row>
    <row r="1423" spans="6:7" x14ac:dyDescent="0.2">
      <c r="F1423" s="245"/>
      <c r="G1423" s="245"/>
    </row>
    <row r="1424" spans="6:7" x14ac:dyDescent="0.2">
      <c r="F1424" s="245"/>
      <c r="G1424" s="245"/>
    </row>
    <row r="1425" spans="6:7" x14ac:dyDescent="0.2">
      <c r="F1425" s="245"/>
      <c r="G1425" s="245"/>
    </row>
    <row r="1426" spans="6:7" x14ac:dyDescent="0.2">
      <c r="F1426" s="245"/>
      <c r="G1426" s="245"/>
    </row>
    <row r="1427" spans="6:7" x14ac:dyDescent="0.2">
      <c r="F1427" s="245"/>
      <c r="G1427" s="245"/>
    </row>
    <row r="1428" spans="6:7" x14ac:dyDescent="0.2">
      <c r="F1428" s="245"/>
      <c r="G1428" s="245"/>
    </row>
    <row r="1429" spans="6:7" x14ac:dyDescent="0.2">
      <c r="F1429" s="245"/>
      <c r="G1429" s="245"/>
    </row>
    <row r="1430" spans="6:7" x14ac:dyDescent="0.2">
      <c r="F1430" s="245"/>
      <c r="G1430" s="245"/>
    </row>
    <row r="1431" spans="6:7" x14ac:dyDescent="0.2">
      <c r="F1431" s="245"/>
      <c r="G1431" s="245"/>
    </row>
    <row r="1432" spans="6:7" x14ac:dyDescent="0.2">
      <c r="F1432" s="245"/>
      <c r="G1432" s="245"/>
    </row>
    <row r="1433" spans="6:7" x14ac:dyDescent="0.2">
      <c r="F1433" s="245"/>
      <c r="G1433" s="245"/>
    </row>
    <row r="1434" spans="6:7" x14ac:dyDescent="0.2">
      <c r="F1434" s="245"/>
      <c r="G1434" s="245"/>
    </row>
    <row r="1435" spans="6:7" x14ac:dyDescent="0.2">
      <c r="F1435" s="245"/>
      <c r="G1435" s="245"/>
    </row>
    <row r="1436" spans="6:7" x14ac:dyDescent="0.2">
      <c r="F1436" s="245"/>
      <c r="G1436" s="245"/>
    </row>
    <row r="1437" spans="6:7" x14ac:dyDescent="0.2">
      <c r="F1437" s="245"/>
      <c r="G1437" s="245"/>
    </row>
    <row r="1438" spans="6:7" x14ac:dyDescent="0.2">
      <c r="F1438" s="245"/>
      <c r="G1438" s="245"/>
    </row>
    <row r="1439" spans="6:7" x14ac:dyDescent="0.2">
      <c r="F1439" s="245"/>
      <c r="G1439" s="245"/>
    </row>
    <row r="1440" spans="6:7" x14ac:dyDescent="0.2">
      <c r="F1440" s="245"/>
      <c r="G1440" s="245"/>
    </row>
    <row r="1441" spans="6:7" x14ac:dyDescent="0.2">
      <c r="F1441" s="245"/>
      <c r="G1441" s="245"/>
    </row>
    <row r="1442" spans="6:7" x14ac:dyDescent="0.2">
      <c r="F1442" s="245"/>
      <c r="G1442" s="245"/>
    </row>
    <row r="1443" spans="6:7" x14ac:dyDescent="0.2">
      <c r="F1443" s="245"/>
      <c r="G1443" s="245"/>
    </row>
    <row r="1444" spans="6:7" x14ac:dyDescent="0.2">
      <c r="F1444" s="245"/>
      <c r="G1444" s="245"/>
    </row>
    <row r="1445" spans="6:7" x14ac:dyDescent="0.2">
      <c r="F1445" s="245"/>
      <c r="G1445" s="245"/>
    </row>
    <row r="1446" spans="6:7" x14ac:dyDescent="0.2">
      <c r="F1446" s="245"/>
      <c r="G1446" s="245"/>
    </row>
    <row r="1447" spans="6:7" x14ac:dyDescent="0.2">
      <c r="F1447" s="245"/>
      <c r="G1447" s="245"/>
    </row>
    <row r="1448" spans="6:7" x14ac:dyDescent="0.2">
      <c r="F1448" s="245"/>
      <c r="G1448" s="245"/>
    </row>
    <row r="1449" spans="6:7" x14ac:dyDescent="0.2">
      <c r="F1449" s="245"/>
      <c r="G1449" s="245"/>
    </row>
    <row r="1450" spans="6:7" x14ac:dyDescent="0.2">
      <c r="F1450" s="245"/>
      <c r="G1450" s="245"/>
    </row>
    <row r="1451" spans="6:7" x14ac:dyDescent="0.2">
      <c r="F1451" s="245"/>
      <c r="G1451" s="245"/>
    </row>
    <row r="1452" spans="6:7" x14ac:dyDescent="0.2">
      <c r="F1452" s="245"/>
      <c r="G1452" s="245"/>
    </row>
    <row r="1453" spans="6:7" x14ac:dyDescent="0.2">
      <c r="F1453" s="245"/>
      <c r="G1453" s="245"/>
    </row>
    <row r="1454" spans="6:7" x14ac:dyDescent="0.2">
      <c r="F1454" s="245"/>
      <c r="G1454" s="245"/>
    </row>
    <row r="1455" spans="6:7" x14ac:dyDescent="0.2">
      <c r="F1455" s="245"/>
      <c r="G1455" s="245"/>
    </row>
    <row r="1456" spans="6:7" x14ac:dyDescent="0.2">
      <c r="F1456" s="245"/>
      <c r="G1456" s="245"/>
    </row>
    <row r="1457" spans="6:7" x14ac:dyDescent="0.2">
      <c r="F1457" s="245"/>
      <c r="G1457" s="245"/>
    </row>
    <row r="1458" spans="6:7" x14ac:dyDescent="0.2">
      <c r="F1458" s="245"/>
      <c r="G1458" s="245"/>
    </row>
    <row r="1459" spans="6:7" x14ac:dyDescent="0.2">
      <c r="F1459" s="245"/>
      <c r="G1459" s="245"/>
    </row>
    <row r="1460" spans="6:7" x14ac:dyDescent="0.2">
      <c r="F1460" s="245"/>
      <c r="G1460" s="245"/>
    </row>
    <row r="1461" spans="6:7" x14ac:dyDescent="0.2">
      <c r="F1461" s="245"/>
      <c r="G1461" s="245"/>
    </row>
    <row r="1462" spans="6:7" x14ac:dyDescent="0.2">
      <c r="F1462" s="245"/>
      <c r="G1462" s="245"/>
    </row>
    <row r="1463" spans="6:7" x14ac:dyDescent="0.2">
      <c r="F1463" s="245"/>
      <c r="G1463" s="245"/>
    </row>
    <row r="1464" spans="6:7" x14ac:dyDescent="0.2">
      <c r="F1464" s="245"/>
      <c r="G1464" s="245"/>
    </row>
    <row r="1465" spans="6:7" x14ac:dyDescent="0.2">
      <c r="F1465" s="245"/>
      <c r="G1465" s="245"/>
    </row>
    <row r="1466" spans="6:7" x14ac:dyDescent="0.2">
      <c r="F1466" s="245"/>
      <c r="G1466" s="245"/>
    </row>
    <row r="1467" spans="6:7" x14ac:dyDescent="0.2">
      <c r="F1467" s="245"/>
      <c r="G1467" s="245"/>
    </row>
    <row r="1468" spans="6:7" x14ac:dyDescent="0.2">
      <c r="F1468" s="245"/>
      <c r="G1468" s="245"/>
    </row>
    <row r="1469" spans="6:7" x14ac:dyDescent="0.2">
      <c r="F1469" s="245"/>
      <c r="G1469" s="245"/>
    </row>
    <row r="1470" spans="6:7" x14ac:dyDescent="0.2">
      <c r="F1470" s="245"/>
      <c r="G1470" s="245"/>
    </row>
    <row r="1471" spans="6:7" x14ac:dyDescent="0.2">
      <c r="F1471" s="245"/>
      <c r="G1471" s="245"/>
    </row>
    <row r="1472" spans="6:7" x14ac:dyDescent="0.2">
      <c r="F1472" s="245"/>
      <c r="G1472" s="245"/>
    </row>
    <row r="1473" spans="6:7" x14ac:dyDescent="0.2">
      <c r="F1473" s="245"/>
      <c r="G1473" s="245"/>
    </row>
    <row r="1474" spans="6:7" x14ac:dyDescent="0.2">
      <c r="F1474" s="245"/>
      <c r="G1474" s="245"/>
    </row>
    <row r="1475" spans="6:7" x14ac:dyDescent="0.2">
      <c r="F1475" s="245"/>
      <c r="G1475" s="245"/>
    </row>
    <row r="1476" spans="6:7" x14ac:dyDescent="0.2">
      <c r="F1476" s="245"/>
      <c r="G1476" s="245"/>
    </row>
    <row r="1477" spans="6:7" x14ac:dyDescent="0.2">
      <c r="F1477" s="245"/>
      <c r="G1477" s="245"/>
    </row>
    <row r="1478" spans="6:7" x14ac:dyDescent="0.2">
      <c r="F1478" s="245"/>
      <c r="G1478" s="245"/>
    </row>
    <row r="1479" spans="6:7" x14ac:dyDescent="0.2">
      <c r="F1479" s="245"/>
      <c r="G1479" s="245"/>
    </row>
    <row r="1480" spans="6:7" x14ac:dyDescent="0.2">
      <c r="F1480" s="245"/>
      <c r="G1480" s="245"/>
    </row>
    <row r="1481" spans="6:7" x14ac:dyDescent="0.2">
      <c r="F1481" s="245"/>
      <c r="G1481" s="245"/>
    </row>
    <row r="1482" spans="6:7" x14ac:dyDescent="0.2">
      <c r="F1482" s="245"/>
      <c r="G1482" s="245"/>
    </row>
    <row r="1483" spans="6:7" x14ac:dyDescent="0.2">
      <c r="F1483" s="245"/>
      <c r="G1483" s="245"/>
    </row>
    <row r="1484" spans="6:7" x14ac:dyDescent="0.2">
      <c r="F1484" s="245"/>
      <c r="G1484" s="245"/>
    </row>
    <row r="1485" spans="6:7" x14ac:dyDescent="0.2">
      <c r="F1485" s="245"/>
      <c r="G1485" s="245"/>
    </row>
    <row r="1486" spans="6:7" x14ac:dyDescent="0.2">
      <c r="F1486" s="245"/>
      <c r="G1486" s="245"/>
    </row>
    <row r="1487" spans="6:7" x14ac:dyDescent="0.2">
      <c r="F1487" s="245"/>
      <c r="G1487" s="245"/>
    </row>
    <row r="1488" spans="6:7" x14ac:dyDescent="0.2">
      <c r="F1488" s="245"/>
      <c r="G1488" s="245"/>
    </row>
    <row r="1489" spans="6:7" x14ac:dyDescent="0.2">
      <c r="F1489" s="245"/>
      <c r="G1489" s="245"/>
    </row>
    <row r="1490" spans="6:7" x14ac:dyDescent="0.2">
      <c r="F1490" s="245"/>
      <c r="G1490" s="245"/>
    </row>
    <row r="1491" spans="6:7" x14ac:dyDescent="0.2">
      <c r="F1491" s="245"/>
      <c r="G1491" s="245"/>
    </row>
    <row r="1492" spans="6:7" x14ac:dyDescent="0.2">
      <c r="F1492" s="245"/>
      <c r="G1492" s="245"/>
    </row>
    <row r="1493" spans="6:7" x14ac:dyDescent="0.2">
      <c r="F1493" s="245"/>
      <c r="G1493" s="245"/>
    </row>
    <row r="1494" spans="6:7" x14ac:dyDescent="0.2">
      <c r="F1494" s="245"/>
      <c r="G1494" s="245"/>
    </row>
    <row r="1495" spans="6:7" x14ac:dyDescent="0.2">
      <c r="F1495" s="245"/>
      <c r="G1495" s="245"/>
    </row>
    <row r="1496" spans="6:7" x14ac:dyDescent="0.2">
      <c r="F1496" s="245"/>
      <c r="G1496" s="245"/>
    </row>
    <row r="1497" spans="6:7" x14ac:dyDescent="0.2">
      <c r="F1497" s="245"/>
      <c r="G1497" s="245"/>
    </row>
    <row r="1498" spans="6:7" x14ac:dyDescent="0.2">
      <c r="F1498" s="245"/>
      <c r="G1498" s="245"/>
    </row>
    <row r="1499" spans="6:7" x14ac:dyDescent="0.2">
      <c r="F1499" s="245"/>
      <c r="G1499" s="245"/>
    </row>
    <row r="1500" spans="6:7" x14ac:dyDescent="0.2">
      <c r="F1500" s="245"/>
      <c r="G1500" s="245"/>
    </row>
    <row r="1501" spans="6:7" x14ac:dyDescent="0.2">
      <c r="F1501" s="245"/>
      <c r="G1501" s="245"/>
    </row>
    <row r="1502" spans="6:7" x14ac:dyDescent="0.2">
      <c r="F1502" s="245"/>
      <c r="G1502" s="245"/>
    </row>
    <row r="1503" spans="6:7" x14ac:dyDescent="0.2">
      <c r="F1503" s="245"/>
      <c r="G1503" s="245"/>
    </row>
    <row r="1504" spans="6:7" x14ac:dyDescent="0.2">
      <c r="F1504" s="245"/>
      <c r="G1504" s="245"/>
    </row>
    <row r="1505" spans="6:7" x14ac:dyDescent="0.2">
      <c r="F1505" s="245"/>
      <c r="G1505" s="245"/>
    </row>
    <row r="1506" spans="6:7" x14ac:dyDescent="0.2">
      <c r="F1506" s="245"/>
      <c r="G1506" s="245"/>
    </row>
    <row r="1507" spans="6:7" x14ac:dyDescent="0.2">
      <c r="F1507" s="245"/>
      <c r="G1507" s="245"/>
    </row>
    <row r="1508" spans="6:7" x14ac:dyDescent="0.2">
      <c r="F1508" s="245"/>
      <c r="G1508" s="245"/>
    </row>
    <row r="1509" spans="6:7" x14ac:dyDescent="0.2">
      <c r="F1509" s="245"/>
      <c r="G1509" s="245"/>
    </row>
    <row r="1510" spans="6:7" x14ac:dyDescent="0.2">
      <c r="F1510" s="245"/>
      <c r="G1510" s="245"/>
    </row>
    <row r="1511" spans="6:7" x14ac:dyDescent="0.2">
      <c r="F1511" s="245"/>
      <c r="G1511" s="245"/>
    </row>
    <row r="1512" spans="6:7" x14ac:dyDescent="0.2">
      <c r="F1512" s="245"/>
      <c r="G1512" s="245"/>
    </row>
    <row r="1513" spans="6:7" x14ac:dyDescent="0.2">
      <c r="F1513" s="245"/>
      <c r="G1513" s="245"/>
    </row>
    <row r="1514" spans="6:7" x14ac:dyDescent="0.2">
      <c r="F1514" s="245"/>
      <c r="G1514" s="245"/>
    </row>
    <row r="1515" spans="6:7" x14ac:dyDescent="0.2">
      <c r="F1515" s="245"/>
      <c r="G1515" s="245"/>
    </row>
    <row r="1516" spans="6:7" x14ac:dyDescent="0.2">
      <c r="F1516" s="245"/>
      <c r="G1516" s="245"/>
    </row>
    <row r="1517" spans="6:7" x14ac:dyDescent="0.2">
      <c r="F1517" s="245"/>
      <c r="G1517" s="245"/>
    </row>
    <row r="1518" spans="6:7" x14ac:dyDescent="0.2">
      <c r="F1518" s="245"/>
      <c r="G1518" s="245"/>
    </row>
    <row r="1519" spans="6:7" x14ac:dyDescent="0.2">
      <c r="F1519" s="245"/>
      <c r="G1519" s="245"/>
    </row>
    <row r="1520" spans="6:7" x14ac:dyDescent="0.2">
      <c r="F1520" s="245"/>
      <c r="G1520" s="245"/>
    </row>
    <row r="1521" spans="6:7" x14ac:dyDescent="0.2">
      <c r="F1521" s="245"/>
      <c r="G1521" s="245"/>
    </row>
    <row r="1522" spans="6:7" x14ac:dyDescent="0.2">
      <c r="F1522" s="245"/>
      <c r="G1522" s="245"/>
    </row>
    <row r="1523" spans="6:7" x14ac:dyDescent="0.2">
      <c r="F1523" s="245"/>
      <c r="G1523" s="245"/>
    </row>
    <row r="1524" spans="6:7" x14ac:dyDescent="0.2">
      <c r="F1524" s="245"/>
      <c r="G1524" s="245"/>
    </row>
    <row r="1525" spans="6:7" x14ac:dyDescent="0.2">
      <c r="F1525" s="245"/>
      <c r="G1525" s="245"/>
    </row>
    <row r="1526" spans="6:7" x14ac:dyDescent="0.2">
      <c r="F1526" s="245"/>
      <c r="G1526" s="245"/>
    </row>
    <row r="1527" spans="6:7" x14ac:dyDescent="0.2">
      <c r="F1527" s="245"/>
      <c r="G1527" s="245"/>
    </row>
    <row r="1528" spans="6:7" x14ac:dyDescent="0.2">
      <c r="F1528" s="245"/>
      <c r="G1528" s="245"/>
    </row>
    <row r="1529" spans="6:7" x14ac:dyDescent="0.2">
      <c r="F1529" s="245"/>
      <c r="G1529" s="245"/>
    </row>
    <row r="1530" spans="6:7" x14ac:dyDescent="0.2">
      <c r="F1530" s="245"/>
      <c r="G1530" s="245"/>
    </row>
    <row r="1531" spans="6:7" x14ac:dyDescent="0.2">
      <c r="F1531" s="245"/>
      <c r="G1531" s="245"/>
    </row>
    <row r="1532" spans="6:7" x14ac:dyDescent="0.2">
      <c r="F1532" s="245"/>
      <c r="G1532" s="245"/>
    </row>
    <row r="1533" spans="6:7" x14ac:dyDescent="0.2">
      <c r="F1533" s="245"/>
      <c r="G1533" s="245"/>
    </row>
    <row r="1534" spans="6:7" x14ac:dyDescent="0.2">
      <c r="F1534" s="245"/>
      <c r="G1534" s="245"/>
    </row>
    <row r="1535" spans="6:7" x14ac:dyDescent="0.2">
      <c r="F1535" s="245"/>
      <c r="G1535" s="245"/>
    </row>
    <row r="1536" spans="6:7" x14ac:dyDescent="0.2">
      <c r="F1536" s="245"/>
      <c r="G1536" s="245"/>
    </row>
    <row r="1537" spans="6:7" x14ac:dyDescent="0.2">
      <c r="F1537" s="245"/>
      <c r="G1537" s="245"/>
    </row>
    <row r="1538" spans="6:7" x14ac:dyDescent="0.2">
      <c r="F1538" s="245"/>
      <c r="G1538" s="245"/>
    </row>
    <row r="1539" spans="6:7" x14ac:dyDescent="0.2">
      <c r="F1539" s="245"/>
      <c r="G1539" s="245"/>
    </row>
    <row r="1540" spans="6:7" x14ac:dyDescent="0.2">
      <c r="F1540" s="245"/>
      <c r="G1540" s="245"/>
    </row>
    <row r="1541" spans="6:7" x14ac:dyDescent="0.2">
      <c r="F1541" s="245"/>
      <c r="G1541" s="245"/>
    </row>
    <row r="1542" spans="6:7" x14ac:dyDescent="0.2">
      <c r="F1542" s="245"/>
      <c r="G1542" s="245"/>
    </row>
    <row r="1543" spans="6:7" x14ac:dyDescent="0.2">
      <c r="F1543" s="245"/>
      <c r="G1543" s="245"/>
    </row>
    <row r="1544" spans="6:7" x14ac:dyDescent="0.2">
      <c r="F1544" s="245"/>
      <c r="G1544" s="245"/>
    </row>
    <row r="1545" spans="6:7" x14ac:dyDescent="0.2">
      <c r="F1545" s="245"/>
      <c r="G1545" s="245"/>
    </row>
    <row r="1546" spans="6:7" x14ac:dyDescent="0.2">
      <c r="F1546" s="245"/>
      <c r="G1546" s="245"/>
    </row>
    <row r="1547" spans="6:7" x14ac:dyDescent="0.2">
      <c r="F1547" s="245"/>
      <c r="G1547" s="245"/>
    </row>
    <row r="1548" spans="6:7" x14ac:dyDescent="0.2">
      <c r="F1548" s="245"/>
      <c r="G1548" s="245"/>
    </row>
    <row r="1549" spans="6:7" x14ac:dyDescent="0.2">
      <c r="F1549" s="245"/>
      <c r="G1549" s="245"/>
    </row>
    <row r="1550" spans="6:7" x14ac:dyDescent="0.2">
      <c r="F1550" s="245"/>
      <c r="G1550" s="245"/>
    </row>
    <row r="1551" spans="6:7" x14ac:dyDescent="0.2">
      <c r="F1551" s="245"/>
      <c r="G1551" s="245"/>
    </row>
    <row r="1552" spans="6:7" x14ac:dyDescent="0.2">
      <c r="F1552" s="245"/>
      <c r="G1552" s="245"/>
    </row>
    <row r="1553" spans="6:7" x14ac:dyDescent="0.2">
      <c r="F1553" s="245"/>
      <c r="G1553" s="245"/>
    </row>
    <row r="1554" spans="6:7" x14ac:dyDescent="0.2">
      <c r="F1554" s="245"/>
      <c r="G1554" s="245"/>
    </row>
    <row r="1555" spans="6:7" x14ac:dyDescent="0.2">
      <c r="F1555" s="245"/>
      <c r="G1555" s="245"/>
    </row>
    <row r="1556" spans="6:7" x14ac:dyDescent="0.2">
      <c r="F1556" s="245"/>
      <c r="G1556" s="245"/>
    </row>
    <row r="1557" spans="6:7" x14ac:dyDescent="0.2">
      <c r="F1557" s="245"/>
      <c r="G1557" s="245"/>
    </row>
    <row r="1558" spans="6:7" x14ac:dyDescent="0.2">
      <c r="F1558" s="245"/>
      <c r="G1558" s="245"/>
    </row>
    <row r="1559" spans="6:7" x14ac:dyDescent="0.2">
      <c r="F1559" s="245"/>
      <c r="G1559" s="245"/>
    </row>
    <row r="1560" spans="6:7" x14ac:dyDescent="0.2">
      <c r="F1560" s="245"/>
      <c r="G1560" s="245"/>
    </row>
    <row r="1561" spans="6:7" x14ac:dyDescent="0.2">
      <c r="F1561" s="245"/>
      <c r="G1561" s="245"/>
    </row>
    <row r="1562" spans="6:7" x14ac:dyDescent="0.2">
      <c r="F1562" s="245"/>
      <c r="G1562" s="245"/>
    </row>
    <row r="1563" spans="6:7" x14ac:dyDescent="0.2">
      <c r="F1563" s="245"/>
      <c r="G1563" s="245"/>
    </row>
    <row r="1564" spans="6:7" x14ac:dyDescent="0.2">
      <c r="F1564" s="245"/>
      <c r="G1564" s="245"/>
    </row>
    <row r="1565" spans="6:7" x14ac:dyDescent="0.2">
      <c r="F1565" s="245"/>
      <c r="G1565" s="245"/>
    </row>
    <row r="1566" spans="6:7" x14ac:dyDescent="0.2">
      <c r="F1566" s="245"/>
      <c r="G1566" s="245"/>
    </row>
    <row r="1567" spans="6:7" x14ac:dyDescent="0.2">
      <c r="F1567" s="245"/>
      <c r="G1567" s="245"/>
    </row>
    <row r="1568" spans="6:7" x14ac:dyDescent="0.2">
      <c r="F1568" s="245"/>
      <c r="G1568" s="245"/>
    </row>
    <row r="1569" spans="6:7" x14ac:dyDescent="0.2">
      <c r="F1569" s="245"/>
      <c r="G1569" s="245"/>
    </row>
    <row r="1570" spans="6:7" x14ac:dyDescent="0.2">
      <c r="F1570" s="245"/>
      <c r="G1570" s="245"/>
    </row>
    <row r="1571" spans="6:7" x14ac:dyDescent="0.2">
      <c r="F1571" s="245"/>
      <c r="G1571" s="245"/>
    </row>
    <row r="1572" spans="6:7" x14ac:dyDescent="0.2">
      <c r="F1572" s="245"/>
      <c r="G1572" s="245"/>
    </row>
    <row r="1573" spans="6:7" x14ac:dyDescent="0.2">
      <c r="F1573" s="245"/>
      <c r="G1573" s="245"/>
    </row>
    <row r="1574" spans="6:7" x14ac:dyDescent="0.2">
      <c r="F1574" s="245"/>
      <c r="G1574" s="245"/>
    </row>
    <row r="1575" spans="6:7" x14ac:dyDescent="0.2">
      <c r="F1575" s="245"/>
      <c r="G1575" s="245"/>
    </row>
    <row r="1576" spans="6:7" x14ac:dyDescent="0.2">
      <c r="F1576" s="245"/>
      <c r="G1576" s="245"/>
    </row>
    <row r="1577" spans="6:7" x14ac:dyDescent="0.2">
      <c r="F1577" s="245"/>
      <c r="G1577" s="245"/>
    </row>
    <row r="1578" spans="6:7" x14ac:dyDescent="0.2">
      <c r="F1578" s="245"/>
      <c r="G1578" s="245"/>
    </row>
    <row r="1579" spans="6:7" x14ac:dyDescent="0.2">
      <c r="F1579" s="245"/>
      <c r="G1579" s="245"/>
    </row>
    <row r="1580" spans="6:7" x14ac:dyDescent="0.2">
      <c r="F1580" s="245"/>
      <c r="G1580" s="245"/>
    </row>
    <row r="1581" spans="6:7" x14ac:dyDescent="0.2">
      <c r="F1581" s="245"/>
      <c r="G1581" s="245"/>
    </row>
    <row r="1582" spans="6:7" x14ac:dyDescent="0.2">
      <c r="F1582" s="245"/>
      <c r="G1582" s="245"/>
    </row>
    <row r="1583" spans="6:7" x14ac:dyDescent="0.2">
      <c r="F1583" s="245"/>
      <c r="G1583" s="245"/>
    </row>
    <row r="1584" spans="6:7" x14ac:dyDescent="0.2">
      <c r="F1584" s="245"/>
      <c r="G1584" s="245"/>
    </row>
    <row r="1585" spans="6:7" x14ac:dyDescent="0.2">
      <c r="F1585" s="245"/>
      <c r="G1585" s="245"/>
    </row>
    <row r="1586" spans="6:7" x14ac:dyDescent="0.2">
      <c r="F1586" s="245"/>
      <c r="G1586" s="245"/>
    </row>
    <row r="1587" spans="6:7" x14ac:dyDescent="0.2">
      <c r="F1587" s="245"/>
      <c r="G1587" s="245"/>
    </row>
    <row r="1588" spans="6:7" x14ac:dyDescent="0.2">
      <c r="F1588" s="245"/>
      <c r="G1588" s="245"/>
    </row>
    <row r="1589" spans="6:7" x14ac:dyDescent="0.2">
      <c r="F1589" s="245"/>
      <c r="G1589" s="245"/>
    </row>
    <row r="1590" spans="6:7" x14ac:dyDescent="0.2">
      <c r="F1590" s="245"/>
      <c r="G1590" s="245"/>
    </row>
    <row r="1591" spans="6:7" x14ac:dyDescent="0.2">
      <c r="F1591" s="245"/>
      <c r="G1591" s="245"/>
    </row>
    <row r="1592" spans="6:7" x14ac:dyDescent="0.2">
      <c r="F1592" s="245"/>
      <c r="G1592" s="245"/>
    </row>
    <row r="1593" spans="6:7" x14ac:dyDescent="0.2">
      <c r="F1593" s="245"/>
      <c r="G1593" s="245"/>
    </row>
    <row r="1594" spans="6:7" x14ac:dyDescent="0.2">
      <c r="F1594" s="245"/>
      <c r="G1594" s="245"/>
    </row>
    <row r="1595" spans="6:7" x14ac:dyDescent="0.2">
      <c r="F1595" s="245"/>
      <c r="G1595" s="245"/>
    </row>
    <row r="1596" spans="6:7" x14ac:dyDescent="0.2">
      <c r="F1596" s="245"/>
      <c r="G1596" s="245"/>
    </row>
    <row r="1597" spans="6:7" x14ac:dyDescent="0.2">
      <c r="F1597" s="245"/>
      <c r="G1597" s="245"/>
    </row>
    <row r="1598" spans="6:7" x14ac:dyDescent="0.2">
      <c r="F1598" s="245"/>
      <c r="G1598" s="245"/>
    </row>
    <row r="1599" spans="6:7" x14ac:dyDescent="0.2">
      <c r="F1599" s="245"/>
      <c r="G1599" s="245"/>
    </row>
    <row r="1600" spans="6:7" x14ac:dyDescent="0.2">
      <c r="F1600" s="245"/>
      <c r="G1600" s="245"/>
    </row>
    <row r="1601" spans="6:7" x14ac:dyDescent="0.2">
      <c r="F1601" s="245"/>
      <c r="G1601" s="245"/>
    </row>
    <row r="1602" spans="6:7" x14ac:dyDescent="0.2">
      <c r="F1602" s="245"/>
      <c r="G1602" s="245"/>
    </row>
    <row r="1603" spans="6:7" x14ac:dyDescent="0.2">
      <c r="F1603" s="245"/>
      <c r="G1603" s="245"/>
    </row>
    <row r="1604" spans="6:7" x14ac:dyDescent="0.2">
      <c r="F1604" s="245"/>
      <c r="G1604" s="245"/>
    </row>
    <row r="1605" spans="6:7" x14ac:dyDescent="0.2">
      <c r="F1605" s="245"/>
      <c r="G1605" s="245"/>
    </row>
    <row r="1606" spans="6:7" x14ac:dyDescent="0.2">
      <c r="F1606" s="245"/>
      <c r="G1606" s="245"/>
    </row>
    <row r="1607" spans="6:7" x14ac:dyDescent="0.2">
      <c r="F1607" s="245"/>
      <c r="G1607" s="245"/>
    </row>
    <row r="1608" spans="6:7" x14ac:dyDescent="0.2">
      <c r="F1608" s="245"/>
      <c r="G1608" s="245"/>
    </row>
    <row r="1609" spans="6:7" x14ac:dyDescent="0.2">
      <c r="F1609" s="245"/>
      <c r="G1609" s="245"/>
    </row>
    <row r="1610" spans="6:7" x14ac:dyDescent="0.2">
      <c r="F1610" s="245"/>
      <c r="G1610" s="245"/>
    </row>
    <row r="1611" spans="6:7" x14ac:dyDescent="0.2">
      <c r="F1611" s="245"/>
      <c r="G1611" s="245"/>
    </row>
    <row r="1612" spans="6:7" x14ac:dyDescent="0.2">
      <c r="F1612" s="245"/>
      <c r="G1612" s="245"/>
    </row>
    <row r="1613" spans="6:7" x14ac:dyDescent="0.2">
      <c r="F1613" s="245"/>
      <c r="G1613" s="245"/>
    </row>
    <row r="1614" spans="6:7" x14ac:dyDescent="0.2">
      <c r="F1614" s="245"/>
      <c r="G1614" s="245"/>
    </row>
    <row r="1615" spans="6:7" x14ac:dyDescent="0.2">
      <c r="F1615" s="245"/>
      <c r="G1615" s="245"/>
    </row>
    <row r="1616" spans="6:7" x14ac:dyDescent="0.2">
      <c r="F1616" s="245"/>
      <c r="G1616" s="245"/>
    </row>
    <row r="1617" spans="6:7" x14ac:dyDescent="0.2">
      <c r="F1617" s="245"/>
      <c r="G1617" s="245"/>
    </row>
    <row r="1618" spans="6:7" x14ac:dyDescent="0.2">
      <c r="F1618" s="245"/>
      <c r="G1618" s="245"/>
    </row>
    <row r="1619" spans="6:7" x14ac:dyDescent="0.2">
      <c r="F1619" s="245"/>
      <c r="G1619" s="245"/>
    </row>
    <row r="1620" spans="6:7" x14ac:dyDescent="0.2">
      <c r="F1620" s="245"/>
      <c r="G1620" s="245"/>
    </row>
    <row r="1621" spans="6:7" x14ac:dyDescent="0.2">
      <c r="F1621" s="245"/>
      <c r="G1621" s="245"/>
    </row>
    <row r="1622" spans="6:7" x14ac:dyDescent="0.2">
      <c r="F1622" s="245"/>
      <c r="G1622" s="245"/>
    </row>
    <row r="1623" spans="6:7" x14ac:dyDescent="0.2">
      <c r="F1623" s="245"/>
      <c r="G1623" s="245"/>
    </row>
    <row r="1624" spans="6:7" x14ac:dyDescent="0.2">
      <c r="F1624" s="245"/>
      <c r="G1624" s="245"/>
    </row>
    <row r="1625" spans="6:7" x14ac:dyDescent="0.2">
      <c r="F1625" s="245"/>
      <c r="G1625" s="245"/>
    </row>
    <row r="1626" spans="6:7" x14ac:dyDescent="0.2">
      <c r="F1626" s="245"/>
      <c r="G1626" s="245"/>
    </row>
    <row r="1627" spans="6:7" x14ac:dyDescent="0.2">
      <c r="F1627" s="245"/>
      <c r="G1627" s="245"/>
    </row>
    <row r="1628" spans="6:7" x14ac:dyDescent="0.2">
      <c r="F1628" s="245"/>
      <c r="G1628" s="245"/>
    </row>
    <row r="1629" spans="6:7" x14ac:dyDescent="0.2">
      <c r="F1629" s="245"/>
      <c r="G1629" s="245"/>
    </row>
    <row r="1630" spans="6:7" x14ac:dyDescent="0.2">
      <c r="F1630" s="245"/>
      <c r="G1630" s="245"/>
    </row>
    <row r="1631" spans="6:7" x14ac:dyDescent="0.2">
      <c r="F1631" s="245"/>
      <c r="G1631" s="245"/>
    </row>
    <row r="1632" spans="6:7" x14ac:dyDescent="0.2">
      <c r="F1632" s="245"/>
      <c r="G1632" s="245"/>
    </row>
    <row r="1633" spans="6:7" x14ac:dyDescent="0.2">
      <c r="F1633" s="245"/>
      <c r="G1633" s="245"/>
    </row>
    <row r="1634" spans="6:7" x14ac:dyDescent="0.2">
      <c r="F1634" s="245"/>
      <c r="G1634" s="245"/>
    </row>
    <row r="1635" spans="6:7" x14ac:dyDescent="0.2">
      <c r="F1635" s="245"/>
      <c r="G1635" s="245"/>
    </row>
    <row r="1636" spans="6:7" x14ac:dyDescent="0.2">
      <c r="F1636" s="245"/>
      <c r="G1636" s="245"/>
    </row>
    <row r="1637" spans="6:7" x14ac:dyDescent="0.2">
      <c r="F1637" s="245"/>
      <c r="G1637" s="245"/>
    </row>
    <row r="1638" spans="6:7" x14ac:dyDescent="0.2">
      <c r="F1638" s="245"/>
      <c r="G1638" s="245"/>
    </row>
    <row r="1639" spans="6:7" x14ac:dyDescent="0.2">
      <c r="F1639" s="245"/>
      <c r="G1639" s="245"/>
    </row>
    <row r="1640" spans="6:7" x14ac:dyDescent="0.2">
      <c r="F1640" s="245"/>
      <c r="G1640" s="245"/>
    </row>
    <row r="1641" spans="6:7" x14ac:dyDescent="0.2">
      <c r="F1641" s="245"/>
      <c r="G1641" s="245"/>
    </row>
    <row r="1642" spans="6:7" x14ac:dyDescent="0.2">
      <c r="F1642" s="245"/>
      <c r="G1642" s="245"/>
    </row>
    <row r="1643" spans="6:7" x14ac:dyDescent="0.2">
      <c r="F1643" s="245"/>
      <c r="G1643" s="245"/>
    </row>
    <row r="1644" spans="6:7" x14ac:dyDescent="0.2">
      <c r="F1644" s="245"/>
      <c r="G1644" s="245"/>
    </row>
    <row r="1645" spans="6:7" x14ac:dyDescent="0.2">
      <c r="F1645" s="245"/>
      <c r="G1645" s="245"/>
    </row>
    <row r="1646" spans="6:7" x14ac:dyDescent="0.2">
      <c r="F1646" s="245"/>
      <c r="G1646" s="245"/>
    </row>
    <row r="1647" spans="6:7" x14ac:dyDescent="0.2">
      <c r="F1647" s="245"/>
      <c r="G1647" s="245"/>
    </row>
    <row r="1648" spans="6:7" x14ac:dyDescent="0.2">
      <c r="F1648" s="245"/>
      <c r="G1648" s="245"/>
    </row>
    <row r="1649" spans="6:7" x14ac:dyDescent="0.2">
      <c r="F1649" s="245"/>
      <c r="G1649" s="245"/>
    </row>
    <row r="1650" spans="6:7" x14ac:dyDescent="0.2">
      <c r="F1650" s="245"/>
      <c r="G1650" s="245"/>
    </row>
    <row r="1651" spans="6:7" x14ac:dyDescent="0.2">
      <c r="F1651" s="245"/>
      <c r="G1651" s="245"/>
    </row>
    <row r="1652" spans="6:7" x14ac:dyDescent="0.2">
      <c r="F1652" s="245"/>
      <c r="G1652" s="245"/>
    </row>
    <row r="1653" spans="6:7" x14ac:dyDescent="0.2">
      <c r="F1653" s="245"/>
      <c r="G1653" s="245"/>
    </row>
    <row r="1654" spans="6:7" x14ac:dyDescent="0.2">
      <c r="F1654" s="245"/>
      <c r="G1654" s="245"/>
    </row>
    <row r="1655" spans="6:7" x14ac:dyDescent="0.2">
      <c r="F1655" s="245"/>
      <c r="G1655" s="245"/>
    </row>
    <row r="1656" spans="6:7" x14ac:dyDescent="0.2">
      <c r="F1656" s="245"/>
      <c r="G1656" s="245"/>
    </row>
    <row r="1657" spans="6:7" x14ac:dyDescent="0.2">
      <c r="F1657" s="245"/>
      <c r="G1657" s="245"/>
    </row>
    <row r="1658" spans="6:7" x14ac:dyDescent="0.2">
      <c r="F1658" s="245"/>
      <c r="G1658" s="245"/>
    </row>
    <row r="1659" spans="6:7" x14ac:dyDescent="0.2">
      <c r="F1659" s="245"/>
      <c r="G1659" s="245"/>
    </row>
    <row r="1660" spans="6:7" x14ac:dyDescent="0.2">
      <c r="F1660" s="245"/>
      <c r="G1660" s="245"/>
    </row>
    <row r="1661" spans="6:7" x14ac:dyDescent="0.2">
      <c r="F1661" s="245"/>
      <c r="G1661" s="245"/>
    </row>
    <row r="1662" spans="6:7" x14ac:dyDescent="0.2">
      <c r="F1662" s="245"/>
      <c r="G1662" s="245"/>
    </row>
    <row r="1663" spans="6:7" x14ac:dyDescent="0.2">
      <c r="F1663" s="245"/>
      <c r="G1663" s="245"/>
    </row>
    <row r="1664" spans="6:7" x14ac:dyDescent="0.2">
      <c r="F1664" s="245"/>
      <c r="G1664" s="245"/>
    </row>
    <row r="1665" spans="6:7" x14ac:dyDescent="0.2">
      <c r="F1665" s="245"/>
      <c r="G1665" s="245"/>
    </row>
    <row r="1666" spans="6:7" x14ac:dyDescent="0.2">
      <c r="F1666" s="245"/>
      <c r="G1666" s="245"/>
    </row>
    <row r="1667" spans="6:7" x14ac:dyDescent="0.2">
      <c r="F1667" s="245"/>
      <c r="G1667" s="245"/>
    </row>
    <row r="1668" spans="6:7" x14ac:dyDescent="0.2">
      <c r="F1668" s="245"/>
      <c r="G1668" s="245"/>
    </row>
    <row r="1669" spans="6:7" x14ac:dyDescent="0.2">
      <c r="F1669" s="245"/>
      <c r="G1669" s="245"/>
    </row>
    <row r="1670" spans="6:7" x14ac:dyDescent="0.2">
      <c r="F1670" s="245"/>
      <c r="G1670" s="245"/>
    </row>
    <row r="1671" spans="6:7" x14ac:dyDescent="0.2">
      <c r="F1671" s="245"/>
      <c r="G1671" s="245"/>
    </row>
    <row r="1672" spans="6:7" x14ac:dyDescent="0.2">
      <c r="F1672" s="245"/>
      <c r="G1672" s="245"/>
    </row>
    <row r="1673" spans="6:7" x14ac:dyDescent="0.2">
      <c r="F1673" s="245"/>
      <c r="G1673" s="245"/>
    </row>
    <row r="1674" spans="6:7" x14ac:dyDescent="0.2">
      <c r="F1674" s="245"/>
      <c r="G1674" s="245"/>
    </row>
    <row r="1675" spans="6:7" x14ac:dyDescent="0.2">
      <c r="F1675" s="245"/>
      <c r="G1675" s="245"/>
    </row>
    <row r="1676" spans="6:7" x14ac:dyDescent="0.2">
      <c r="F1676" s="245"/>
      <c r="G1676" s="245"/>
    </row>
    <row r="1677" spans="6:7" x14ac:dyDescent="0.2">
      <c r="F1677" s="245"/>
      <c r="G1677" s="245"/>
    </row>
    <row r="1678" spans="6:7" x14ac:dyDescent="0.2">
      <c r="F1678" s="245"/>
      <c r="G1678" s="245"/>
    </row>
    <row r="1679" spans="6:7" x14ac:dyDescent="0.2">
      <c r="F1679" s="245"/>
      <c r="G1679" s="245"/>
    </row>
    <row r="1680" spans="6:7" x14ac:dyDescent="0.2">
      <c r="F1680" s="245"/>
      <c r="G1680" s="245"/>
    </row>
    <row r="1681" spans="6:7" x14ac:dyDescent="0.2">
      <c r="F1681" s="245"/>
      <c r="G1681" s="245"/>
    </row>
    <row r="1682" spans="6:7" x14ac:dyDescent="0.2">
      <c r="F1682" s="245"/>
      <c r="G1682" s="245"/>
    </row>
    <row r="1683" spans="6:7" x14ac:dyDescent="0.2">
      <c r="F1683" s="245"/>
      <c r="G1683" s="245"/>
    </row>
    <row r="1684" spans="6:7" x14ac:dyDescent="0.2">
      <c r="F1684" s="245"/>
      <c r="G1684" s="245"/>
    </row>
    <row r="1685" spans="6:7" x14ac:dyDescent="0.2">
      <c r="F1685" s="245"/>
      <c r="G1685" s="245"/>
    </row>
    <row r="1686" spans="6:7" x14ac:dyDescent="0.2">
      <c r="F1686" s="245"/>
      <c r="G1686" s="245"/>
    </row>
    <row r="1687" spans="6:7" x14ac:dyDescent="0.2">
      <c r="F1687" s="245"/>
      <c r="G1687" s="245"/>
    </row>
    <row r="1688" spans="6:7" x14ac:dyDescent="0.2">
      <c r="F1688" s="245"/>
      <c r="G1688" s="245"/>
    </row>
    <row r="1689" spans="6:7" x14ac:dyDescent="0.2">
      <c r="F1689" s="245"/>
      <c r="G1689" s="245"/>
    </row>
    <row r="1690" spans="6:7" x14ac:dyDescent="0.2">
      <c r="F1690" s="245"/>
      <c r="G1690" s="245"/>
    </row>
    <row r="1691" spans="6:7" x14ac:dyDescent="0.2">
      <c r="F1691" s="245"/>
      <c r="G1691" s="245"/>
    </row>
    <row r="1692" spans="6:7" x14ac:dyDescent="0.2">
      <c r="F1692" s="245"/>
      <c r="G1692" s="245"/>
    </row>
    <row r="1693" spans="6:7" x14ac:dyDescent="0.2">
      <c r="F1693" s="245"/>
      <c r="G1693" s="245"/>
    </row>
    <row r="1694" spans="6:7" x14ac:dyDescent="0.2">
      <c r="F1694" s="245"/>
      <c r="G1694" s="245"/>
    </row>
    <row r="1695" spans="6:7" x14ac:dyDescent="0.2">
      <c r="F1695" s="245"/>
      <c r="G1695" s="245"/>
    </row>
    <row r="1696" spans="6:7" x14ac:dyDescent="0.2">
      <c r="F1696" s="245"/>
      <c r="G1696" s="245"/>
    </row>
    <row r="1697" spans="6:7" x14ac:dyDescent="0.2">
      <c r="F1697" s="245"/>
      <c r="G1697" s="245"/>
    </row>
    <row r="1698" spans="6:7" x14ac:dyDescent="0.2">
      <c r="F1698" s="245"/>
      <c r="G1698" s="245"/>
    </row>
    <row r="1699" spans="6:7" x14ac:dyDescent="0.2">
      <c r="F1699" s="245"/>
      <c r="G1699" s="245"/>
    </row>
    <row r="1700" spans="6:7" x14ac:dyDescent="0.2">
      <c r="F1700" s="245"/>
      <c r="G1700" s="245"/>
    </row>
    <row r="1701" spans="6:7" x14ac:dyDescent="0.2">
      <c r="F1701" s="245"/>
      <c r="G1701" s="245"/>
    </row>
    <row r="1702" spans="6:7" x14ac:dyDescent="0.2">
      <c r="F1702" s="245"/>
      <c r="G1702" s="245"/>
    </row>
    <row r="1703" spans="6:7" x14ac:dyDescent="0.2">
      <c r="F1703" s="245"/>
      <c r="G1703" s="245"/>
    </row>
    <row r="1704" spans="6:7" x14ac:dyDescent="0.2">
      <c r="F1704" s="245"/>
      <c r="G1704" s="245"/>
    </row>
    <row r="1705" spans="6:7" x14ac:dyDescent="0.2">
      <c r="F1705" s="245"/>
      <c r="G1705" s="245"/>
    </row>
    <row r="1706" spans="6:7" x14ac:dyDescent="0.2">
      <c r="F1706" s="245"/>
      <c r="G1706" s="245"/>
    </row>
    <row r="1707" spans="6:7" x14ac:dyDescent="0.2">
      <c r="F1707" s="245"/>
      <c r="G1707" s="245"/>
    </row>
    <row r="1708" spans="6:7" x14ac:dyDescent="0.2">
      <c r="F1708" s="245"/>
      <c r="G1708" s="245"/>
    </row>
    <row r="1709" spans="6:7" x14ac:dyDescent="0.2">
      <c r="F1709" s="245"/>
      <c r="G1709" s="245"/>
    </row>
    <row r="1710" spans="6:7" x14ac:dyDescent="0.2">
      <c r="F1710" s="245"/>
      <c r="G1710" s="245"/>
    </row>
    <row r="1711" spans="6:7" x14ac:dyDescent="0.2">
      <c r="F1711" s="245"/>
      <c r="G1711" s="245"/>
    </row>
    <row r="1712" spans="6:7" x14ac:dyDescent="0.2">
      <c r="F1712" s="245"/>
      <c r="G1712" s="245"/>
    </row>
    <row r="1713" spans="6:7" x14ac:dyDescent="0.2">
      <c r="F1713" s="245"/>
      <c r="G1713" s="245"/>
    </row>
    <row r="1714" spans="6:7" x14ac:dyDescent="0.2">
      <c r="F1714" s="245"/>
      <c r="G1714" s="245"/>
    </row>
    <row r="1715" spans="6:7" x14ac:dyDescent="0.2">
      <c r="F1715" s="245"/>
      <c r="G1715" s="245"/>
    </row>
    <row r="1716" spans="6:7" x14ac:dyDescent="0.2">
      <c r="F1716" s="245"/>
      <c r="G1716" s="245"/>
    </row>
    <row r="1717" spans="6:7" x14ac:dyDescent="0.2">
      <c r="F1717" s="245"/>
      <c r="G1717" s="245"/>
    </row>
    <row r="1718" spans="6:7" x14ac:dyDescent="0.2">
      <c r="F1718" s="245"/>
      <c r="G1718" s="245"/>
    </row>
    <row r="1719" spans="6:7" x14ac:dyDescent="0.2">
      <c r="F1719" s="245"/>
      <c r="G1719" s="245"/>
    </row>
    <row r="1720" spans="6:7" x14ac:dyDescent="0.2">
      <c r="F1720" s="245"/>
      <c r="G1720" s="245"/>
    </row>
    <row r="1721" spans="6:7" x14ac:dyDescent="0.2">
      <c r="F1721" s="245"/>
      <c r="G1721" s="245"/>
    </row>
    <row r="1722" spans="6:7" x14ac:dyDescent="0.2">
      <c r="F1722" s="245"/>
      <c r="G1722" s="245"/>
    </row>
    <row r="1723" spans="6:7" x14ac:dyDescent="0.2">
      <c r="F1723" s="245"/>
      <c r="G1723" s="245"/>
    </row>
    <row r="1724" spans="6:7" x14ac:dyDescent="0.2">
      <c r="F1724" s="245"/>
      <c r="G1724" s="245"/>
    </row>
    <row r="1725" spans="6:7" x14ac:dyDescent="0.2">
      <c r="F1725" s="245"/>
      <c r="G1725" s="245"/>
    </row>
    <row r="1726" spans="6:7" x14ac:dyDescent="0.2">
      <c r="F1726" s="245"/>
      <c r="G1726" s="245"/>
    </row>
    <row r="1727" spans="6:7" x14ac:dyDescent="0.2">
      <c r="F1727" s="245"/>
      <c r="G1727" s="245"/>
    </row>
    <row r="1728" spans="6:7" x14ac:dyDescent="0.2">
      <c r="F1728" s="245"/>
      <c r="G1728" s="245"/>
    </row>
    <row r="1729" spans="6:7" x14ac:dyDescent="0.2">
      <c r="F1729" s="245"/>
      <c r="G1729" s="245"/>
    </row>
    <row r="1730" spans="6:7" x14ac:dyDescent="0.2">
      <c r="F1730" s="245"/>
      <c r="G1730" s="245"/>
    </row>
    <row r="1731" spans="6:7" x14ac:dyDescent="0.2">
      <c r="F1731" s="245"/>
      <c r="G1731" s="245"/>
    </row>
    <row r="1732" spans="6:7" x14ac:dyDescent="0.2">
      <c r="F1732" s="245"/>
      <c r="G1732" s="245"/>
    </row>
    <row r="1733" spans="6:7" x14ac:dyDescent="0.2">
      <c r="F1733" s="245"/>
      <c r="G1733" s="245"/>
    </row>
    <row r="1734" spans="6:7" x14ac:dyDescent="0.2">
      <c r="F1734" s="245"/>
      <c r="G1734" s="245"/>
    </row>
    <row r="1735" spans="6:7" x14ac:dyDescent="0.2">
      <c r="F1735" s="245"/>
      <c r="G1735" s="245"/>
    </row>
    <row r="1736" spans="6:7" x14ac:dyDescent="0.2">
      <c r="F1736" s="245"/>
      <c r="G1736" s="245"/>
    </row>
    <row r="1737" spans="6:7" x14ac:dyDescent="0.2">
      <c r="F1737" s="245"/>
      <c r="G1737" s="245"/>
    </row>
    <row r="1738" spans="6:7" x14ac:dyDescent="0.2">
      <c r="F1738" s="245"/>
      <c r="G1738" s="245"/>
    </row>
    <row r="1739" spans="6:7" x14ac:dyDescent="0.2">
      <c r="F1739" s="245"/>
      <c r="G1739" s="245"/>
    </row>
    <row r="1740" spans="6:7" x14ac:dyDescent="0.2">
      <c r="F1740" s="245"/>
      <c r="G1740" s="245"/>
    </row>
    <row r="1741" spans="6:7" x14ac:dyDescent="0.2">
      <c r="F1741" s="245"/>
      <c r="G1741" s="245"/>
    </row>
    <row r="1742" spans="6:7" x14ac:dyDescent="0.2">
      <c r="F1742" s="245"/>
      <c r="G1742" s="245"/>
    </row>
    <row r="1743" spans="6:7" x14ac:dyDescent="0.2">
      <c r="F1743" s="245"/>
      <c r="G1743" s="245"/>
    </row>
    <row r="1744" spans="6:7" x14ac:dyDescent="0.2">
      <c r="F1744" s="245"/>
      <c r="G1744" s="245"/>
    </row>
    <row r="1745" spans="6:7" x14ac:dyDescent="0.2">
      <c r="F1745" s="245"/>
      <c r="G1745" s="245"/>
    </row>
    <row r="1746" spans="6:7" x14ac:dyDescent="0.2">
      <c r="F1746" s="245"/>
      <c r="G1746" s="245"/>
    </row>
    <row r="1747" spans="6:7" x14ac:dyDescent="0.2">
      <c r="F1747" s="245"/>
      <c r="G1747" s="245"/>
    </row>
    <row r="1748" spans="6:7" x14ac:dyDescent="0.2">
      <c r="F1748" s="245"/>
      <c r="G1748" s="245"/>
    </row>
    <row r="1749" spans="6:7" x14ac:dyDescent="0.2">
      <c r="F1749" s="245"/>
      <c r="G1749" s="245"/>
    </row>
    <row r="1750" spans="6:7" x14ac:dyDescent="0.2">
      <c r="F1750" s="245"/>
      <c r="G1750" s="245"/>
    </row>
    <row r="1751" spans="6:7" x14ac:dyDescent="0.2">
      <c r="F1751" s="245"/>
      <c r="G1751" s="245"/>
    </row>
    <row r="1752" spans="6:7" x14ac:dyDescent="0.2">
      <c r="F1752" s="245"/>
      <c r="G1752" s="245"/>
    </row>
    <row r="1753" spans="6:7" x14ac:dyDescent="0.2">
      <c r="F1753" s="245"/>
      <c r="G1753" s="245"/>
    </row>
    <row r="1754" spans="6:7" x14ac:dyDescent="0.2">
      <c r="F1754" s="245"/>
      <c r="G1754" s="245"/>
    </row>
    <row r="1755" spans="6:7" x14ac:dyDescent="0.2">
      <c r="F1755" s="245"/>
      <c r="G1755" s="245"/>
    </row>
    <row r="1756" spans="6:7" x14ac:dyDescent="0.2">
      <c r="F1756" s="245"/>
      <c r="G1756" s="245"/>
    </row>
    <row r="1757" spans="6:7" x14ac:dyDescent="0.2">
      <c r="F1757" s="245"/>
      <c r="G1757" s="245"/>
    </row>
    <row r="1758" spans="6:7" x14ac:dyDescent="0.2">
      <c r="F1758" s="245"/>
      <c r="G1758" s="245"/>
    </row>
    <row r="1759" spans="6:7" x14ac:dyDescent="0.2">
      <c r="F1759" s="245"/>
      <c r="G1759" s="245"/>
    </row>
    <row r="1760" spans="6:7" x14ac:dyDescent="0.2">
      <c r="F1760" s="245"/>
      <c r="G1760" s="245"/>
    </row>
    <row r="1761" spans="6:7" x14ac:dyDescent="0.2">
      <c r="F1761" s="245"/>
      <c r="G1761" s="245"/>
    </row>
    <row r="1762" spans="6:7" x14ac:dyDescent="0.2">
      <c r="F1762" s="245"/>
      <c r="G1762" s="245"/>
    </row>
    <row r="1763" spans="6:7" x14ac:dyDescent="0.2">
      <c r="F1763" s="245"/>
      <c r="G1763" s="245"/>
    </row>
    <row r="1764" spans="6:7" x14ac:dyDescent="0.2">
      <c r="F1764" s="245"/>
      <c r="G1764" s="245"/>
    </row>
    <row r="1765" spans="6:7" x14ac:dyDescent="0.2">
      <c r="F1765" s="245"/>
      <c r="G1765" s="245"/>
    </row>
    <row r="1766" spans="6:7" x14ac:dyDescent="0.2">
      <c r="F1766" s="245"/>
      <c r="G1766" s="245"/>
    </row>
    <row r="1767" spans="6:7" x14ac:dyDescent="0.2">
      <c r="F1767" s="245"/>
      <c r="G1767" s="245"/>
    </row>
    <row r="1768" spans="6:7" x14ac:dyDescent="0.2">
      <c r="F1768" s="245"/>
      <c r="G1768" s="245"/>
    </row>
    <row r="1769" spans="6:7" x14ac:dyDescent="0.2">
      <c r="F1769" s="245"/>
      <c r="G1769" s="245"/>
    </row>
    <row r="1770" spans="6:7" x14ac:dyDescent="0.2">
      <c r="F1770" s="245"/>
      <c r="G1770" s="245"/>
    </row>
    <row r="1771" spans="6:7" x14ac:dyDescent="0.2">
      <c r="F1771" s="245"/>
      <c r="G1771" s="245"/>
    </row>
    <row r="1772" spans="6:7" x14ac:dyDescent="0.2">
      <c r="F1772" s="245"/>
      <c r="G1772" s="245"/>
    </row>
    <row r="1773" spans="6:7" x14ac:dyDescent="0.2">
      <c r="F1773" s="245"/>
      <c r="G1773" s="245"/>
    </row>
    <row r="1774" spans="6:7" x14ac:dyDescent="0.2">
      <c r="F1774" s="245"/>
      <c r="G1774" s="245"/>
    </row>
    <row r="1775" spans="6:7" x14ac:dyDescent="0.2">
      <c r="F1775" s="245"/>
      <c r="G1775" s="245"/>
    </row>
    <row r="1776" spans="6:7" x14ac:dyDescent="0.2">
      <c r="F1776" s="245"/>
      <c r="G1776" s="245"/>
    </row>
    <row r="1777" spans="6:7" x14ac:dyDescent="0.2">
      <c r="F1777" s="245"/>
      <c r="G1777" s="245"/>
    </row>
    <row r="1778" spans="6:7" x14ac:dyDescent="0.2">
      <c r="F1778" s="245"/>
      <c r="G1778" s="245"/>
    </row>
    <row r="1779" spans="6:7" x14ac:dyDescent="0.2">
      <c r="F1779" s="245"/>
      <c r="G1779" s="245"/>
    </row>
    <row r="1780" spans="6:7" x14ac:dyDescent="0.2">
      <c r="F1780" s="245"/>
      <c r="G1780" s="245"/>
    </row>
    <row r="1781" spans="6:7" x14ac:dyDescent="0.2">
      <c r="F1781" s="245"/>
      <c r="G1781" s="245"/>
    </row>
    <row r="1782" spans="6:7" x14ac:dyDescent="0.2">
      <c r="F1782" s="245"/>
      <c r="G1782" s="245"/>
    </row>
    <row r="1783" spans="6:7" x14ac:dyDescent="0.2">
      <c r="F1783" s="245"/>
      <c r="G1783" s="245"/>
    </row>
    <row r="1784" spans="6:7" x14ac:dyDescent="0.2">
      <c r="F1784" s="245"/>
      <c r="G1784" s="245"/>
    </row>
    <row r="1785" spans="6:7" x14ac:dyDescent="0.2">
      <c r="F1785" s="245"/>
      <c r="G1785" s="245"/>
    </row>
    <row r="1786" spans="6:7" x14ac:dyDescent="0.2">
      <c r="F1786" s="245"/>
      <c r="G1786" s="245"/>
    </row>
    <row r="1787" spans="6:7" x14ac:dyDescent="0.2">
      <c r="F1787" s="245"/>
      <c r="G1787" s="245"/>
    </row>
    <row r="1788" spans="6:7" x14ac:dyDescent="0.2">
      <c r="F1788" s="245"/>
      <c r="G1788" s="245"/>
    </row>
    <row r="1789" spans="6:7" x14ac:dyDescent="0.2">
      <c r="F1789" s="245"/>
      <c r="G1789" s="245"/>
    </row>
    <row r="1790" spans="6:7" x14ac:dyDescent="0.2">
      <c r="F1790" s="245"/>
      <c r="G1790" s="245"/>
    </row>
    <row r="1791" spans="6:7" x14ac:dyDescent="0.2">
      <c r="F1791" s="245"/>
      <c r="G1791" s="245"/>
    </row>
    <row r="1792" spans="6:7" x14ac:dyDescent="0.2">
      <c r="F1792" s="245"/>
      <c r="G1792" s="245"/>
    </row>
    <row r="1793" spans="6:7" x14ac:dyDescent="0.2">
      <c r="F1793" s="245"/>
      <c r="G1793" s="245"/>
    </row>
    <row r="1794" spans="6:7" x14ac:dyDescent="0.2">
      <c r="F1794" s="245"/>
      <c r="G1794" s="245"/>
    </row>
    <row r="1795" spans="6:7" x14ac:dyDescent="0.2">
      <c r="F1795" s="245"/>
      <c r="G1795" s="245"/>
    </row>
    <row r="1796" spans="6:7" x14ac:dyDescent="0.2">
      <c r="F1796" s="245"/>
      <c r="G1796" s="245"/>
    </row>
    <row r="1797" spans="6:7" x14ac:dyDescent="0.2">
      <c r="F1797" s="245"/>
      <c r="G1797" s="245"/>
    </row>
    <row r="1798" spans="6:7" x14ac:dyDescent="0.2">
      <c r="F1798" s="245"/>
      <c r="G1798" s="245"/>
    </row>
    <row r="1799" spans="6:7" x14ac:dyDescent="0.2">
      <c r="F1799" s="245"/>
      <c r="G1799" s="245"/>
    </row>
    <row r="1800" spans="6:7" x14ac:dyDescent="0.2">
      <c r="F1800" s="245"/>
      <c r="G1800" s="245"/>
    </row>
    <row r="1801" spans="6:7" x14ac:dyDescent="0.2">
      <c r="F1801" s="245"/>
      <c r="G1801" s="245"/>
    </row>
    <row r="1802" spans="6:7" x14ac:dyDescent="0.2">
      <c r="F1802" s="245"/>
      <c r="G1802" s="245"/>
    </row>
    <row r="1803" spans="6:7" x14ac:dyDescent="0.2">
      <c r="F1803" s="245"/>
      <c r="G1803" s="245"/>
    </row>
    <row r="1804" spans="6:7" x14ac:dyDescent="0.2">
      <c r="F1804" s="245"/>
      <c r="G1804" s="245"/>
    </row>
    <row r="1805" spans="6:7" x14ac:dyDescent="0.2">
      <c r="F1805" s="245"/>
      <c r="G1805" s="245"/>
    </row>
    <row r="1806" spans="6:7" x14ac:dyDescent="0.2">
      <c r="F1806" s="245"/>
      <c r="G1806" s="245"/>
    </row>
    <row r="1807" spans="6:7" x14ac:dyDescent="0.2">
      <c r="F1807" s="245"/>
      <c r="G1807" s="245"/>
    </row>
    <row r="1808" spans="6:7" x14ac:dyDescent="0.2">
      <c r="F1808" s="245"/>
      <c r="G1808" s="245"/>
    </row>
    <row r="1809" spans="6:7" x14ac:dyDescent="0.2">
      <c r="F1809" s="245"/>
      <c r="G1809" s="245"/>
    </row>
    <row r="1810" spans="6:7" x14ac:dyDescent="0.2">
      <c r="F1810" s="245"/>
      <c r="G1810" s="245"/>
    </row>
    <row r="1811" spans="6:7" x14ac:dyDescent="0.2">
      <c r="F1811" s="245"/>
      <c r="G1811" s="245"/>
    </row>
    <row r="1812" spans="6:7" x14ac:dyDescent="0.2">
      <c r="F1812" s="245"/>
      <c r="G1812" s="245"/>
    </row>
    <row r="1813" spans="6:7" x14ac:dyDescent="0.2">
      <c r="F1813" s="245"/>
      <c r="G1813" s="245"/>
    </row>
    <row r="1814" spans="6:7" x14ac:dyDescent="0.2">
      <c r="F1814" s="245"/>
      <c r="G1814" s="245"/>
    </row>
    <row r="1815" spans="6:7" x14ac:dyDescent="0.2">
      <c r="F1815" s="245"/>
      <c r="G1815" s="245"/>
    </row>
    <row r="1816" spans="6:7" x14ac:dyDescent="0.2">
      <c r="F1816" s="245"/>
      <c r="G1816" s="245"/>
    </row>
    <row r="1817" spans="6:7" x14ac:dyDescent="0.2">
      <c r="F1817" s="245"/>
      <c r="G1817" s="245"/>
    </row>
    <row r="1818" spans="6:7" x14ac:dyDescent="0.2">
      <c r="F1818" s="245"/>
      <c r="G1818" s="245"/>
    </row>
    <row r="1819" spans="6:7" x14ac:dyDescent="0.2">
      <c r="F1819" s="245"/>
      <c r="G1819" s="245"/>
    </row>
    <row r="1820" spans="6:7" x14ac:dyDescent="0.2">
      <c r="F1820" s="245"/>
      <c r="G1820" s="245"/>
    </row>
    <row r="1821" spans="6:7" x14ac:dyDescent="0.2">
      <c r="F1821" s="245"/>
      <c r="G1821" s="245"/>
    </row>
    <row r="1822" spans="6:7" x14ac:dyDescent="0.2">
      <c r="F1822" s="245"/>
      <c r="G1822" s="245"/>
    </row>
    <row r="1823" spans="6:7" x14ac:dyDescent="0.2">
      <c r="F1823" s="245"/>
      <c r="G1823" s="245"/>
    </row>
    <row r="1824" spans="6:7" x14ac:dyDescent="0.2">
      <c r="F1824" s="245"/>
      <c r="G1824" s="245"/>
    </row>
    <row r="1825" spans="6:7" x14ac:dyDescent="0.2">
      <c r="F1825" s="245"/>
      <c r="G1825" s="245"/>
    </row>
    <row r="1826" spans="6:7" x14ac:dyDescent="0.2">
      <c r="F1826" s="245"/>
      <c r="G1826" s="245"/>
    </row>
    <row r="1827" spans="6:7" x14ac:dyDescent="0.2">
      <c r="F1827" s="245"/>
      <c r="G1827" s="245"/>
    </row>
    <row r="1828" spans="6:7" x14ac:dyDescent="0.2">
      <c r="F1828" s="245"/>
      <c r="G1828" s="245"/>
    </row>
    <row r="1829" spans="6:7" x14ac:dyDescent="0.2">
      <c r="F1829" s="245"/>
      <c r="G1829" s="245"/>
    </row>
    <row r="1830" spans="6:7" x14ac:dyDescent="0.2">
      <c r="F1830" s="245"/>
      <c r="G1830" s="245"/>
    </row>
    <row r="1831" spans="6:7" x14ac:dyDescent="0.2">
      <c r="F1831" s="245"/>
      <c r="G1831" s="245"/>
    </row>
    <row r="1832" spans="6:7" x14ac:dyDescent="0.2">
      <c r="F1832" s="245"/>
      <c r="G1832" s="245"/>
    </row>
    <row r="1833" spans="6:7" x14ac:dyDescent="0.2">
      <c r="F1833" s="245"/>
      <c r="G1833" s="245"/>
    </row>
    <row r="1834" spans="6:7" x14ac:dyDescent="0.2">
      <c r="F1834" s="245"/>
      <c r="G1834" s="245"/>
    </row>
    <row r="1835" spans="6:7" x14ac:dyDescent="0.2">
      <c r="F1835" s="245"/>
      <c r="G1835" s="245"/>
    </row>
    <row r="1836" spans="6:7" x14ac:dyDescent="0.2">
      <c r="F1836" s="245"/>
      <c r="G1836" s="245"/>
    </row>
    <row r="1837" spans="6:7" x14ac:dyDescent="0.2">
      <c r="F1837" s="245"/>
      <c r="G1837" s="245"/>
    </row>
    <row r="1838" spans="6:7" x14ac:dyDescent="0.2">
      <c r="F1838" s="245"/>
      <c r="G1838" s="245"/>
    </row>
    <row r="1839" spans="6:7" x14ac:dyDescent="0.2">
      <c r="F1839" s="245"/>
      <c r="G1839" s="245"/>
    </row>
    <row r="1840" spans="6:7" x14ac:dyDescent="0.2">
      <c r="F1840" s="245"/>
      <c r="G1840" s="245"/>
    </row>
    <row r="1841" spans="6:7" x14ac:dyDescent="0.2">
      <c r="F1841" s="245"/>
      <c r="G1841" s="245"/>
    </row>
    <row r="1842" spans="6:7" x14ac:dyDescent="0.2">
      <c r="F1842" s="245"/>
      <c r="G1842" s="245"/>
    </row>
    <row r="1843" spans="6:7" x14ac:dyDescent="0.2">
      <c r="F1843" s="245"/>
      <c r="G1843" s="245"/>
    </row>
    <row r="1844" spans="6:7" x14ac:dyDescent="0.2">
      <c r="F1844" s="245"/>
      <c r="G1844" s="245"/>
    </row>
    <row r="1845" spans="6:7" x14ac:dyDescent="0.2">
      <c r="F1845" s="245"/>
      <c r="G1845" s="245"/>
    </row>
    <row r="1846" spans="6:7" x14ac:dyDescent="0.2">
      <c r="F1846" s="245"/>
      <c r="G1846" s="245"/>
    </row>
    <row r="1847" spans="6:7" x14ac:dyDescent="0.2">
      <c r="F1847" s="245"/>
      <c r="G1847" s="245"/>
    </row>
    <row r="1848" spans="6:7" x14ac:dyDescent="0.2">
      <c r="F1848" s="245"/>
      <c r="G1848" s="245"/>
    </row>
    <row r="1849" spans="6:7" x14ac:dyDescent="0.2">
      <c r="F1849" s="245"/>
      <c r="G1849" s="245"/>
    </row>
    <row r="1850" spans="6:7" x14ac:dyDescent="0.2">
      <c r="F1850" s="245"/>
      <c r="G1850" s="245"/>
    </row>
    <row r="1851" spans="6:7" x14ac:dyDescent="0.2">
      <c r="F1851" s="245"/>
      <c r="G1851" s="245"/>
    </row>
    <row r="1852" spans="6:7" x14ac:dyDescent="0.2">
      <c r="F1852" s="245"/>
      <c r="G1852" s="245"/>
    </row>
    <row r="1853" spans="6:7" x14ac:dyDescent="0.2">
      <c r="F1853" s="245"/>
      <c r="G1853" s="245"/>
    </row>
    <row r="1854" spans="6:7" x14ac:dyDescent="0.2">
      <c r="F1854" s="245"/>
      <c r="G1854" s="245"/>
    </row>
    <row r="1855" spans="6:7" x14ac:dyDescent="0.2">
      <c r="F1855" s="245"/>
      <c r="G1855" s="245"/>
    </row>
    <row r="1856" spans="6:7" x14ac:dyDescent="0.2">
      <c r="F1856" s="245"/>
      <c r="G1856" s="245"/>
    </row>
    <row r="1857" spans="6:7" x14ac:dyDescent="0.2">
      <c r="F1857" s="245"/>
      <c r="G1857" s="245"/>
    </row>
    <row r="1858" spans="6:7" x14ac:dyDescent="0.2">
      <c r="F1858" s="245"/>
      <c r="G1858" s="245"/>
    </row>
    <row r="1859" spans="6:7" x14ac:dyDescent="0.2">
      <c r="F1859" s="245"/>
      <c r="G1859" s="245"/>
    </row>
    <row r="1860" spans="6:7" x14ac:dyDescent="0.2">
      <c r="F1860" s="245"/>
      <c r="G1860" s="245"/>
    </row>
    <row r="1861" spans="6:7" x14ac:dyDescent="0.2">
      <c r="F1861" s="245"/>
      <c r="G1861" s="245"/>
    </row>
    <row r="1862" spans="6:7" x14ac:dyDescent="0.2">
      <c r="F1862" s="245"/>
      <c r="G1862" s="245"/>
    </row>
    <row r="1863" spans="6:7" x14ac:dyDescent="0.2">
      <c r="F1863" s="245"/>
      <c r="G1863" s="245"/>
    </row>
    <row r="1864" spans="6:7" x14ac:dyDescent="0.2">
      <c r="F1864" s="245"/>
      <c r="G1864" s="245"/>
    </row>
    <row r="1865" spans="6:7" x14ac:dyDescent="0.2">
      <c r="F1865" s="245"/>
      <c r="G1865" s="245"/>
    </row>
    <row r="1866" spans="6:7" x14ac:dyDescent="0.2">
      <c r="F1866" s="245"/>
      <c r="G1866" s="245"/>
    </row>
    <row r="1867" spans="6:7" x14ac:dyDescent="0.2">
      <c r="F1867" s="245"/>
      <c r="G1867" s="245"/>
    </row>
    <row r="1868" spans="6:7" x14ac:dyDescent="0.2">
      <c r="F1868" s="245"/>
      <c r="G1868" s="245"/>
    </row>
    <row r="1869" spans="6:7" x14ac:dyDescent="0.2">
      <c r="F1869" s="245"/>
      <c r="G1869" s="245"/>
    </row>
    <row r="1870" spans="6:7" x14ac:dyDescent="0.2">
      <c r="F1870" s="245"/>
      <c r="G1870" s="245"/>
    </row>
    <row r="1871" spans="6:7" x14ac:dyDescent="0.2">
      <c r="F1871" s="245"/>
      <c r="G1871" s="245"/>
    </row>
    <row r="1872" spans="6:7" x14ac:dyDescent="0.2">
      <c r="F1872" s="245"/>
      <c r="G1872" s="245"/>
    </row>
    <row r="1873" spans="6:7" x14ac:dyDescent="0.2">
      <c r="F1873" s="245"/>
      <c r="G1873" s="245"/>
    </row>
    <row r="1874" spans="6:7" x14ac:dyDescent="0.2">
      <c r="F1874" s="245"/>
      <c r="G1874" s="245"/>
    </row>
    <row r="1875" spans="6:7" x14ac:dyDescent="0.2">
      <c r="F1875" s="245"/>
      <c r="G1875" s="245"/>
    </row>
    <row r="1876" spans="6:7" x14ac:dyDescent="0.2">
      <c r="F1876" s="245"/>
      <c r="G1876" s="245"/>
    </row>
    <row r="1877" spans="6:7" x14ac:dyDescent="0.2">
      <c r="F1877" s="245"/>
      <c r="G1877" s="245"/>
    </row>
    <row r="1878" spans="6:7" x14ac:dyDescent="0.2">
      <c r="F1878" s="245"/>
      <c r="G1878" s="245"/>
    </row>
    <row r="1879" spans="6:7" x14ac:dyDescent="0.2">
      <c r="F1879" s="245"/>
      <c r="G1879" s="245"/>
    </row>
    <row r="1880" spans="6:7" x14ac:dyDescent="0.2">
      <c r="F1880" s="245"/>
      <c r="G1880" s="245"/>
    </row>
    <row r="1881" spans="6:7" x14ac:dyDescent="0.2">
      <c r="F1881" s="245"/>
      <c r="G1881" s="245"/>
    </row>
    <row r="1882" spans="6:7" x14ac:dyDescent="0.2">
      <c r="F1882" s="245"/>
      <c r="G1882" s="245"/>
    </row>
    <row r="1883" spans="6:7" x14ac:dyDescent="0.2">
      <c r="F1883" s="245"/>
      <c r="G1883" s="245"/>
    </row>
    <row r="1884" spans="6:7" x14ac:dyDescent="0.2">
      <c r="F1884" s="245"/>
      <c r="G1884" s="245"/>
    </row>
    <row r="1885" spans="6:7" x14ac:dyDescent="0.2">
      <c r="F1885" s="245"/>
      <c r="G1885" s="245"/>
    </row>
    <row r="1886" spans="6:7" x14ac:dyDescent="0.2">
      <c r="F1886" s="245"/>
      <c r="G1886" s="245"/>
    </row>
    <row r="1887" spans="6:7" x14ac:dyDescent="0.2">
      <c r="F1887" s="245"/>
      <c r="G1887" s="245"/>
    </row>
    <row r="1888" spans="6:7" x14ac:dyDescent="0.2">
      <c r="F1888" s="245"/>
      <c r="G1888" s="245"/>
    </row>
    <row r="1889" spans="6:7" x14ac:dyDescent="0.2">
      <c r="F1889" s="245"/>
      <c r="G1889" s="245"/>
    </row>
    <row r="1890" spans="6:7" x14ac:dyDescent="0.2">
      <c r="F1890" s="245"/>
      <c r="G1890" s="245"/>
    </row>
    <row r="1891" spans="6:7" x14ac:dyDescent="0.2">
      <c r="F1891" s="245"/>
      <c r="G1891" s="245"/>
    </row>
    <row r="1892" spans="6:7" x14ac:dyDescent="0.2">
      <c r="F1892" s="245"/>
      <c r="G1892" s="245"/>
    </row>
    <row r="1893" spans="6:7" x14ac:dyDescent="0.2">
      <c r="F1893" s="245"/>
      <c r="G1893" s="245"/>
    </row>
    <row r="1894" spans="6:7" x14ac:dyDescent="0.2">
      <c r="F1894" s="245"/>
      <c r="G1894" s="245"/>
    </row>
    <row r="1895" spans="6:7" x14ac:dyDescent="0.2">
      <c r="F1895" s="245"/>
      <c r="G1895" s="245"/>
    </row>
    <row r="1896" spans="6:7" x14ac:dyDescent="0.2">
      <c r="F1896" s="245"/>
      <c r="G1896" s="245"/>
    </row>
    <row r="1897" spans="6:7" x14ac:dyDescent="0.2">
      <c r="F1897" s="245"/>
      <c r="G1897" s="245"/>
    </row>
    <row r="1898" spans="6:7" x14ac:dyDescent="0.2">
      <c r="F1898" s="245"/>
      <c r="G1898" s="245"/>
    </row>
    <row r="1899" spans="6:7" x14ac:dyDescent="0.2">
      <c r="F1899" s="245"/>
      <c r="G1899" s="245"/>
    </row>
    <row r="1900" spans="6:7" x14ac:dyDescent="0.2">
      <c r="F1900" s="245"/>
      <c r="G1900" s="245"/>
    </row>
    <row r="1901" spans="6:7" x14ac:dyDescent="0.2">
      <c r="F1901" s="245"/>
      <c r="G1901" s="245"/>
    </row>
    <row r="1902" spans="6:7" x14ac:dyDescent="0.2">
      <c r="F1902" s="245"/>
      <c r="G1902" s="245"/>
    </row>
    <row r="1903" spans="6:7" x14ac:dyDescent="0.2">
      <c r="F1903" s="245"/>
      <c r="G1903" s="245"/>
    </row>
    <row r="1904" spans="6:7" x14ac:dyDescent="0.2">
      <c r="F1904" s="245"/>
      <c r="G1904" s="245"/>
    </row>
    <row r="1905" spans="6:7" x14ac:dyDescent="0.2">
      <c r="F1905" s="245"/>
      <c r="G1905" s="245"/>
    </row>
    <row r="1906" spans="6:7" x14ac:dyDescent="0.2">
      <c r="F1906" s="245"/>
      <c r="G1906" s="245"/>
    </row>
    <row r="1907" spans="6:7" x14ac:dyDescent="0.2">
      <c r="F1907" s="245"/>
      <c r="G1907" s="245"/>
    </row>
    <row r="1908" spans="6:7" x14ac:dyDescent="0.2">
      <c r="F1908" s="245"/>
      <c r="G1908" s="245"/>
    </row>
    <row r="1909" spans="6:7" x14ac:dyDescent="0.2">
      <c r="F1909" s="245"/>
      <c r="G1909" s="245"/>
    </row>
    <row r="1910" spans="6:7" x14ac:dyDescent="0.2">
      <c r="F1910" s="245"/>
      <c r="G1910" s="245"/>
    </row>
    <row r="1911" spans="6:7" x14ac:dyDescent="0.2">
      <c r="F1911" s="245"/>
      <c r="G1911" s="245"/>
    </row>
    <row r="1912" spans="6:7" x14ac:dyDescent="0.2">
      <c r="F1912" s="245"/>
      <c r="G1912" s="245"/>
    </row>
    <row r="1913" spans="6:7" x14ac:dyDescent="0.2">
      <c r="F1913" s="245"/>
      <c r="G1913" s="245"/>
    </row>
    <row r="1914" spans="6:7" x14ac:dyDescent="0.2">
      <c r="F1914" s="245"/>
      <c r="G1914" s="245"/>
    </row>
    <row r="1915" spans="6:7" x14ac:dyDescent="0.2">
      <c r="F1915" s="245"/>
      <c r="G1915" s="245"/>
    </row>
    <row r="1916" spans="6:7" x14ac:dyDescent="0.2">
      <c r="F1916" s="245"/>
      <c r="G1916" s="245"/>
    </row>
    <row r="1917" spans="6:7" x14ac:dyDescent="0.2">
      <c r="F1917" s="245"/>
      <c r="G1917" s="245"/>
    </row>
    <row r="1918" spans="6:7" x14ac:dyDescent="0.2">
      <c r="F1918" s="245"/>
      <c r="G1918" s="245"/>
    </row>
    <row r="1919" spans="6:7" x14ac:dyDescent="0.2">
      <c r="F1919" s="245"/>
      <c r="G1919" s="245"/>
    </row>
    <row r="1920" spans="6:7" x14ac:dyDescent="0.2">
      <c r="F1920" s="245"/>
      <c r="G1920" s="245"/>
    </row>
    <row r="1921" spans="6:7" x14ac:dyDescent="0.2">
      <c r="F1921" s="245"/>
      <c r="G1921" s="245"/>
    </row>
    <row r="1922" spans="6:7" x14ac:dyDescent="0.2">
      <c r="F1922" s="245"/>
      <c r="G1922" s="245"/>
    </row>
    <row r="1923" spans="6:7" x14ac:dyDescent="0.2">
      <c r="F1923" s="245"/>
      <c r="G1923" s="245"/>
    </row>
    <row r="1924" spans="6:7" x14ac:dyDescent="0.2">
      <c r="F1924" s="245"/>
      <c r="G1924" s="245"/>
    </row>
    <row r="1925" spans="6:7" x14ac:dyDescent="0.2">
      <c r="F1925" s="245"/>
      <c r="G1925" s="245"/>
    </row>
    <row r="1926" spans="6:7" x14ac:dyDescent="0.2">
      <c r="F1926" s="245"/>
      <c r="G1926" s="245"/>
    </row>
    <row r="1927" spans="6:7" x14ac:dyDescent="0.2">
      <c r="F1927" s="245"/>
      <c r="G1927" s="245"/>
    </row>
    <row r="1928" spans="6:7" x14ac:dyDescent="0.2">
      <c r="F1928" s="245"/>
      <c r="G1928" s="245"/>
    </row>
    <row r="1929" spans="6:7" x14ac:dyDescent="0.2">
      <c r="F1929" s="245"/>
      <c r="G1929" s="245"/>
    </row>
    <row r="1930" spans="6:7" x14ac:dyDescent="0.2">
      <c r="F1930" s="245"/>
      <c r="G1930" s="245"/>
    </row>
    <row r="1931" spans="6:7" x14ac:dyDescent="0.2">
      <c r="F1931" s="245"/>
      <c r="G1931" s="245"/>
    </row>
    <row r="1932" spans="6:7" x14ac:dyDescent="0.2">
      <c r="F1932" s="245"/>
      <c r="G1932" s="245"/>
    </row>
    <row r="1933" spans="6:7" x14ac:dyDescent="0.2">
      <c r="F1933" s="245"/>
      <c r="G1933" s="245"/>
    </row>
    <row r="1934" spans="6:7" x14ac:dyDescent="0.2">
      <c r="F1934" s="245"/>
      <c r="G1934" s="245"/>
    </row>
    <row r="1935" spans="6:7" x14ac:dyDescent="0.2">
      <c r="F1935" s="245"/>
      <c r="G1935" s="245"/>
    </row>
    <row r="1936" spans="6:7" x14ac:dyDescent="0.2">
      <c r="F1936" s="245"/>
      <c r="G1936" s="245"/>
    </row>
    <row r="1937" spans="6:7" x14ac:dyDescent="0.2">
      <c r="F1937" s="245"/>
      <c r="G1937" s="245"/>
    </row>
    <row r="1938" spans="6:7" x14ac:dyDescent="0.2">
      <c r="F1938" s="245"/>
      <c r="G1938" s="245"/>
    </row>
    <row r="1939" spans="6:7" x14ac:dyDescent="0.2">
      <c r="F1939" s="245"/>
      <c r="G1939" s="245"/>
    </row>
    <row r="1940" spans="6:7" x14ac:dyDescent="0.2">
      <c r="F1940" s="245"/>
      <c r="G1940" s="245"/>
    </row>
    <row r="1941" spans="6:7" x14ac:dyDescent="0.2">
      <c r="F1941" s="245"/>
      <c r="G1941" s="245"/>
    </row>
    <row r="1942" spans="6:7" x14ac:dyDescent="0.2">
      <c r="F1942" s="245"/>
      <c r="G1942" s="245"/>
    </row>
    <row r="1943" spans="6:7" x14ac:dyDescent="0.2">
      <c r="F1943" s="245"/>
      <c r="G1943" s="245"/>
    </row>
    <row r="1944" spans="6:7" x14ac:dyDescent="0.2">
      <c r="F1944" s="245"/>
      <c r="G1944" s="245"/>
    </row>
    <row r="1945" spans="6:7" x14ac:dyDescent="0.2">
      <c r="F1945" s="245"/>
      <c r="G1945" s="245"/>
    </row>
    <row r="1946" spans="6:7" x14ac:dyDescent="0.2">
      <c r="F1946" s="245"/>
      <c r="G1946" s="245"/>
    </row>
    <row r="1947" spans="6:7" x14ac:dyDescent="0.2">
      <c r="F1947" s="245"/>
      <c r="G1947" s="245"/>
    </row>
    <row r="1948" spans="6:7" x14ac:dyDescent="0.2">
      <c r="F1948" s="245"/>
      <c r="G1948" s="245"/>
    </row>
    <row r="1949" spans="6:7" x14ac:dyDescent="0.2">
      <c r="F1949" s="245"/>
      <c r="G1949" s="245"/>
    </row>
    <row r="1950" spans="6:7" x14ac:dyDescent="0.2">
      <c r="F1950" s="245"/>
      <c r="G1950" s="245"/>
    </row>
    <row r="1951" spans="6:7" x14ac:dyDescent="0.2">
      <c r="F1951" s="245"/>
      <c r="G1951" s="245"/>
    </row>
    <row r="1952" spans="6:7" x14ac:dyDescent="0.2">
      <c r="F1952" s="245"/>
      <c r="G1952" s="245"/>
    </row>
    <row r="1953" spans="6:7" x14ac:dyDescent="0.2">
      <c r="F1953" s="245"/>
      <c r="G1953" s="245"/>
    </row>
    <row r="1954" spans="6:7" x14ac:dyDescent="0.2">
      <c r="F1954" s="245"/>
      <c r="G1954" s="245"/>
    </row>
    <row r="1955" spans="6:7" x14ac:dyDescent="0.2">
      <c r="F1955" s="245"/>
      <c r="G1955" s="245"/>
    </row>
    <row r="1956" spans="6:7" x14ac:dyDescent="0.2">
      <c r="F1956" s="245"/>
      <c r="G1956" s="245"/>
    </row>
    <row r="1957" spans="6:7" x14ac:dyDescent="0.2">
      <c r="F1957" s="245"/>
      <c r="G1957" s="245"/>
    </row>
    <row r="1958" spans="6:7" x14ac:dyDescent="0.2">
      <c r="F1958" s="245"/>
      <c r="G1958" s="245"/>
    </row>
    <row r="1959" spans="6:7" x14ac:dyDescent="0.2">
      <c r="F1959" s="245"/>
      <c r="G1959" s="245"/>
    </row>
    <row r="1960" spans="6:7" x14ac:dyDescent="0.2">
      <c r="F1960" s="245"/>
      <c r="G1960" s="245"/>
    </row>
    <row r="1961" spans="6:7" x14ac:dyDescent="0.2">
      <c r="F1961" s="245"/>
      <c r="G1961" s="245"/>
    </row>
    <row r="1962" spans="6:7" x14ac:dyDescent="0.2">
      <c r="F1962" s="245"/>
      <c r="G1962" s="245"/>
    </row>
    <row r="1963" spans="6:7" x14ac:dyDescent="0.2">
      <c r="F1963" s="245"/>
      <c r="G1963" s="245"/>
    </row>
    <row r="1964" spans="6:7" x14ac:dyDescent="0.2">
      <c r="F1964" s="245"/>
      <c r="G1964" s="245"/>
    </row>
    <row r="1965" spans="6:7" x14ac:dyDescent="0.2">
      <c r="F1965" s="245"/>
      <c r="G1965" s="245"/>
    </row>
    <row r="1966" spans="6:7" x14ac:dyDescent="0.2">
      <c r="F1966" s="245"/>
      <c r="G1966" s="245"/>
    </row>
    <row r="1967" spans="6:7" x14ac:dyDescent="0.2">
      <c r="F1967" s="245"/>
      <c r="G1967" s="245"/>
    </row>
    <row r="1968" spans="6:7" x14ac:dyDescent="0.2">
      <c r="F1968" s="245"/>
      <c r="G1968" s="245"/>
    </row>
    <row r="1969" spans="6:7" x14ac:dyDescent="0.2">
      <c r="F1969" s="245"/>
      <c r="G1969" s="245"/>
    </row>
    <row r="1970" spans="6:7" x14ac:dyDescent="0.2">
      <c r="F1970" s="245"/>
      <c r="G1970" s="245"/>
    </row>
    <row r="1971" spans="6:7" x14ac:dyDescent="0.2">
      <c r="F1971" s="245"/>
      <c r="G1971" s="245"/>
    </row>
    <row r="1972" spans="6:7" x14ac:dyDescent="0.2">
      <c r="F1972" s="245"/>
      <c r="G1972" s="245"/>
    </row>
    <row r="1973" spans="6:7" x14ac:dyDescent="0.2">
      <c r="F1973" s="245"/>
      <c r="G1973" s="245"/>
    </row>
    <row r="1974" spans="6:7" x14ac:dyDescent="0.2">
      <c r="F1974" s="245"/>
      <c r="G1974" s="245"/>
    </row>
    <row r="1975" spans="6:7" x14ac:dyDescent="0.2">
      <c r="F1975" s="245"/>
      <c r="G1975" s="245"/>
    </row>
    <row r="1976" spans="6:7" x14ac:dyDescent="0.2">
      <c r="F1976" s="245"/>
      <c r="G1976" s="245"/>
    </row>
    <row r="1977" spans="6:7" x14ac:dyDescent="0.2">
      <c r="F1977" s="245"/>
      <c r="G1977" s="245"/>
    </row>
    <row r="1978" spans="6:7" x14ac:dyDescent="0.2">
      <c r="F1978" s="245"/>
      <c r="G1978" s="245"/>
    </row>
    <row r="1979" spans="6:7" x14ac:dyDescent="0.2">
      <c r="F1979" s="245"/>
      <c r="G1979" s="245"/>
    </row>
    <row r="1980" spans="6:7" x14ac:dyDescent="0.2">
      <c r="F1980" s="245"/>
      <c r="G1980" s="245"/>
    </row>
    <row r="1981" spans="6:7" x14ac:dyDescent="0.2">
      <c r="F1981" s="245"/>
      <c r="G1981" s="245"/>
    </row>
    <row r="1982" spans="6:7" x14ac:dyDescent="0.2">
      <c r="F1982" s="245"/>
      <c r="G1982" s="245"/>
    </row>
    <row r="1983" spans="6:7" x14ac:dyDescent="0.2">
      <c r="F1983" s="245"/>
      <c r="G1983" s="245"/>
    </row>
    <row r="1984" spans="6:7" x14ac:dyDescent="0.2">
      <c r="F1984" s="245"/>
      <c r="G1984" s="245"/>
    </row>
    <row r="1985" spans="6:7" x14ac:dyDescent="0.2">
      <c r="F1985" s="245"/>
      <c r="G1985" s="245"/>
    </row>
    <row r="1986" spans="6:7" x14ac:dyDescent="0.2">
      <c r="F1986" s="245"/>
      <c r="G1986" s="245"/>
    </row>
    <row r="1987" spans="6:7" x14ac:dyDescent="0.2">
      <c r="F1987" s="245"/>
      <c r="G1987" s="245"/>
    </row>
    <row r="1988" spans="6:7" x14ac:dyDescent="0.2">
      <c r="F1988" s="245"/>
      <c r="G1988" s="245"/>
    </row>
    <row r="1989" spans="6:7" x14ac:dyDescent="0.2">
      <c r="F1989" s="245"/>
      <c r="G1989" s="245"/>
    </row>
    <row r="1990" spans="6:7" x14ac:dyDescent="0.2">
      <c r="F1990" s="245"/>
      <c r="G1990" s="245"/>
    </row>
    <row r="1991" spans="6:7" x14ac:dyDescent="0.2">
      <c r="F1991" s="245"/>
      <c r="G1991" s="245"/>
    </row>
    <row r="1992" spans="6:7" x14ac:dyDescent="0.2">
      <c r="F1992" s="245"/>
      <c r="G1992" s="245"/>
    </row>
    <row r="1993" spans="6:7" x14ac:dyDescent="0.2">
      <c r="F1993" s="245"/>
      <c r="G1993" s="245"/>
    </row>
    <row r="1994" spans="6:7" x14ac:dyDescent="0.2">
      <c r="F1994" s="245"/>
      <c r="G1994" s="245"/>
    </row>
    <row r="1995" spans="6:7" x14ac:dyDescent="0.2">
      <c r="F1995" s="245"/>
      <c r="G1995" s="245"/>
    </row>
    <row r="1996" spans="6:7" x14ac:dyDescent="0.2">
      <c r="F1996" s="245"/>
      <c r="G1996" s="245"/>
    </row>
    <row r="1997" spans="6:7" x14ac:dyDescent="0.2">
      <c r="F1997" s="245"/>
      <c r="G1997" s="245"/>
    </row>
    <row r="1998" spans="6:7" x14ac:dyDescent="0.2">
      <c r="F1998" s="245"/>
      <c r="G1998" s="245"/>
    </row>
    <row r="1999" spans="6:7" x14ac:dyDescent="0.2">
      <c r="F1999" s="245"/>
      <c r="G1999" s="245"/>
    </row>
    <row r="2000" spans="6:7" x14ac:dyDescent="0.2">
      <c r="F2000" s="245"/>
      <c r="G2000" s="245"/>
    </row>
    <row r="2001" spans="6:7" x14ac:dyDescent="0.2">
      <c r="F2001" s="245"/>
      <c r="G2001" s="245"/>
    </row>
    <row r="2002" spans="6:7" x14ac:dyDescent="0.2">
      <c r="F2002" s="245"/>
      <c r="G2002" s="245"/>
    </row>
    <row r="2003" spans="6:7" x14ac:dyDescent="0.2">
      <c r="F2003" s="245"/>
      <c r="G2003" s="245"/>
    </row>
    <row r="2004" spans="6:7" x14ac:dyDescent="0.2">
      <c r="F2004" s="245"/>
      <c r="G2004" s="245"/>
    </row>
    <row r="2005" spans="6:7" x14ac:dyDescent="0.2">
      <c r="F2005" s="245"/>
      <c r="G2005" s="245"/>
    </row>
    <row r="2006" spans="6:7" x14ac:dyDescent="0.2">
      <c r="F2006" s="245"/>
      <c r="G2006" s="245"/>
    </row>
    <row r="2007" spans="6:7" x14ac:dyDescent="0.2">
      <c r="F2007" s="245"/>
      <c r="G2007" s="245"/>
    </row>
    <row r="2008" spans="6:7" x14ac:dyDescent="0.2">
      <c r="F2008" s="245"/>
      <c r="G2008" s="245"/>
    </row>
    <row r="2009" spans="6:7" x14ac:dyDescent="0.2">
      <c r="F2009" s="245"/>
      <c r="G2009" s="245"/>
    </row>
    <row r="2010" spans="6:7" x14ac:dyDescent="0.2">
      <c r="F2010" s="245"/>
      <c r="G2010" s="245"/>
    </row>
    <row r="2011" spans="6:7" x14ac:dyDescent="0.2">
      <c r="F2011" s="245"/>
      <c r="G2011" s="245"/>
    </row>
    <row r="2012" spans="6:7" x14ac:dyDescent="0.2">
      <c r="F2012" s="245"/>
      <c r="G2012" s="245"/>
    </row>
    <row r="2013" spans="6:7" x14ac:dyDescent="0.2">
      <c r="F2013" s="245"/>
      <c r="G2013" s="245"/>
    </row>
    <row r="2014" spans="6:7" x14ac:dyDescent="0.2">
      <c r="F2014" s="245"/>
      <c r="G2014" s="245"/>
    </row>
    <row r="2015" spans="6:7" x14ac:dyDescent="0.2">
      <c r="F2015" s="245"/>
      <c r="G2015" s="245"/>
    </row>
    <row r="2016" spans="6:7" x14ac:dyDescent="0.2">
      <c r="F2016" s="245"/>
      <c r="G2016" s="245"/>
    </row>
    <row r="2017" spans="6:7" x14ac:dyDescent="0.2">
      <c r="F2017" s="245"/>
      <c r="G2017" s="245"/>
    </row>
    <row r="2018" spans="6:7" x14ac:dyDescent="0.2">
      <c r="F2018" s="245"/>
      <c r="G2018" s="245"/>
    </row>
    <row r="2019" spans="6:7" x14ac:dyDescent="0.2">
      <c r="F2019" s="245"/>
      <c r="G2019" s="245"/>
    </row>
    <row r="2020" spans="6:7" x14ac:dyDescent="0.2">
      <c r="F2020" s="245"/>
      <c r="G2020" s="245"/>
    </row>
    <row r="2021" spans="6:7" x14ac:dyDescent="0.2">
      <c r="F2021" s="245"/>
      <c r="G2021" s="245"/>
    </row>
    <row r="2022" spans="6:7" x14ac:dyDescent="0.2">
      <c r="F2022" s="245"/>
      <c r="G2022" s="245"/>
    </row>
    <row r="2023" spans="6:7" x14ac:dyDescent="0.2">
      <c r="F2023" s="245"/>
      <c r="G2023" s="245"/>
    </row>
    <row r="2024" spans="6:7" x14ac:dyDescent="0.2">
      <c r="F2024" s="245"/>
      <c r="G2024" s="245"/>
    </row>
    <row r="2025" spans="6:7" x14ac:dyDescent="0.2">
      <c r="F2025" s="245"/>
      <c r="G2025" s="245"/>
    </row>
    <row r="2026" spans="6:7" x14ac:dyDescent="0.2">
      <c r="F2026" s="245"/>
      <c r="G2026" s="245"/>
    </row>
    <row r="2027" spans="6:7" x14ac:dyDescent="0.2">
      <c r="F2027" s="245"/>
      <c r="G2027" s="245"/>
    </row>
    <row r="2028" spans="6:7" x14ac:dyDescent="0.2">
      <c r="F2028" s="245"/>
      <c r="G2028" s="245"/>
    </row>
    <row r="2029" spans="6:7" x14ac:dyDescent="0.2">
      <c r="F2029" s="245"/>
      <c r="G2029" s="245"/>
    </row>
    <row r="2030" spans="6:7" x14ac:dyDescent="0.2">
      <c r="F2030" s="245"/>
      <c r="G2030" s="245"/>
    </row>
    <row r="2031" spans="6:7" x14ac:dyDescent="0.2">
      <c r="F2031" s="245"/>
      <c r="G2031" s="245"/>
    </row>
    <row r="2032" spans="6:7" x14ac:dyDescent="0.2">
      <c r="F2032" s="245"/>
      <c r="G2032" s="245"/>
    </row>
    <row r="2033" spans="6:7" x14ac:dyDescent="0.2">
      <c r="F2033" s="245"/>
      <c r="G2033" s="245"/>
    </row>
    <row r="2034" spans="6:7" x14ac:dyDescent="0.2">
      <c r="F2034" s="245"/>
      <c r="G2034" s="245"/>
    </row>
    <row r="2035" spans="6:7" x14ac:dyDescent="0.2">
      <c r="F2035" s="245"/>
      <c r="G2035" s="245"/>
    </row>
    <row r="2036" spans="6:7" x14ac:dyDescent="0.2">
      <c r="F2036" s="245"/>
      <c r="G2036" s="245"/>
    </row>
    <row r="2037" spans="6:7" x14ac:dyDescent="0.2">
      <c r="F2037" s="245"/>
      <c r="G2037" s="245"/>
    </row>
    <row r="2038" spans="6:7" x14ac:dyDescent="0.2">
      <c r="F2038" s="245"/>
      <c r="G2038" s="245"/>
    </row>
    <row r="2039" spans="6:7" x14ac:dyDescent="0.2">
      <c r="F2039" s="245"/>
      <c r="G2039" s="245"/>
    </row>
    <row r="2040" spans="6:7" x14ac:dyDescent="0.2">
      <c r="F2040" s="245"/>
      <c r="G2040" s="245"/>
    </row>
    <row r="2041" spans="6:7" x14ac:dyDescent="0.2">
      <c r="F2041" s="245"/>
      <c r="G2041" s="245"/>
    </row>
    <row r="2042" spans="6:7" x14ac:dyDescent="0.2">
      <c r="F2042" s="245"/>
      <c r="G2042" s="245"/>
    </row>
    <row r="2043" spans="6:7" x14ac:dyDescent="0.2">
      <c r="F2043" s="245"/>
      <c r="G2043" s="245"/>
    </row>
    <row r="2044" spans="6:7" x14ac:dyDescent="0.2">
      <c r="F2044" s="245"/>
      <c r="G2044" s="245"/>
    </row>
    <row r="2045" spans="6:7" x14ac:dyDescent="0.2">
      <c r="F2045" s="245"/>
      <c r="G2045" s="245"/>
    </row>
    <row r="2046" spans="6:7" x14ac:dyDescent="0.2">
      <c r="F2046" s="245"/>
      <c r="G2046" s="245"/>
    </row>
    <row r="2047" spans="6:7" x14ac:dyDescent="0.2">
      <c r="F2047" s="245"/>
      <c r="G2047" s="245"/>
    </row>
    <row r="2048" spans="6:7" x14ac:dyDescent="0.2">
      <c r="F2048" s="245"/>
      <c r="G2048" s="245"/>
    </row>
    <row r="2049" spans="6:7" x14ac:dyDescent="0.2">
      <c r="F2049" s="245"/>
      <c r="G2049" s="245"/>
    </row>
    <row r="2050" spans="6:7" x14ac:dyDescent="0.2">
      <c r="F2050" s="245"/>
      <c r="G2050" s="245"/>
    </row>
    <row r="2051" spans="6:7" x14ac:dyDescent="0.2">
      <c r="F2051" s="245"/>
      <c r="G2051" s="245"/>
    </row>
    <row r="2052" spans="6:7" x14ac:dyDescent="0.2">
      <c r="F2052" s="245"/>
      <c r="G2052" s="245"/>
    </row>
    <row r="2053" spans="6:7" x14ac:dyDescent="0.2">
      <c r="F2053" s="245"/>
      <c r="G2053" s="245"/>
    </row>
    <row r="2054" spans="6:7" x14ac:dyDescent="0.2">
      <c r="F2054" s="245"/>
      <c r="G2054" s="245"/>
    </row>
    <row r="2055" spans="6:7" x14ac:dyDescent="0.2">
      <c r="F2055" s="245"/>
      <c r="G2055" s="245"/>
    </row>
    <row r="2056" spans="6:7" x14ac:dyDescent="0.2">
      <c r="F2056" s="245"/>
      <c r="G2056" s="245"/>
    </row>
    <row r="2057" spans="6:7" x14ac:dyDescent="0.2">
      <c r="F2057" s="245"/>
      <c r="G2057" s="245"/>
    </row>
    <row r="2058" spans="6:7" x14ac:dyDescent="0.2">
      <c r="F2058" s="245"/>
      <c r="G2058" s="245"/>
    </row>
    <row r="2059" spans="6:7" x14ac:dyDescent="0.2">
      <c r="F2059" s="245"/>
      <c r="G2059" s="245"/>
    </row>
    <row r="2060" spans="6:7" x14ac:dyDescent="0.2">
      <c r="F2060" s="245"/>
      <c r="G2060" s="245"/>
    </row>
    <row r="2061" spans="6:7" x14ac:dyDescent="0.2">
      <c r="F2061" s="245"/>
      <c r="G2061" s="245"/>
    </row>
    <row r="2062" spans="6:7" x14ac:dyDescent="0.2">
      <c r="F2062" s="245"/>
      <c r="G2062" s="245"/>
    </row>
    <row r="2063" spans="6:7" x14ac:dyDescent="0.2">
      <c r="F2063" s="245"/>
      <c r="G2063" s="245"/>
    </row>
    <row r="2064" spans="6:7" x14ac:dyDescent="0.2">
      <c r="F2064" s="245"/>
      <c r="G2064" s="245"/>
    </row>
    <row r="2065" spans="6:7" x14ac:dyDescent="0.2">
      <c r="F2065" s="245"/>
      <c r="G2065" s="245"/>
    </row>
    <row r="2066" spans="6:7" x14ac:dyDescent="0.2">
      <c r="F2066" s="245"/>
      <c r="G2066" s="245"/>
    </row>
    <row r="2067" spans="6:7" x14ac:dyDescent="0.2">
      <c r="F2067" s="245"/>
      <c r="G2067" s="245"/>
    </row>
    <row r="2068" spans="6:7" x14ac:dyDescent="0.2">
      <c r="F2068" s="245"/>
      <c r="G2068" s="245"/>
    </row>
    <row r="2069" spans="6:7" x14ac:dyDescent="0.2">
      <c r="F2069" s="245"/>
      <c r="G2069" s="245"/>
    </row>
    <row r="2070" spans="6:7" x14ac:dyDescent="0.2">
      <c r="F2070" s="245"/>
      <c r="G2070" s="245"/>
    </row>
    <row r="2071" spans="6:7" x14ac:dyDescent="0.2">
      <c r="F2071" s="245"/>
      <c r="G2071" s="245"/>
    </row>
    <row r="2072" spans="6:7" x14ac:dyDescent="0.2">
      <c r="F2072" s="245"/>
      <c r="G2072" s="245"/>
    </row>
    <row r="2073" spans="6:7" x14ac:dyDescent="0.2">
      <c r="F2073" s="245"/>
      <c r="G2073" s="245"/>
    </row>
    <row r="2074" spans="6:7" x14ac:dyDescent="0.2">
      <c r="F2074" s="245"/>
      <c r="G2074" s="245"/>
    </row>
    <row r="2075" spans="6:7" x14ac:dyDescent="0.2">
      <c r="F2075" s="245"/>
      <c r="G2075" s="245"/>
    </row>
    <row r="2076" spans="6:7" x14ac:dyDescent="0.2">
      <c r="F2076" s="245"/>
      <c r="G2076" s="245"/>
    </row>
    <row r="2077" spans="6:7" x14ac:dyDescent="0.2">
      <c r="F2077" s="245"/>
      <c r="G2077" s="245"/>
    </row>
    <row r="2078" spans="6:7" x14ac:dyDescent="0.2">
      <c r="F2078" s="245"/>
      <c r="G2078" s="245"/>
    </row>
    <row r="2079" spans="6:7" x14ac:dyDescent="0.2">
      <c r="F2079" s="245"/>
      <c r="G2079" s="245"/>
    </row>
    <row r="2080" spans="6:7" x14ac:dyDescent="0.2">
      <c r="F2080" s="245"/>
      <c r="G2080" s="245"/>
    </row>
    <row r="2081" spans="6:7" x14ac:dyDescent="0.2">
      <c r="F2081" s="245"/>
      <c r="G2081" s="245"/>
    </row>
    <row r="2082" spans="6:7" x14ac:dyDescent="0.2">
      <c r="F2082" s="245"/>
      <c r="G2082" s="245"/>
    </row>
    <row r="2083" spans="6:7" x14ac:dyDescent="0.2">
      <c r="F2083" s="245"/>
      <c r="G2083" s="245"/>
    </row>
    <row r="2084" spans="6:7" x14ac:dyDescent="0.2">
      <c r="F2084" s="245"/>
      <c r="G2084" s="245"/>
    </row>
    <row r="2085" spans="6:7" x14ac:dyDescent="0.2">
      <c r="F2085" s="245"/>
      <c r="G2085" s="245"/>
    </row>
    <row r="2086" spans="6:7" x14ac:dyDescent="0.2">
      <c r="F2086" s="245"/>
      <c r="G2086" s="245"/>
    </row>
    <row r="2087" spans="6:7" x14ac:dyDescent="0.2">
      <c r="F2087" s="245"/>
      <c r="G2087" s="245"/>
    </row>
    <row r="2088" spans="6:7" x14ac:dyDescent="0.2">
      <c r="F2088" s="245"/>
      <c r="G2088" s="245"/>
    </row>
    <row r="2089" spans="6:7" x14ac:dyDescent="0.2">
      <c r="F2089" s="245"/>
      <c r="G2089" s="245"/>
    </row>
    <row r="2090" spans="6:7" x14ac:dyDescent="0.2">
      <c r="F2090" s="245"/>
      <c r="G2090" s="245"/>
    </row>
    <row r="2091" spans="6:7" x14ac:dyDescent="0.2">
      <c r="F2091" s="245"/>
      <c r="G2091" s="245"/>
    </row>
    <row r="2092" spans="6:7" x14ac:dyDescent="0.2">
      <c r="F2092" s="245"/>
      <c r="G2092" s="245"/>
    </row>
    <row r="2093" spans="6:7" x14ac:dyDescent="0.2">
      <c r="F2093" s="245"/>
      <c r="G2093" s="245"/>
    </row>
    <row r="2094" spans="6:7" x14ac:dyDescent="0.2">
      <c r="F2094" s="245"/>
      <c r="G2094" s="245"/>
    </row>
    <row r="2095" spans="6:7" x14ac:dyDescent="0.2">
      <c r="F2095" s="245"/>
      <c r="G2095" s="245"/>
    </row>
    <row r="2096" spans="6:7" x14ac:dyDescent="0.2">
      <c r="F2096" s="245"/>
      <c r="G2096" s="245"/>
    </row>
    <row r="2097" spans="6:7" x14ac:dyDescent="0.2">
      <c r="F2097" s="245"/>
      <c r="G2097" s="245"/>
    </row>
    <row r="2098" spans="6:7" x14ac:dyDescent="0.2">
      <c r="F2098" s="245"/>
      <c r="G2098" s="245"/>
    </row>
    <row r="2099" spans="6:7" x14ac:dyDescent="0.2">
      <c r="F2099" s="245"/>
      <c r="G2099" s="245"/>
    </row>
    <row r="2100" spans="6:7" x14ac:dyDescent="0.2">
      <c r="F2100" s="245"/>
      <c r="G2100" s="245"/>
    </row>
    <row r="2101" spans="6:7" x14ac:dyDescent="0.2">
      <c r="F2101" s="245"/>
      <c r="G2101" s="245"/>
    </row>
    <row r="2102" spans="6:7" x14ac:dyDescent="0.2">
      <c r="F2102" s="245"/>
      <c r="G2102" s="245"/>
    </row>
    <row r="2103" spans="6:7" x14ac:dyDescent="0.2">
      <c r="F2103" s="245"/>
      <c r="G2103" s="245"/>
    </row>
    <row r="2104" spans="6:7" x14ac:dyDescent="0.2">
      <c r="F2104" s="245"/>
      <c r="G2104" s="245"/>
    </row>
    <row r="2105" spans="6:7" x14ac:dyDescent="0.2">
      <c r="F2105" s="245"/>
      <c r="G2105" s="245"/>
    </row>
    <row r="2106" spans="6:7" x14ac:dyDescent="0.2">
      <c r="F2106" s="245"/>
      <c r="G2106" s="245"/>
    </row>
    <row r="2107" spans="6:7" x14ac:dyDescent="0.2">
      <c r="F2107" s="245"/>
      <c r="G2107" s="245"/>
    </row>
    <row r="2108" spans="6:7" x14ac:dyDescent="0.2">
      <c r="F2108" s="245"/>
      <c r="G2108" s="245"/>
    </row>
    <row r="2109" spans="6:7" x14ac:dyDescent="0.2">
      <c r="F2109" s="245"/>
      <c r="G2109" s="245"/>
    </row>
    <row r="2110" spans="6:7" x14ac:dyDescent="0.2">
      <c r="F2110" s="245"/>
      <c r="G2110" s="245"/>
    </row>
    <row r="2111" spans="6:7" x14ac:dyDescent="0.2">
      <c r="F2111" s="245"/>
      <c r="G2111" s="245"/>
    </row>
    <row r="2112" spans="6:7" x14ac:dyDescent="0.2">
      <c r="F2112" s="245"/>
      <c r="G2112" s="245"/>
    </row>
    <row r="2113" spans="6:7" x14ac:dyDescent="0.2">
      <c r="F2113" s="245"/>
      <c r="G2113" s="245"/>
    </row>
    <row r="2114" spans="6:7" x14ac:dyDescent="0.2">
      <c r="F2114" s="245"/>
      <c r="G2114" s="245"/>
    </row>
    <row r="2115" spans="6:7" x14ac:dyDescent="0.2">
      <c r="F2115" s="245"/>
      <c r="G2115" s="245"/>
    </row>
    <row r="2116" spans="6:7" x14ac:dyDescent="0.2">
      <c r="F2116" s="245"/>
      <c r="G2116" s="245"/>
    </row>
    <row r="2117" spans="6:7" x14ac:dyDescent="0.2">
      <c r="F2117" s="245"/>
      <c r="G2117" s="245"/>
    </row>
    <row r="2118" spans="6:7" x14ac:dyDescent="0.2">
      <c r="F2118" s="245"/>
      <c r="G2118" s="245"/>
    </row>
    <row r="2119" spans="6:7" x14ac:dyDescent="0.2">
      <c r="F2119" s="245"/>
      <c r="G2119" s="245"/>
    </row>
    <row r="2120" spans="6:7" x14ac:dyDescent="0.2">
      <c r="F2120" s="245"/>
      <c r="G2120" s="245"/>
    </row>
    <row r="2121" spans="6:7" x14ac:dyDescent="0.2">
      <c r="F2121" s="245"/>
      <c r="G2121" s="245"/>
    </row>
    <row r="2122" spans="6:7" x14ac:dyDescent="0.2">
      <c r="F2122" s="245"/>
      <c r="G2122" s="245"/>
    </row>
    <row r="2123" spans="6:7" x14ac:dyDescent="0.2">
      <c r="F2123" s="245"/>
      <c r="G2123" s="245"/>
    </row>
    <row r="2124" spans="6:7" x14ac:dyDescent="0.2">
      <c r="F2124" s="245"/>
      <c r="G2124" s="245"/>
    </row>
    <row r="2125" spans="6:7" x14ac:dyDescent="0.2">
      <c r="F2125" s="245"/>
      <c r="G2125" s="245"/>
    </row>
    <row r="2126" spans="6:7" x14ac:dyDescent="0.2">
      <c r="F2126" s="245"/>
      <c r="G2126" s="245"/>
    </row>
    <row r="2127" spans="6:7" x14ac:dyDescent="0.2">
      <c r="F2127" s="245"/>
      <c r="G2127" s="245"/>
    </row>
    <row r="2128" spans="6:7" x14ac:dyDescent="0.2">
      <c r="F2128" s="245"/>
      <c r="G2128" s="245"/>
    </row>
    <row r="2129" spans="6:7" x14ac:dyDescent="0.2">
      <c r="F2129" s="245"/>
      <c r="G2129" s="245"/>
    </row>
    <row r="2130" spans="6:7" x14ac:dyDescent="0.2">
      <c r="F2130" s="245"/>
      <c r="G2130" s="245"/>
    </row>
    <row r="2131" spans="6:7" x14ac:dyDescent="0.2">
      <c r="F2131" s="245"/>
      <c r="G2131" s="245"/>
    </row>
    <row r="2132" spans="6:7" x14ac:dyDescent="0.2">
      <c r="F2132" s="245"/>
      <c r="G2132" s="245"/>
    </row>
    <row r="2133" spans="6:7" x14ac:dyDescent="0.2">
      <c r="F2133" s="245"/>
      <c r="G2133" s="245"/>
    </row>
    <row r="2134" spans="6:7" x14ac:dyDescent="0.2">
      <c r="F2134" s="245"/>
      <c r="G2134" s="245"/>
    </row>
    <row r="2135" spans="6:7" x14ac:dyDescent="0.2">
      <c r="F2135" s="245"/>
      <c r="G2135" s="245"/>
    </row>
    <row r="2136" spans="6:7" x14ac:dyDescent="0.2">
      <c r="F2136" s="245"/>
      <c r="G2136" s="245"/>
    </row>
    <row r="2137" spans="6:7" x14ac:dyDescent="0.2">
      <c r="F2137" s="245"/>
      <c r="G2137" s="245"/>
    </row>
    <row r="2138" spans="6:7" x14ac:dyDescent="0.2">
      <c r="F2138" s="245"/>
      <c r="G2138" s="245"/>
    </row>
    <row r="2139" spans="6:7" x14ac:dyDescent="0.2">
      <c r="F2139" s="245"/>
      <c r="G2139" s="245"/>
    </row>
    <row r="2140" spans="6:7" x14ac:dyDescent="0.2">
      <c r="F2140" s="245"/>
      <c r="G2140" s="245"/>
    </row>
    <row r="2141" spans="6:7" x14ac:dyDescent="0.2">
      <c r="F2141" s="245"/>
      <c r="G2141" s="245"/>
    </row>
    <row r="2142" spans="6:7" x14ac:dyDescent="0.2">
      <c r="F2142" s="245"/>
      <c r="G2142" s="245"/>
    </row>
    <row r="2143" spans="6:7" x14ac:dyDescent="0.2">
      <c r="F2143" s="245"/>
      <c r="G2143" s="245"/>
    </row>
    <row r="2144" spans="6:7" x14ac:dyDescent="0.2">
      <c r="F2144" s="245"/>
      <c r="G2144" s="245"/>
    </row>
    <row r="2145" spans="6:7" x14ac:dyDescent="0.2">
      <c r="F2145" s="245"/>
      <c r="G2145" s="245"/>
    </row>
    <row r="2146" spans="6:7" x14ac:dyDescent="0.2">
      <c r="F2146" s="245"/>
      <c r="G2146" s="245"/>
    </row>
    <row r="2147" spans="6:7" x14ac:dyDescent="0.2">
      <c r="F2147" s="245"/>
      <c r="G2147" s="245"/>
    </row>
    <row r="2148" spans="6:7" x14ac:dyDescent="0.2">
      <c r="F2148" s="245"/>
      <c r="G2148" s="245"/>
    </row>
    <row r="2149" spans="6:7" x14ac:dyDescent="0.2">
      <c r="F2149" s="245"/>
      <c r="G2149" s="245"/>
    </row>
  </sheetData>
  <mergeCells count="31">
    <mergeCell ref="S6:S7"/>
    <mergeCell ref="T6:T7"/>
    <mergeCell ref="U6:U7"/>
    <mergeCell ref="V6:V7"/>
    <mergeCell ref="W6:W7"/>
    <mergeCell ref="A169:E169"/>
    <mergeCell ref="M6:M7"/>
    <mergeCell ref="N6:N7"/>
    <mergeCell ref="O6:O7"/>
    <mergeCell ref="P6:P7"/>
    <mergeCell ref="H6:H7"/>
    <mergeCell ref="I6:I7"/>
    <mergeCell ref="J6:J7"/>
    <mergeCell ref="K6:K7"/>
    <mergeCell ref="L6:L7"/>
    <mergeCell ref="T1:W1"/>
    <mergeCell ref="T2:W2"/>
    <mergeCell ref="T3:W3"/>
    <mergeCell ref="A4:W4"/>
    <mergeCell ref="A5:A7"/>
    <mergeCell ref="B5:B7"/>
    <mergeCell ref="C5:C7"/>
    <mergeCell ref="D5:D7"/>
    <mergeCell ref="E5:E7"/>
    <mergeCell ref="F5:K5"/>
    <mergeCell ref="L5:Q5"/>
    <mergeCell ref="R5:W5"/>
    <mergeCell ref="F6:F7"/>
    <mergeCell ref="Q6:Q7"/>
    <mergeCell ref="R6:R7"/>
    <mergeCell ref="G6:G7"/>
  </mergeCells>
  <pageMargins left="0.23622047244094491" right="0.23622047244094491" top="0.74803149606299213" bottom="0.74803149606299213" header="0.31496062992125984" footer="0.31496062992125984"/>
  <pageSetup paperSize="9" scale="49" fitToHeight="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dod1</vt:lpstr>
      <vt:lpstr>dod2</vt:lpstr>
      <vt:lpstr>'dod2'!Заголовки_для_печати</vt:lpstr>
      <vt:lpstr>'dod1'!Область_печати</vt:lpstr>
      <vt:lpstr>'dod2'!Область_печати</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BEST</dc:creator>
  <cp:lastModifiedBy>Пользователь Windows</cp:lastModifiedBy>
  <cp:lastPrinted>2017-08-08T09:25:23Z</cp:lastPrinted>
  <dcterms:created xsi:type="dcterms:W3CDTF">2015-02-12T09:02:27Z</dcterms:created>
  <dcterms:modified xsi:type="dcterms:W3CDTF">2017-09-08T11:33:31Z</dcterms:modified>
</cp:coreProperties>
</file>