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465" windowWidth="15600" windowHeight="10365" activeTab="0"/>
  </bookViews>
  <sheets>
    <sheet name="ТЕПЛОВА ЕНЕРГІЯ" sheetId="1" r:id="rId1"/>
  </sheets>
  <externalReferences>
    <externalReference r:id="rId4"/>
  </externalReferences>
  <definedNames>
    <definedName name="_xlfn.IFERROR" hidden="1">#NAME?</definedName>
    <definedName name="_xlnm.Print_Area" localSheetId="0">'ТЕПЛОВА ЕНЕРГІЯ'!$A$1:$K$69</definedName>
  </definedNames>
  <calcPr fullCalcOnLoad="1"/>
</workbook>
</file>

<file path=xl/sharedStrings.xml><?xml version="1.0" encoding="utf-8"?>
<sst xmlns="http://schemas.openxmlformats.org/spreadsheetml/2006/main" count="194" uniqueCount="111">
  <si>
    <t>№ з/п</t>
  </si>
  <si>
    <t>Показники</t>
  </si>
  <si>
    <t>Виробнича собівартість,  зокрема:</t>
  </si>
  <si>
    <t>1.1</t>
  </si>
  <si>
    <t>Прямі матеріальні витрати, зокрема:</t>
  </si>
  <si>
    <t>1.1.1</t>
  </si>
  <si>
    <t>електроенергія</t>
  </si>
  <si>
    <t>1.1.2</t>
  </si>
  <si>
    <t>витрати на придбання теплової енергії в інших субєктів господарювання   (або встановлена НКРЕКП повна планова собівартість власних ТЕЦ,ТЕС,АЕС)</t>
  </si>
  <si>
    <t>1.1.3</t>
  </si>
  <si>
    <t>транспортування  теплової енергії тепловими мережами інших підприємств</t>
  </si>
  <si>
    <t>1.1.4</t>
  </si>
  <si>
    <t>вода для технологічних потреб  та водовідведення</t>
  </si>
  <si>
    <t>1.1.5</t>
  </si>
  <si>
    <t>матеріали, запасні  частини та інші матеріальні ресурси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</si>
  <si>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</si>
  <si>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</si>
  <si>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</si>
  <si>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</si>
  <si>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</si>
  <si>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 xml:space="preserve">внески на загальнообов'язкове державне соціальне страхування </t>
  </si>
  <si>
    <t>1.3.2</t>
  </si>
  <si>
    <t xml:space="preserve">амортизаційні відрахування 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</si>
  <si>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</si>
  <si>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</si>
  <si>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</si>
  <si>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</si>
  <si>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</si>
  <si>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</si>
  <si>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</si>
  <si>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1.4.3</t>
  </si>
  <si>
    <t>амортизаційні відрахування</t>
  </si>
  <si>
    <t>1.4.4</t>
  </si>
  <si>
    <t>інші витрати</t>
  </si>
  <si>
    <t>Адміністративні витрати, у тому числі:</t>
  </si>
  <si>
    <t>2.1</t>
  </si>
  <si>
    <t>2.2</t>
  </si>
  <si>
    <t>2.3</t>
  </si>
  <si>
    <t>Витрати на збут</t>
  </si>
  <si>
    <t>3.1</t>
  </si>
  <si>
    <t>3.2</t>
  </si>
  <si>
    <t>3.3</t>
  </si>
  <si>
    <t>інші витрати*</t>
  </si>
  <si>
    <t>Інші операційні витрати *</t>
  </si>
  <si>
    <t>Фінансові витрати</t>
  </si>
  <si>
    <t>Повна собівартість*</t>
  </si>
  <si>
    <t>7</t>
  </si>
  <si>
    <t>Витрати на відшкодування втрат</t>
  </si>
  <si>
    <t>8</t>
  </si>
  <si>
    <t xml:space="preserve">Розрахунковий прибуток/збиток*, усього, зокрема: </t>
  </si>
  <si>
    <t>8.1</t>
  </si>
  <si>
    <t>податок на прибуток</t>
  </si>
  <si>
    <t>8.2</t>
  </si>
  <si>
    <t xml:space="preserve"> дивіденди</t>
  </si>
  <si>
    <t>8.3</t>
  </si>
  <si>
    <t xml:space="preserve"> резервний фонд (капітал)</t>
  </si>
  <si>
    <t>8.4</t>
  </si>
  <si>
    <t xml:space="preserve"> на розвиток виробництва (виробничі інвестиції)</t>
  </si>
  <si>
    <t>8.5</t>
  </si>
  <si>
    <t xml:space="preserve"> інше використання  прибутку</t>
  </si>
  <si>
    <t>9</t>
  </si>
  <si>
    <t>Вартість виробництва теплової енергії за відповідними тарифами</t>
  </si>
  <si>
    <t>10</t>
  </si>
  <si>
    <t>Середньозважений тариф на теплову енергію</t>
  </si>
  <si>
    <t>Обсяг надходження теплової енергії до мережі ліцензіата, зокрема:</t>
  </si>
  <si>
    <t>11.1</t>
  </si>
  <si>
    <t>власної теплової енергії</t>
  </si>
  <si>
    <t>11.2</t>
  </si>
  <si>
    <t>теплоенергії інших власників для транспортування мережами ліцензіата</t>
  </si>
  <si>
    <t>12</t>
  </si>
  <si>
    <t>Втрати теплової енергії в мережах ліцензіата, усього, зокрема:</t>
  </si>
  <si>
    <t>12.1</t>
  </si>
  <si>
    <t>12.2</t>
  </si>
  <si>
    <t>теплової енергії інших власників</t>
  </si>
  <si>
    <t>13</t>
  </si>
  <si>
    <t>13.1</t>
  </si>
  <si>
    <t>господарські потреби ліцензованої діяльності ліцензіата</t>
  </si>
  <si>
    <t>13.2</t>
  </si>
  <si>
    <t>корисний відпуск теплової енергії інших власників</t>
  </si>
  <si>
    <t>13.3</t>
  </si>
  <si>
    <t>населення</t>
  </si>
  <si>
    <t>бюджетних установ та організацій</t>
  </si>
  <si>
    <t>інших споживачів</t>
  </si>
  <si>
    <t>14</t>
  </si>
  <si>
    <t>Обсяг транспортування теплової енергії ліцензіата мережами іншого(их) транспортувальника(ів)</t>
  </si>
  <si>
    <t>15</t>
  </si>
  <si>
    <t xml:space="preserve">Тариф(и) іншого(их) транспортувальника(ів)на транспортування теплової енергії </t>
  </si>
  <si>
    <t>* без урахування списання безнадійної дебіторської заборгованості та нарахування резерву сумнівних боргів.</t>
  </si>
  <si>
    <t>Одиниця виміру</t>
  </si>
  <si>
    <t>тис. грн</t>
  </si>
  <si>
    <t xml:space="preserve">тис. грн </t>
  </si>
  <si>
    <t>грн/Гкал</t>
  </si>
  <si>
    <t>Гкал</t>
  </si>
  <si>
    <t>×</t>
  </si>
  <si>
    <t>-</t>
  </si>
  <si>
    <t>без ПДВ</t>
  </si>
  <si>
    <t xml:space="preserve"> виробництво</t>
  </si>
  <si>
    <t>транспортування</t>
  </si>
  <si>
    <t>постачання</t>
  </si>
  <si>
    <t xml:space="preserve"> витрати, 
грн на 
1 Гкал</t>
  </si>
  <si>
    <t>в тому числі</t>
  </si>
  <si>
    <t xml:space="preserve">до рішення виконавчого комітету </t>
  </si>
  <si>
    <t>від ___ .___. ____  №  ______</t>
  </si>
  <si>
    <t>(всі категорії споживачів, в т.ч. с. Заболоття)</t>
  </si>
  <si>
    <t>корисний відпуск теплової енергії власним споживачам, зокрема на потреби:</t>
  </si>
  <si>
    <t>Корисний відпуск теплової енергії з мереж ліцензіата, усього, зокрема:</t>
  </si>
  <si>
    <t xml:space="preserve"> Теплова енергія, всього </t>
  </si>
  <si>
    <t>Додаток 2</t>
  </si>
  <si>
    <t>(виробництво, транспортування, постачання) з 01.10.2019 року</t>
  </si>
  <si>
    <t xml:space="preserve">                                  Керуючий справами                                                  Б.Бірук                                       </t>
  </si>
  <si>
    <t>Структура тарифу ВП "Рівненська АЕС" ДП "НАЕК "Енергоатом" на послугу з постачання теплової енергії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</si>
</sst>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</numFmts>
  <fonts count="30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52" applyFont="1" applyBorder="1" applyAlignment="1" applyProtection="1">
      <alignment horizontal="center" vertical="center" wrapText="1"/>
      <protection/>
    </xf>
    <xf numFmtId="49" fontId="3" fillId="0" borderId="10" xfId="52" applyNumberFormat="1" applyFont="1" applyBorder="1" applyAlignment="1" applyProtection="1">
      <alignment horizontal="right" vertical="center" wrapText="1"/>
      <protection/>
    </xf>
    <xf numFmtId="0" fontId="3" fillId="0" borderId="10" xfId="52" applyFont="1" applyBorder="1" applyAlignment="1" applyProtection="1">
      <alignment vertical="center" wrapText="1"/>
      <protection/>
    </xf>
    <xf numFmtId="49" fontId="4" fillId="0" borderId="10" xfId="52" applyNumberFormat="1" applyFont="1" applyBorder="1" applyAlignment="1" applyProtection="1">
      <alignment horizontal="right" vertical="center" wrapText="1"/>
      <protection/>
    </xf>
    <xf numFmtId="0" fontId="4" fillId="0" borderId="10" xfId="52" applyFont="1" applyBorder="1" applyAlignment="1" applyProtection="1">
      <alignment vertical="center" wrapText="1"/>
      <protection/>
    </xf>
    <xf numFmtId="49" fontId="3" fillId="24" borderId="10" xfId="52" applyNumberFormat="1" applyFont="1" applyFill="1" applyBorder="1" applyAlignment="1" applyProtection="1">
      <alignment horizontal="right" vertical="center" wrapText="1"/>
      <protection/>
    </xf>
    <xf numFmtId="0" fontId="3" fillId="24" borderId="10" xfId="52" applyFont="1" applyFill="1" applyBorder="1" applyAlignment="1" applyProtection="1">
      <alignment vertical="center" wrapText="1"/>
      <protection/>
    </xf>
    <xf numFmtId="49" fontId="4" fillId="24" borderId="10" xfId="52" applyNumberFormat="1" applyFont="1" applyFill="1" applyBorder="1" applyAlignment="1" applyProtection="1">
      <alignment horizontal="right" vertical="center" wrapText="1"/>
      <protection/>
    </xf>
    <xf numFmtId="0" fontId="4" fillId="24" borderId="10" xfId="52" applyFont="1" applyFill="1" applyBorder="1" applyAlignment="1" applyProtection="1">
      <alignment vertical="center" wrapText="1"/>
      <protection/>
    </xf>
    <xf numFmtId="49" fontId="5" fillId="0" borderId="10" xfId="52" applyNumberFormat="1" applyFont="1" applyBorder="1" applyAlignment="1" applyProtection="1">
      <alignment horizontal="right" vertical="center" wrapText="1"/>
      <protection/>
    </xf>
    <xf numFmtId="0" fontId="5" fillId="24" borderId="10" xfId="52" applyFont="1" applyFill="1" applyBorder="1" applyAlignment="1" applyProtection="1">
      <alignment vertical="center" wrapText="1"/>
      <protection/>
    </xf>
    <xf numFmtId="49" fontId="6" fillId="0" borderId="10" xfId="52" applyNumberFormat="1" applyFont="1" applyBorder="1" applyAlignment="1" applyProtection="1">
      <alignment horizontal="right" vertical="center" wrapText="1"/>
      <protection/>
    </xf>
    <xf numFmtId="0" fontId="6" fillId="24" borderId="10" xfId="52" applyFont="1" applyFill="1" applyBorder="1" applyAlignment="1" applyProtection="1">
      <alignment vertical="center" wrapText="1"/>
      <protection/>
    </xf>
    <xf numFmtId="0" fontId="2" fillId="0" borderId="0" xfId="52" applyFont="1" applyProtection="1">
      <alignment/>
      <protection locked="0"/>
    </xf>
    <xf numFmtId="0" fontId="7" fillId="0" borderId="10" xfId="52" applyFont="1" applyBorder="1" applyAlignment="1" applyProtection="1">
      <alignment horizontal="center" vertical="center" wrapText="1"/>
      <protection/>
    </xf>
    <xf numFmtId="0" fontId="7" fillId="24" borderId="10" xfId="52" applyFont="1" applyFill="1" applyBorder="1" applyAlignment="1" applyProtection="1">
      <alignment horizontal="center" vertical="center" wrapText="1"/>
      <protection/>
    </xf>
    <xf numFmtId="0" fontId="1" fillId="24" borderId="10" xfId="52" applyFont="1" applyFill="1" applyBorder="1" applyAlignment="1" applyProtection="1">
      <alignment horizontal="center" vertical="center" wrapText="1"/>
      <protection/>
    </xf>
    <xf numFmtId="0" fontId="9" fillId="24" borderId="10" xfId="52" applyFont="1" applyFill="1" applyBorder="1" applyAlignment="1" applyProtection="1">
      <alignment horizontal="center" vertical="center" wrapText="1"/>
      <protection/>
    </xf>
    <xf numFmtId="0" fontId="8" fillId="24" borderId="10" xfId="52" applyFont="1" applyFill="1" applyBorder="1" applyAlignment="1" applyProtection="1">
      <alignment horizontal="center" vertical="center" wrapText="1"/>
      <protection/>
    </xf>
    <xf numFmtId="4" fontId="7" fillId="24" borderId="10" xfId="52" applyNumberFormat="1" applyFont="1" applyFill="1" applyBorder="1" applyAlignment="1" applyProtection="1">
      <alignment horizontal="center" vertical="center" wrapText="1"/>
      <protection/>
    </xf>
    <xf numFmtId="4" fontId="1" fillId="24" borderId="10" xfId="52" applyNumberFormat="1" applyFont="1" applyFill="1" applyBorder="1" applyAlignment="1" applyProtection="1">
      <alignment horizontal="center" vertical="center" wrapText="1"/>
      <protection/>
    </xf>
    <xf numFmtId="4" fontId="1" fillId="0" borderId="10" xfId="52" applyNumberFormat="1" applyFont="1" applyBorder="1" applyAlignment="1" applyProtection="1">
      <alignment horizontal="center" vertical="center" wrapText="1"/>
      <protection locked="0"/>
    </xf>
    <xf numFmtId="3" fontId="7" fillId="24" borderId="10" xfId="52" applyNumberFormat="1" applyFont="1" applyFill="1" applyBorder="1" applyAlignment="1" applyProtection="1">
      <alignment horizontal="center" vertical="center" wrapText="1"/>
      <protection/>
    </xf>
    <xf numFmtId="3" fontId="1" fillId="24" borderId="10" xfId="52" applyNumberFormat="1" applyFont="1" applyFill="1" applyBorder="1" applyAlignment="1" applyProtection="1">
      <alignment horizontal="center" vertical="center" wrapText="1"/>
      <protection/>
    </xf>
    <xf numFmtId="3" fontId="1" fillId="24" borderId="10" xfId="52" applyNumberFormat="1" applyFont="1" applyFill="1" applyBorder="1" applyAlignment="1" applyProtection="1">
      <alignment horizontal="center" vertical="center" wrapText="1"/>
      <protection locked="0"/>
    </xf>
    <xf numFmtId="4" fontId="8" fillId="24" borderId="10" xfId="52" applyNumberFormat="1" applyFont="1" applyFill="1" applyBorder="1" applyAlignment="1" applyProtection="1">
      <alignment horizontal="center" vertical="center" wrapText="1"/>
      <protection/>
    </xf>
    <xf numFmtId="1" fontId="1" fillId="24" borderId="10" xfId="52" applyNumberFormat="1" applyFont="1" applyFill="1" applyBorder="1" applyAlignment="1" applyProtection="1">
      <alignment horizontal="center" vertical="center" wrapText="1"/>
      <protection/>
    </xf>
    <xf numFmtId="1" fontId="9" fillId="24" borderId="10" xfId="52" applyNumberFormat="1" applyFont="1" applyFill="1" applyBorder="1" applyAlignment="1" applyProtection="1">
      <alignment horizontal="center" vertical="center" wrapText="1"/>
      <protection locked="0"/>
    </xf>
    <xf numFmtId="2" fontId="9" fillId="24" borderId="10" xfId="52" applyNumberFormat="1" applyFont="1" applyFill="1" applyBorder="1" applyAlignment="1" applyProtection="1">
      <alignment horizontal="center" vertical="center" wrapText="1"/>
      <protection/>
    </xf>
    <xf numFmtId="2" fontId="8" fillId="24" borderId="10" xfId="52" applyNumberFormat="1" applyFont="1" applyFill="1" applyBorder="1" applyAlignment="1" applyProtection="1">
      <alignment horizontal="center" vertical="center" wrapText="1"/>
      <protection/>
    </xf>
    <xf numFmtId="2" fontId="1" fillId="24" borderId="10" xfId="52" applyNumberFormat="1" applyFont="1" applyFill="1" applyBorder="1" applyAlignment="1" applyProtection="1">
      <alignment horizontal="center" vertical="center" wrapText="1"/>
      <protection locked="0"/>
    </xf>
    <xf numFmtId="2" fontId="10" fillId="24" borderId="10" xfId="52" applyNumberFormat="1" applyFont="1" applyFill="1" applyBorder="1" applyAlignment="1" applyProtection="1">
      <alignment horizontal="center" vertical="center" wrapText="1"/>
      <protection locked="0"/>
    </xf>
    <xf numFmtId="0" fontId="1" fillId="24" borderId="11" xfId="52" applyFont="1" applyFill="1" applyBorder="1" applyAlignment="1" applyProtection="1">
      <alignment vertical="center" wrapText="1"/>
      <protection/>
    </xf>
    <xf numFmtId="0" fontId="1" fillId="24" borderId="12" xfId="52" applyFont="1" applyFill="1" applyBorder="1" applyAlignment="1" applyProtection="1">
      <alignment horizontal="center" vertical="center" wrapText="1"/>
      <protection/>
    </xf>
    <xf numFmtId="0" fontId="11" fillId="0" borderId="10" xfId="52" applyFont="1" applyBorder="1" applyAlignment="1" applyProtection="1">
      <alignment horizontal="center" vertical="center" wrapText="1"/>
      <protection/>
    </xf>
    <xf numFmtId="3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1" fontId="1" fillId="24" borderId="10" xfId="52" applyNumberFormat="1" applyFont="1" applyFill="1" applyBorder="1" applyAlignment="1" applyProtection="1">
      <alignment horizontal="center" vertical="center" wrapText="1"/>
      <protection locked="0"/>
    </xf>
    <xf numFmtId="1" fontId="7" fillId="24" borderId="10" xfId="52" applyNumberFormat="1" applyFont="1" applyFill="1" applyBorder="1" applyAlignment="1" applyProtection="1">
      <alignment horizontal="center" vertical="center" wrapText="1"/>
      <protection/>
    </xf>
    <xf numFmtId="180" fontId="1" fillId="24" borderId="10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2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2" fontId="1" fillId="24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49" fontId="11" fillId="0" borderId="10" xfId="52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1" fillId="0" borderId="0" xfId="52" applyFont="1" applyAlignment="1" applyProtection="1">
      <alignment vertical="center"/>
      <protection/>
    </xf>
    <xf numFmtId="49" fontId="13" fillId="24" borderId="10" xfId="52" applyNumberFormat="1" applyFont="1" applyFill="1" applyBorder="1" applyAlignment="1" applyProtection="1">
      <alignment horizontal="right" vertical="center" wrapText="1"/>
      <protection/>
    </xf>
    <xf numFmtId="0" fontId="13" fillId="24" borderId="10" xfId="52" applyFont="1" applyFill="1" applyBorder="1" applyAlignment="1" applyProtection="1">
      <alignment vertical="center" wrapText="1"/>
      <protection/>
    </xf>
    <xf numFmtId="0" fontId="9" fillId="0" borderId="10" xfId="52" applyFont="1" applyBorder="1" applyAlignment="1" applyProtection="1">
      <alignment horizontal="center" vertical="center" wrapText="1"/>
      <protection/>
    </xf>
    <xf numFmtId="3" fontId="9" fillId="24" borderId="10" xfId="52" applyNumberFormat="1" applyFont="1" applyFill="1" applyBorder="1" applyAlignment="1" applyProtection="1">
      <alignment horizontal="center" vertical="center" wrapText="1"/>
      <protection/>
    </xf>
    <xf numFmtId="3" fontId="1" fillId="0" borderId="10" xfId="52" applyNumberFormat="1" applyFont="1" applyBorder="1" applyAlignment="1" applyProtection="1">
      <alignment horizontal="center" vertical="center" wrapText="1"/>
      <protection locked="0"/>
    </xf>
    <xf numFmtId="2" fontId="9" fillId="24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2" applyNumberFormat="1" applyFont="1" applyBorder="1" applyAlignment="1" applyProtection="1">
      <alignment horizontal="right" vertical="center" wrapText="1"/>
      <protection/>
    </xf>
    <xf numFmtId="0" fontId="4" fillId="24" borderId="10" xfId="52" applyNumberFormat="1" applyFont="1" applyFill="1" applyBorder="1" applyAlignment="1" applyProtection="1">
      <alignment vertical="center" wrapText="1"/>
      <protection/>
    </xf>
    <xf numFmtId="0" fontId="1" fillId="24" borderId="10" xfId="52" applyNumberFormat="1" applyFont="1" applyFill="1" applyBorder="1" applyAlignment="1" applyProtection="1">
      <alignment horizontal="center" vertical="center" wrapText="1"/>
      <protection/>
    </xf>
    <xf numFmtId="1" fontId="1" fillId="0" borderId="10" xfId="52" applyNumberFormat="1" applyFont="1" applyBorder="1" applyAlignment="1" applyProtection="1">
      <alignment horizontal="center" vertical="center" wrapText="1"/>
      <protection/>
    </xf>
    <xf numFmtId="49" fontId="1" fillId="0" borderId="12" xfId="52" applyNumberFormat="1" applyFont="1" applyBorder="1" applyAlignment="1" applyProtection="1">
      <alignment horizontal="center" vertical="center" wrapText="1"/>
      <protection/>
    </xf>
    <xf numFmtId="49" fontId="1" fillId="0" borderId="13" xfId="52" applyNumberFormat="1" applyFont="1" applyBorder="1" applyAlignment="1" applyProtection="1">
      <alignment horizontal="center" vertical="center" wrapText="1"/>
      <protection/>
    </xf>
    <xf numFmtId="49" fontId="1" fillId="0" borderId="11" xfId="52" applyNumberFormat="1" applyFont="1" applyBorder="1" applyAlignment="1" applyProtection="1">
      <alignment horizontal="center" vertical="center" wrapText="1"/>
      <protection/>
    </xf>
    <xf numFmtId="0" fontId="4" fillId="0" borderId="12" xfId="52" applyFont="1" applyBorder="1" applyAlignment="1" applyProtection="1">
      <alignment horizontal="center" vertical="center" wrapText="1"/>
      <protection/>
    </xf>
    <xf numFmtId="0" fontId="4" fillId="0" borderId="13" xfId="52" applyFont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1" fillId="0" borderId="12" xfId="52" applyFont="1" applyBorder="1" applyAlignment="1" applyProtection="1">
      <alignment horizontal="center" vertical="center" wrapText="1"/>
      <protection/>
    </xf>
    <xf numFmtId="0" fontId="1" fillId="0" borderId="13" xfId="52" applyFont="1" applyBorder="1" applyAlignment="1" applyProtection="1">
      <alignment horizontal="center" vertical="center" wrapText="1"/>
      <protection/>
    </xf>
    <xf numFmtId="0" fontId="1" fillId="0" borderId="11" xfId="52" applyFont="1" applyBorder="1" applyAlignment="1" applyProtection="1">
      <alignment horizontal="center" vertical="center" wrapText="1"/>
      <protection/>
    </xf>
    <xf numFmtId="0" fontId="1" fillId="24" borderId="12" xfId="52" applyFont="1" applyFill="1" applyBorder="1" applyAlignment="1" applyProtection="1">
      <alignment horizontal="center" vertical="center" wrapText="1"/>
      <protection/>
    </xf>
    <xf numFmtId="0" fontId="1" fillId="24" borderId="11" xfId="52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4" borderId="13" xfId="52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ksana\Downloads\&#1079;&#1074;&#1077;&#1076;&#1077;&#1085;&#1110;%20&#1087;&#1086;%20&#1090;-&#1077;&#1085;&#1077;&#1088;&#1075;&#1110;&#1111;%20&#1085;&#1072;%202019%20(&#1079;%20&#1078;&#1086;&#1074;&#1090;&#1085;&#1103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2 АЕС 2"/>
      <sheetName val="Зведена Д2"/>
      <sheetName val="Д3"/>
      <sheetName val="Д 3.1 розр. ВТЕ"/>
      <sheetName val="Д4"/>
      <sheetName val="Д 4.1 е-е"/>
      <sheetName val="Д5"/>
      <sheetName val="Д6 (ОТГ)"/>
    </sheetNames>
    <sheetDataSet>
      <sheetData sheetId="2">
        <row r="11">
          <cell r="H11">
            <v>0</v>
          </cell>
          <cell r="I11">
            <v>0</v>
          </cell>
        </row>
        <row r="13">
          <cell r="G13">
            <v>0</v>
          </cell>
          <cell r="H13">
            <v>0</v>
          </cell>
          <cell r="I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  <cell r="H30">
            <v>0</v>
          </cell>
          <cell r="I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SheetLayoutView="100" zoomScalePageLayoutView="0" workbookViewId="0" topLeftCell="A44">
      <selection activeCell="E19" sqref="E19"/>
    </sheetView>
  </sheetViews>
  <sheetFormatPr defaultColWidth="9.140625" defaultRowHeight="15"/>
  <cols>
    <col min="1" max="1" width="4.7109375" style="41" customWidth="1"/>
    <col min="2" max="2" width="35.140625" style="41" customWidth="1"/>
    <col min="3" max="3" width="9.140625" style="41" customWidth="1"/>
    <col min="4" max="4" width="12.28125" style="41" customWidth="1"/>
    <col min="5" max="5" width="7.8515625" style="41" customWidth="1"/>
    <col min="6" max="6" width="12.140625" style="41" customWidth="1"/>
    <col min="7" max="7" width="7.28125" style="41" customWidth="1"/>
    <col min="8" max="8" width="13.00390625" style="41" customWidth="1"/>
    <col min="9" max="9" width="7.7109375" style="41" customWidth="1"/>
    <col min="10" max="10" width="9.7109375" style="41" customWidth="1"/>
    <col min="11" max="11" width="7.28125" style="41" customWidth="1"/>
    <col min="12" max="16384" width="9.140625" style="41" customWidth="1"/>
  </cols>
  <sheetData>
    <row r="1" ht="15">
      <c r="H1" s="45" t="s">
        <v>107</v>
      </c>
    </row>
    <row r="2" ht="15">
      <c r="H2" s="45" t="s">
        <v>101</v>
      </c>
    </row>
    <row r="3" ht="15">
      <c r="H3" s="45"/>
    </row>
    <row r="4" ht="12" customHeight="1">
      <c r="H4" s="45" t="s">
        <v>102</v>
      </c>
    </row>
    <row r="5" ht="6" customHeight="1">
      <c r="I5" s="45"/>
    </row>
    <row r="6" spans="2:11" ht="15">
      <c r="B6" s="72" t="s">
        <v>110</v>
      </c>
      <c r="C6" s="72"/>
      <c r="D6" s="72"/>
      <c r="E6" s="72"/>
      <c r="F6" s="72"/>
      <c r="G6" s="72"/>
      <c r="H6" s="72"/>
      <c r="I6" s="72"/>
      <c r="J6" s="72"/>
      <c r="K6" s="72"/>
    </row>
    <row r="7" spans="2:11" ht="15">
      <c r="B7" s="72" t="s">
        <v>108</v>
      </c>
      <c r="C7" s="72"/>
      <c r="D7" s="72"/>
      <c r="E7" s="72"/>
      <c r="F7" s="72"/>
      <c r="G7" s="72"/>
      <c r="H7" s="72"/>
      <c r="I7" s="72"/>
      <c r="J7" s="72"/>
      <c r="K7" s="72"/>
    </row>
    <row r="8" spans="2:11" ht="5.25" customHeight="1"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2:11" ht="12" customHeight="1">
      <c r="B9" s="73" t="s">
        <v>103</v>
      </c>
      <c r="C9" s="73"/>
      <c r="D9" s="73"/>
      <c r="E9" s="73"/>
      <c r="F9" s="73"/>
      <c r="G9" s="73"/>
      <c r="H9" s="73"/>
      <c r="I9" s="73"/>
      <c r="J9" s="73"/>
      <c r="K9" s="73"/>
    </row>
    <row r="10" spans="2:11" ht="1.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ht="11.25" customHeight="1">
      <c r="K11" s="40" t="s">
        <v>95</v>
      </c>
    </row>
    <row r="12" spans="1:11" ht="11.25" customHeight="1">
      <c r="A12" s="57" t="s">
        <v>0</v>
      </c>
      <c r="B12" s="60" t="s">
        <v>1</v>
      </c>
      <c r="C12" s="63" t="s">
        <v>88</v>
      </c>
      <c r="D12" s="66" t="s">
        <v>106</v>
      </c>
      <c r="E12" s="68" t="s">
        <v>100</v>
      </c>
      <c r="F12" s="69"/>
      <c r="G12" s="69"/>
      <c r="H12" s="69"/>
      <c r="I12" s="69"/>
      <c r="J12" s="69"/>
      <c r="K12" s="70"/>
    </row>
    <row r="13" spans="1:11" ht="24" customHeight="1">
      <c r="A13" s="58"/>
      <c r="B13" s="61"/>
      <c r="C13" s="64"/>
      <c r="D13" s="71"/>
      <c r="E13" s="66" t="s">
        <v>99</v>
      </c>
      <c r="F13" s="34" t="s">
        <v>96</v>
      </c>
      <c r="G13" s="66" t="s">
        <v>99</v>
      </c>
      <c r="H13" s="34" t="s">
        <v>97</v>
      </c>
      <c r="I13" s="66" t="s">
        <v>99</v>
      </c>
      <c r="J13" s="34" t="s">
        <v>98</v>
      </c>
      <c r="K13" s="66" t="s">
        <v>99</v>
      </c>
    </row>
    <row r="14" spans="1:11" ht="9.75" customHeight="1">
      <c r="A14" s="59"/>
      <c r="B14" s="62"/>
      <c r="C14" s="65"/>
      <c r="D14" s="33"/>
      <c r="E14" s="67"/>
      <c r="F14" s="33"/>
      <c r="G14" s="67"/>
      <c r="H14" s="33"/>
      <c r="I14" s="67"/>
      <c r="J14" s="33"/>
      <c r="K14" s="67"/>
    </row>
    <row r="15" spans="1:11" ht="9.75" customHeight="1">
      <c r="A15" s="44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  <c r="H15" s="35">
        <v>8</v>
      </c>
      <c r="I15" s="35">
        <v>9</v>
      </c>
      <c r="J15" s="35">
        <v>10</v>
      </c>
      <c r="K15" s="35">
        <v>11</v>
      </c>
    </row>
    <row r="16" spans="1:11" ht="18" customHeight="1">
      <c r="A16" s="2">
        <v>1</v>
      </c>
      <c r="B16" s="3" t="s">
        <v>2</v>
      </c>
      <c r="C16" s="15" t="s">
        <v>89</v>
      </c>
      <c r="D16" s="20">
        <f aca="true" t="shared" si="0" ref="D16:K16">D17+D23+D24+D28</f>
        <v>44419.66999999999</v>
      </c>
      <c r="E16" s="20">
        <f t="shared" si="0"/>
        <v>121.24000000000001</v>
      </c>
      <c r="F16" s="20">
        <f t="shared" si="0"/>
        <v>36235.86</v>
      </c>
      <c r="G16" s="20">
        <f t="shared" si="0"/>
        <v>98.9</v>
      </c>
      <c r="H16" s="20">
        <f t="shared" si="0"/>
        <v>7720.259999999999</v>
      </c>
      <c r="I16" s="20">
        <f t="shared" si="0"/>
        <v>21.07</v>
      </c>
      <c r="J16" s="20">
        <f t="shared" si="0"/>
        <v>463.55</v>
      </c>
      <c r="K16" s="20">
        <f t="shared" si="0"/>
        <v>1.27</v>
      </c>
    </row>
    <row r="17" spans="1:11" ht="13.5" customHeight="1">
      <c r="A17" s="4" t="s">
        <v>3</v>
      </c>
      <c r="B17" s="5" t="s">
        <v>4</v>
      </c>
      <c r="C17" s="1" t="s">
        <v>89</v>
      </c>
      <c r="D17" s="21">
        <f>SUM(D18:D22)</f>
        <v>36591.689999999995</v>
      </c>
      <c r="E17" s="21">
        <f>ROUND(D17/D$62*1000,2)</f>
        <v>99.87</v>
      </c>
      <c r="F17" s="21">
        <f>SUM(F18:F22)</f>
        <v>36235.86</v>
      </c>
      <c r="G17" s="21">
        <f>ROUND(F17/F$62*1000,2)</f>
        <v>98.9</v>
      </c>
      <c r="H17" s="21">
        <f>SUM(H18:H22)</f>
        <v>353.4</v>
      </c>
      <c r="I17" s="21">
        <f aca="true" t="shared" si="1" ref="I17:I43">ROUND(H17/H$62*1000,2)</f>
        <v>0.96</v>
      </c>
      <c r="J17" s="21">
        <f>SUM(J18:J22)</f>
        <v>2.43</v>
      </c>
      <c r="K17" s="21">
        <f aca="true" t="shared" si="2" ref="K17:K43">ROUND(J17/J$62*1000,2)</f>
        <v>0.01</v>
      </c>
    </row>
    <row r="18" spans="1:11" ht="15.75" customHeight="1">
      <c r="A18" s="4" t="s">
        <v>5</v>
      </c>
      <c r="B18" s="5" t="s">
        <v>6</v>
      </c>
      <c r="C18" s="1" t="s">
        <v>89</v>
      </c>
      <c r="D18" s="22">
        <f>F18+H18+J18</f>
        <v>14.77</v>
      </c>
      <c r="E18" s="21">
        <f aca="true" t="shared" si="3" ref="E18:G42">ROUND(D18/D$62*1000,2)</f>
        <v>0.04</v>
      </c>
      <c r="F18" s="22">
        <v>0</v>
      </c>
      <c r="G18" s="21">
        <f t="shared" si="3"/>
        <v>0</v>
      </c>
      <c r="H18" s="22">
        <v>14.77</v>
      </c>
      <c r="I18" s="21">
        <f t="shared" si="1"/>
        <v>0.04</v>
      </c>
      <c r="J18" s="22">
        <v>0</v>
      </c>
      <c r="K18" s="21">
        <f t="shared" si="2"/>
        <v>0</v>
      </c>
    </row>
    <row r="19" spans="1:11" ht="48.75" customHeight="1">
      <c r="A19" s="4" t="s">
        <v>7</v>
      </c>
      <c r="B19" s="5" t="s">
        <v>8</v>
      </c>
      <c r="C19" s="1" t="s">
        <v>89</v>
      </c>
      <c r="D19" s="22">
        <f aca="true" t="shared" si="4" ref="D19:D42">F19+H19+J19</f>
        <v>36235.86</v>
      </c>
      <c r="E19" s="21">
        <f t="shared" si="3"/>
        <v>98.9</v>
      </c>
      <c r="F19" s="22">
        <v>36235.86</v>
      </c>
      <c r="G19" s="21">
        <f t="shared" si="3"/>
        <v>98.9</v>
      </c>
      <c r="H19" s="22">
        <f>'[1]Д3'!H11</f>
        <v>0</v>
      </c>
      <c r="I19" s="21">
        <f t="shared" si="1"/>
        <v>0</v>
      </c>
      <c r="J19" s="22">
        <f>'[1]Д3'!I11</f>
        <v>0</v>
      </c>
      <c r="K19" s="21">
        <f t="shared" si="2"/>
        <v>0</v>
      </c>
    </row>
    <row r="20" spans="1:11" ht="25.5" customHeight="1">
      <c r="A20" s="4" t="s">
        <v>9</v>
      </c>
      <c r="B20" s="5" t="s">
        <v>10</v>
      </c>
      <c r="C20" s="1" t="s">
        <v>89</v>
      </c>
      <c r="D20" s="22">
        <f t="shared" si="4"/>
        <v>0</v>
      </c>
      <c r="E20" s="21">
        <f t="shared" si="3"/>
        <v>0</v>
      </c>
      <c r="F20" s="22">
        <f>'[1]Д3'!G12</f>
        <v>0</v>
      </c>
      <c r="G20" s="21">
        <f t="shared" si="3"/>
        <v>0</v>
      </c>
      <c r="H20" s="22">
        <f>'[1]Д3'!H12</f>
        <v>0</v>
      </c>
      <c r="I20" s="21">
        <f t="shared" si="1"/>
        <v>0</v>
      </c>
      <c r="J20" s="22">
        <f>'[1]Д3'!I12</f>
        <v>0</v>
      </c>
      <c r="K20" s="21">
        <f t="shared" si="2"/>
        <v>0</v>
      </c>
    </row>
    <row r="21" spans="1:11" ht="28.5" customHeight="1">
      <c r="A21" s="4" t="s">
        <v>11</v>
      </c>
      <c r="B21" s="5" t="s">
        <v>12</v>
      </c>
      <c r="C21" s="1" t="s">
        <v>89</v>
      </c>
      <c r="D21" s="22">
        <f t="shared" si="4"/>
        <v>0</v>
      </c>
      <c r="E21" s="21">
        <f t="shared" si="3"/>
        <v>0</v>
      </c>
      <c r="F21" s="22">
        <f>'[1]Д3'!G13</f>
        <v>0</v>
      </c>
      <c r="G21" s="21">
        <f t="shared" si="3"/>
        <v>0</v>
      </c>
      <c r="H21" s="22">
        <f>'[1]Д3'!H13</f>
        <v>0</v>
      </c>
      <c r="I21" s="21">
        <f t="shared" si="1"/>
        <v>0</v>
      </c>
      <c r="J21" s="22">
        <f>'[1]Д3'!I13</f>
        <v>0</v>
      </c>
      <c r="K21" s="21">
        <f t="shared" si="2"/>
        <v>0</v>
      </c>
    </row>
    <row r="22" spans="1:11" ht="26.25" customHeight="1">
      <c r="A22" s="4" t="s">
        <v>13</v>
      </c>
      <c r="B22" s="5" t="s">
        <v>14</v>
      </c>
      <c r="C22" s="1" t="s">
        <v>89</v>
      </c>
      <c r="D22" s="22">
        <f t="shared" si="4"/>
        <v>341.06</v>
      </c>
      <c r="E22" s="21">
        <f t="shared" si="3"/>
        <v>0.93</v>
      </c>
      <c r="F22" s="22">
        <f>'[1]Д3'!G14</f>
        <v>0</v>
      </c>
      <c r="G22" s="21">
        <f t="shared" si="3"/>
        <v>0</v>
      </c>
      <c r="H22" s="22">
        <v>338.63</v>
      </c>
      <c r="I22" s="21">
        <f t="shared" si="1"/>
        <v>0.92</v>
      </c>
      <c r="J22" s="22">
        <v>2.43</v>
      </c>
      <c r="K22" s="21">
        <f t="shared" si="2"/>
        <v>0.01</v>
      </c>
    </row>
    <row r="23" spans="1:11" ht="15.75" customHeight="1">
      <c r="A23" s="4" t="s">
        <v>15</v>
      </c>
      <c r="B23" s="5" t="s">
        <v>16</v>
      </c>
      <c r="C23" s="1" t="s">
        <v>89</v>
      </c>
      <c r="D23" s="22">
        <f t="shared" si="4"/>
        <v>3886.27</v>
      </c>
      <c r="E23" s="21">
        <f t="shared" si="3"/>
        <v>10.61</v>
      </c>
      <c r="F23" s="22">
        <f>'[1]Д3'!G15</f>
        <v>0</v>
      </c>
      <c r="G23" s="21">
        <f t="shared" si="3"/>
        <v>0</v>
      </c>
      <c r="H23" s="22">
        <v>3565.38</v>
      </c>
      <c r="I23" s="21">
        <f t="shared" si="1"/>
        <v>9.73</v>
      </c>
      <c r="J23" s="22">
        <v>320.89</v>
      </c>
      <c r="K23" s="21">
        <f t="shared" si="2"/>
        <v>0.88</v>
      </c>
    </row>
    <row r="24" spans="1:11" ht="16.5" customHeight="1">
      <c r="A24" s="4" t="s">
        <v>17</v>
      </c>
      <c r="B24" s="5" t="s">
        <v>18</v>
      </c>
      <c r="C24" s="1" t="s">
        <v>89</v>
      </c>
      <c r="D24" s="21">
        <f>SUM(D25:D27)</f>
        <v>3230.909999999999</v>
      </c>
      <c r="E24" s="21">
        <f t="shared" si="3"/>
        <v>8.82</v>
      </c>
      <c r="F24" s="22">
        <f>'[1]Д3'!G16</f>
        <v>0</v>
      </c>
      <c r="G24" s="21">
        <f t="shared" si="3"/>
        <v>0</v>
      </c>
      <c r="H24" s="21">
        <f>SUM(H25:H27)</f>
        <v>3149.369999999999</v>
      </c>
      <c r="I24" s="21">
        <f t="shared" si="1"/>
        <v>8.6</v>
      </c>
      <c r="J24" s="21">
        <f>SUM(J25:J27)</f>
        <v>81.53999999999999</v>
      </c>
      <c r="K24" s="21">
        <f t="shared" si="2"/>
        <v>0.22</v>
      </c>
    </row>
    <row r="25" spans="1:11" ht="25.5" customHeight="1">
      <c r="A25" s="4" t="s">
        <v>19</v>
      </c>
      <c r="B25" s="5" t="s">
        <v>20</v>
      </c>
      <c r="C25" s="1" t="s">
        <v>89</v>
      </c>
      <c r="D25" s="22">
        <f t="shared" si="4"/>
        <v>854.98</v>
      </c>
      <c r="E25" s="21">
        <f t="shared" si="3"/>
        <v>2.33</v>
      </c>
      <c r="F25" s="22">
        <f>'[1]Д3'!G17</f>
        <v>0</v>
      </c>
      <c r="G25" s="21">
        <f t="shared" si="3"/>
        <v>0</v>
      </c>
      <c r="H25" s="21">
        <v>784.38</v>
      </c>
      <c r="I25" s="21">
        <f t="shared" si="1"/>
        <v>2.14</v>
      </c>
      <c r="J25" s="21">
        <v>70.6</v>
      </c>
      <c r="K25" s="21">
        <f t="shared" si="2"/>
        <v>0.19</v>
      </c>
    </row>
    <row r="26" spans="1:11" ht="15.75" customHeight="1">
      <c r="A26" s="4" t="s">
        <v>21</v>
      </c>
      <c r="B26" s="5" t="s">
        <v>22</v>
      </c>
      <c r="C26" s="1" t="s">
        <v>89</v>
      </c>
      <c r="D26" s="22">
        <f t="shared" si="4"/>
        <v>453.57</v>
      </c>
      <c r="E26" s="21">
        <f t="shared" si="3"/>
        <v>1.24</v>
      </c>
      <c r="F26" s="22">
        <f>'[1]Д3'!G18</f>
        <v>0</v>
      </c>
      <c r="G26" s="21">
        <f t="shared" si="3"/>
        <v>0</v>
      </c>
      <c r="H26" s="21">
        <v>453.57</v>
      </c>
      <c r="I26" s="21">
        <f t="shared" si="1"/>
        <v>1.24</v>
      </c>
      <c r="J26" s="21">
        <v>0</v>
      </c>
      <c r="K26" s="21">
        <f t="shared" si="2"/>
        <v>0</v>
      </c>
    </row>
    <row r="27" spans="1:11" ht="14.25" customHeight="1">
      <c r="A27" s="4" t="s">
        <v>23</v>
      </c>
      <c r="B27" s="5" t="s">
        <v>24</v>
      </c>
      <c r="C27" s="1" t="s">
        <v>89</v>
      </c>
      <c r="D27" s="22">
        <f t="shared" si="4"/>
        <v>1922.3599999999992</v>
      </c>
      <c r="E27" s="21">
        <f t="shared" si="3"/>
        <v>5.25</v>
      </c>
      <c r="F27" s="22">
        <f>'[1]Д3'!G19</f>
        <v>0</v>
      </c>
      <c r="G27" s="21">
        <f t="shared" si="3"/>
        <v>0</v>
      </c>
      <c r="H27" s="21">
        <v>1911.4199999999992</v>
      </c>
      <c r="I27" s="21">
        <f t="shared" si="1"/>
        <v>5.22</v>
      </c>
      <c r="J27" s="21">
        <v>10.94</v>
      </c>
      <c r="K27" s="21">
        <f t="shared" si="2"/>
        <v>0.03</v>
      </c>
    </row>
    <row r="28" spans="1:11" ht="16.5" customHeight="1">
      <c r="A28" s="4" t="s">
        <v>25</v>
      </c>
      <c r="B28" s="5" t="s">
        <v>26</v>
      </c>
      <c r="C28" s="1" t="s">
        <v>89</v>
      </c>
      <c r="D28" s="22">
        <f>F28+H28+J28</f>
        <v>710.8</v>
      </c>
      <c r="E28" s="21">
        <f t="shared" si="3"/>
        <v>1.94</v>
      </c>
      <c r="F28" s="22">
        <f>F29+F30+F31+F32</f>
        <v>0</v>
      </c>
      <c r="G28" s="21">
        <f t="shared" si="3"/>
        <v>0</v>
      </c>
      <c r="H28" s="22">
        <f>H29+H30+H31+H32</f>
        <v>652.11</v>
      </c>
      <c r="I28" s="21">
        <f t="shared" si="1"/>
        <v>1.78</v>
      </c>
      <c r="J28" s="22">
        <f>J29+J30+J31+J32</f>
        <v>58.69</v>
      </c>
      <c r="K28" s="21">
        <f t="shared" si="2"/>
        <v>0.16</v>
      </c>
    </row>
    <row r="29" spans="1:11" ht="15" customHeight="1">
      <c r="A29" s="4" t="s">
        <v>27</v>
      </c>
      <c r="B29" s="5" t="s">
        <v>28</v>
      </c>
      <c r="C29" s="1" t="s">
        <v>89</v>
      </c>
      <c r="D29" s="22">
        <f t="shared" si="4"/>
        <v>478.48</v>
      </c>
      <c r="E29" s="21">
        <f t="shared" si="3"/>
        <v>1.31</v>
      </c>
      <c r="F29" s="22">
        <f>'[1]Д3'!G21</f>
        <v>0</v>
      </c>
      <c r="G29" s="21">
        <f t="shared" si="3"/>
        <v>0</v>
      </c>
      <c r="H29" s="21">
        <v>439</v>
      </c>
      <c r="I29" s="21">
        <f t="shared" si="1"/>
        <v>1.2</v>
      </c>
      <c r="J29" s="21">
        <v>39.48</v>
      </c>
      <c r="K29" s="21">
        <f t="shared" si="2"/>
        <v>0.11</v>
      </c>
    </row>
    <row r="30" spans="1:11" ht="24" customHeight="1">
      <c r="A30" s="4" t="s">
        <v>29</v>
      </c>
      <c r="B30" s="5" t="s">
        <v>20</v>
      </c>
      <c r="C30" s="1" t="s">
        <v>89</v>
      </c>
      <c r="D30" s="22">
        <f t="shared" si="4"/>
        <v>105.27</v>
      </c>
      <c r="E30" s="21">
        <f t="shared" si="3"/>
        <v>0.29</v>
      </c>
      <c r="F30" s="22">
        <f>'[1]Д3'!G22</f>
        <v>0</v>
      </c>
      <c r="G30" s="21">
        <f t="shared" si="3"/>
        <v>0</v>
      </c>
      <c r="H30" s="21">
        <v>96.58</v>
      </c>
      <c r="I30" s="21">
        <f t="shared" si="1"/>
        <v>0.26</v>
      </c>
      <c r="J30" s="21">
        <v>8.69</v>
      </c>
      <c r="K30" s="21">
        <f t="shared" si="2"/>
        <v>0.02</v>
      </c>
    </row>
    <row r="31" spans="1:11" ht="15.75" customHeight="1">
      <c r="A31" s="4" t="s">
        <v>30</v>
      </c>
      <c r="B31" s="5" t="s">
        <v>31</v>
      </c>
      <c r="C31" s="1" t="s">
        <v>89</v>
      </c>
      <c r="D31" s="22">
        <f t="shared" si="4"/>
        <v>5.48</v>
      </c>
      <c r="E31" s="21">
        <f t="shared" si="3"/>
        <v>0.01</v>
      </c>
      <c r="F31" s="22">
        <f>'[1]Д3'!G23</f>
        <v>0</v>
      </c>
      <c r="G31" s="21">
        <f t="shared" si="3"/>
        <v>0</v>
      </c>
      <c r="H31" s="21">
        <v>5.03</v>
      </c>
      <c r="I31" s="21">
        <f t="shared" si="1"/>
        <v>0.01</v>
      </c>
      <c r="J31" s="21">
        <v>0.45</v>
      </c>
      <c r="K31" s="21">
        <f t="shared" si="2"/>
        <v>0</v>
      </c>
    </row>
    <row r="32" spans="1:11" ht="15" customHeight="1">
      <c r="A32" s="4" t="s">
        <v>32</v>
      </c>
      <c r="B32" s="5" t="s">
        <v>33</v>
      </c>
      <c r="C32" s="1" t="s">
        <v>89</v>
      </c>
      <c r="D32" s="22">
        <f t="shared" si="4"/>
        <v>121.57</v>
      </c>
      <c r="E32" s="21">
        <f t="shared" si="3"/>
        <v>0.33</v>
      </c>
      <c r="F32" s="22">
        <f>'[1]Д3'!G24</f>
        <v>0</v>
      </c>
      <c r="G32" s="21">
        <f t="shared" si="3"/>
        <v>0</v>
      </c>
      <c r="H32" s="21">
        <v>111.5</v>
      </c>
      <c r="I32" s="21">
        <f t="shared" si="1"/>
        <v>0.3</v>
      </c>
      <c r="J32" s="21">
        <v>10.07</v>
      </c>
      <c r="K32" s="21">
        <f t="shared" si="2"/>
        <v>0.03</v>
      </c>
    </row>
    <row r="33" spans="1:11" ht="18" customHeight="1">
      <c r="A33" s="4">
        <v>2</v>
      </c>
      <c r="B33" s="5" t="s">
        <v>34</v>
      </c>
      <c r="C33" s="1" t="s">
        <v>89</v>
      </c>
      <c r="D33" s="21">
        <f>D34+D35+D36</f>
        <v>98.19</v>
      </c>
      <c r="E33" s="21">
        <f>ROUND(D33/D$62*1000,2)-0.01</f>
        <v>0.26</v>
      </c>
      <c r="F33" s="21">
        <f>F34+F35+F36</f>
        <v>0</v>
      </c>
      <c r="G33" s="21">
        <f t="shared" si="3"/>
        <v>0</v>
      </c>
      <c r="H33" s="21">
        <f>H34+H35+H36</f>
        <v>95.73</v>
      </c>
      <c r="I33" s="21">
        <f t="shared" si="1"/>
        <v>0.26</v>
      </c>
      <c r="J33" s="21">
        <f>J34+J35+J36</f>
        <v>2.46</v>
      </c>
      <c r="K33" s="21">
        <f>ROUND(J33/J$62*1000,2)-0.01</f>
        <v>0</v>
      </c>
    </row>
    <row r="34" spans="1:11" ht="15.75" customHeight="1">
      <c r="A34" s="4" t="s">
        <v>35</v>
      </c>
      <c r="B34" s="5" t="s">
        <v>28</v>
      </c>
      <c r="C34" s="1" t="s">
        <v>89</v>
      </c>
      <c r="D34" s="22">
        <f t="shared" si="4"/>
        <v>67.83</v>
      </c>
      <c r="E34" s="21">
        <f>ROUND(D34/D$62*1000,2)-0.01</f>
        <v>0.18</v>
      </c>
      <c r="F34" s="22">
        <f>'[1]Д3'!G26</f>
        <v>0</v>
      </c>
      <c r="G34" s="21">
        <f t="shared" si="3"/>
        <v>0</v>
      </c>
      <c r="H34" s="21">
        <v>65.81</v>
      </c>
      <c r="I34" s="21">
        <f t="shared" si="1"/>
        <v>0.18</v>
      </c>
      <c r="J34" s="21">
        <v>2.02</v>
      </c>
      <c r="K34" s="21">
        <f>ROUND(J34/J$62*1000,2)-0.01</f>
        <v>0</v>
      </c>
    </row>
    <row r="35" spans="1:11" ht="24.75" customHeight="1">
      <c r="A35" s="4" t="s">
        <v>36</v>
      </c>
      <c r="B35" s="5" t="s">
        <v>20</v>
      </c>
      <c r="C35" s="1" t="s">
        <v>89</v>
      </c>
      <c r="D35" s="22">
        <f t="shared" si="4"/>
        <v>14.92</v>
      </c>
      <c r="E35" s="21">
        <f t="shared" si="3"/>
        <v>0.04</v>
      </c>
      <c r="F35" s="22">
        <f>'[1]Д3'!G27</f>
        <v>0</v>
      </c>
      <c r="G35" s="21">
        <f t="shared" si="3"/>
        <v>0</v>
      </c>
      <c r="H35" s="21">
        <v>14.48</v>
      </c>
      <c r="I35" s="21">
        <f t="shared" si="1"/>
        <v>0.04</v>
      </c>
      <c r="J35" s="21">
        <v>0.44</v>
      </c>
      <c r="K35" s="21">
        <f t="shared" si="2"/>
        <v>0</v>
      </c>
    </row>
    <row r="36" spans="1:11" ht="15" customHeight="1">
      <c r="A36" s="4" t="s">
        <v>37</v>
      </c>
      <c r="B36" s="5" t="s">
        <v>33</v>
      </c>
      <c r="C36" s="1" t="s">
        <v>89</v>
      </c>
      <c r="D36" s="22">
        <f t="shared" si="4"/>
        <v>15.44</v>
      </c>
      <c r="E36" s="21">
        <f t="shared" si="3"/>
        <v>0.04</v>
      </c>
      <c r="F36" s="22">
        <f>'[1]Д3'!G28</f>
        <v>0</v>
      </c>
      <c r="G36" s="21">
        <f t="shared" si="3"/>
        <v>0</v>
      </c>
      <c r="H36" s="21">
        <v>15.44</v>
      </c>
      <c r="I36" s="21">
        <f t="shared" si="1"/>
        <v>0.04</v>
      </c>
      <c r="J36" s="21">
        <v>0</v>
      </c>
      <c r="K36" s="21">
        <f t="shared" si="2"/>
        <v>0</v>
      </c>
    </row>
    <row r="37" spans="1:11" ht="13.5" customHeight="1">
      <c r="A37" s="4">
        <v>3</v>
      </c>
      <c r="B37" s="5" t="s">
        <v>38</v>
      </c>
      <c r="C37" s="1" t="s">
        <v>89</v>
      </c>
      <c r="D37" s="22">
        <f t="shared" si="4"/>
        <v>0</v>
      </c>
      <c r="E37" s="21">
        <f t="shared" si="3"/>
        <v>0</v>
      </c>
      <c r="F37" s="21">
        <f>F38+F39+F40</f>
        <v>0</v>
      </c>
      <c r="G37" s="21">
        <f t="shared" si="3"/>
        <v>0</v>
      </c>
      <c r="H37" s="21">
        <f>H38+H39+H40</f>
        <v>0</v>
      </c>
      <c r="I37" s="21">
        <f t="shared" si="1"/>
        <v>0</v>
      </c>
      <c r="J37" s="21">
        <f>J38+J39+J40</f>
        <v>0</v>
      </c>
      <c r="K37" s="21">
        <f t="shared" si="2"/>
        <v>0</v>
      </c>
    </row>
    <row r="38" spans="1:11" ht="13.5" customHeight="1" hidden="1">
      <c r="A38" s="4" t="s">
        <v>39</v>
      </c>
      <c r="B38" s="5" t="s">
        <v>28</v>
      </c>
      <c r="C38" s="1" t="s">
        <v>89</v>
      </c>
      <c r="D38" s="22">
        <f t="shared" si="4"/>
        <v>0</v>
      </c>
      <c r="E38" s="21">
        <f t="shared" si="3"/>
        <v>0</v>
      </c>
      <c r="F38" s="22">
        <f>'[1]Д3'!G30</f>
        <v>0</v>
      </c>
      <c r="G38" s="21">
        <f t="shared" si="3"/>
        <v>0</v>
      </c>
      <c r="H38" s="22">
        <f>'[1]Д3'!H30</f>
        <v>0</v>
      </c>
      <c r="I38" s="21">
        <f t="shared" si="1"/>
        <v>0</v>
      </c>
      <c r="J38" s="22">
        <f>'[1]Д3'!I30</f>
        <v>0</v>
      </c>
      <c r="K38" s="21">
        <f t="shared" si="2"/>
        <v>0</v>
      </c>
    </row>
    <row r="39" spans="1:11" ht="24.75" customHeight="1" hidden="1">
      <c r="A39" s="4" t="s">
        <v>40</v>
      </c>
      <c r="B39" s="5" t="s">
        <v>20</v>
      </c>
      <c r="C39" s="1" t="s">
        <v>89</v>
      </c>
      <c r="D39" s="22">
        <f t="shared" si="4"/>
        <v>0</v>
      </c>
      <c r="E39" s="21">
        <f t="shared" si="3"/>
        <v>0</v>
      </c>
      <c r="F39" s="22">
        <f>'[1]Д3'!G31</f>
        <v>0</v>
      </c>
      <c r="G39" s="21">
        <f t="shared" si="3"/>
        <v>0</v>
      </c>
      <c r="H39" s="22">
        <f>'[1]Д3'!H31</f>
        <v>0</v>
      </c>
      <c r="I39" s="21">
        <f t="shared" si="1"/>
        <v>0</v>
      </c>
      <c r="J39" s="22">
        <f>'[1]Д3'!I31</f>
        <v>0</v>
      </c>
      <c r="K39" s="21">
        <f t="shared" si="2"/>
        <v>0</v>
      </c>
    </row>
    <row r="40" spans="1:11" ht="13.5" customHeight="1" hidden="1">
      <c r="A40" s="4" t="s">
        <v>41</v>
      </c>
      <c r="B40" s="5" t="s">
        <v>42</v>
      </c>
      <c r="C40" s="1" t="s">
        <v>89</v>
      </c>
      <c r="D40" s="22">
        <f t="shared" si="4"/>
        <v>0</v>
      </c>
      <c r="E40" s="21">
        <f t="shared" si="3"/>
        <v>0</v>
      </c>
      <c r="F40" s="22">
        <f>'[1]Д3'!G32</f>
        <v>0</v>
      </c>
      <c r="G40" s="21">
        <f t="shared" si="3"/>
        <v>0</v>
      </c>
      <c r="H40" s="22">
        <f>'[1]Д3'!H32</f>
        <v>0</v>
      </c>
      <c r="I40" s="21">
        <f t="shared" si="1"/>
        <v>0</v>
      </c>
      <c r="J40" s="22">
        <f>'[1]Д3'!I32</f>
        <v>0</v>
      </c>
      <c r="K40" s="21">
        <f t="shared" si="2"/>
        <v>0</v>
      </c>
    </row>
    <row r="41" spans="1:11" ht="13.5" customHeight="1">
      <c r="A41" s="4">
        <v>4</v>
      </c>
      <c r="B41" s="5" t="s">
        <v>43</v>
      </c>
      <c r="C41" s="1" t="s">
        <v>89</v>
      </c>
      <c r="D41" s="22">
        <f t="shared" si="4"/>
        <v>0</v>
      </c>
      <c r="E41" s="21">
        <f t="shared" si="3"/>
        <v>0</v>
      </c>
      <c r="F41" s="21">
        <v>0</v>
      </c>
      <c r="G41" s="21">
        <f t="shared" si="3"/>
        <v>0</v>
      </c>
      <c r="H41" s="21">
        <v>0</v>
      </c>
      <c r="I41" s="21">
        <f t="shared" si="1"/>
        <v>0</v>
      </c>
      <c r="J41" s="21">
        <v>0</v>
      </c>
      <c r="K41" s="21">
        <f t="shared" si="2"/>
        <v>0</v>
      </c>
    </row>
    <row r="42" spans="1:11" ht="13.5" customHeight="1">
      <c r="A42" s="4">
        <v>5</v>
      </c>
      <c r="B42" s="5" t="s">
        <v>44</v>
      </c>
      <c r="C42" s="1" t="s">
        <v>89</v>
      </c>
      <c r="D42" s="22">
        <f t="shared" si="4"/>
        <v>0</v>
      </c>
      <c r="E42" s="21">
        <f t="shared" si="3"/>
        <v>0</v>
      </c>
      <c r="F42" s="21">
        <v>0</v>
      </c>
      <c r="G42" s="21">
        <f t="shared" si="3"/>
        <v>0</v>
      </c>
      <c r="H42" s="21">
        <v>0</v>
      </c>
      <c r="I42" s="21">
        <f t="shared" si="1"/>
        <v>0</v>
      </c>
      <c r="J42" s="21">
        <v>0</v>
      </c>
      <c r="K42" s="21">
        <f t="shared" si="2"/>
        <v>0</v>
      </c>
    </row>
    <row r="43" spans="1:11" ht="15" customHeight="1">
      <c r="A43" s="2">
        <v>6</v>
      </c>
      <c r="B43" s="3" t="s">
        <v>45</v>
      </c>
      <c r="C43" s="15" t="s">
        <v>89</v>
      </c>
      <c r="D43" s="20">
        <f>D16+D33+D41+D37+D42</f>
        <v>44517.85999999999</v>
      </c>
      <c r="E43" s="20">
        <f>ROUND(D43/D$62*1000,2)</f>
        <v>121.5</v>
      </c>
      <c r="F43" s="20">
        <f>F16+F33+F41+F37+F42</f>
        <v>36235.86</v>
      </c>
      <c r="G43" s="20">
        <f>ROUND(F43/F$62*1000,2)</f>
        <v>98.9</v>
      </c>
      <c r="H43" s="20">
        <f>H16+H33+H41+H37+H42</f>
        <v>7815.989999999999</v>
      </c>
      <c r="I43" s="20">
        <f t="shared" si="1"/>
        <v>21.33</v>
      </c>
      <c r="J43" s="20">
        <f>J16+J33+J41+J37+J42</f>
        <v>466.01</v>
      </c>
      <c r="K43" s="20">
        <f t="shared" si="2"/>
        <v>1.27</v>
      </c>
    </row>
    <row r="44" spans="1:11" ht="13.5" customHeight="1">
      <c r="A44" s="47" t="s">
        <v>46</v>
      </c>
      <c r="B44" s="48" t="s">
        <v>47</v>
      </c>
      <c r="C44" s="49" t="s">
        <v>89</v>
      </c>
      <c r="D44" s="50">
        <v>0</v>
      </c>
      <c r="E44" s="51"/>
      <c r="F44" s="50">
        <v>0</v>
      </c>
      <c r="G44" s="50"/>
      <c r="H44" s="50">
        <v>0</v>
      </c>
      <c r="I44" s="50"/>
      <c r="J44" s="50">
        <v>0</v>
      </c>
      <c r="K44" s="50"/>
    </row>
    <row r="45" spans="1:11" ht="23.25" customHeight="1">
      <c r="A45" s="8" t="s">
        <v>48</v>
      </c>
      <c r="B45" s="9" t="s">
        <v>49</v>
      </c>
      <c r="C45" s="17" t="s">
        <v>89</v>
      </c>
      <c r="D45" s="25">
        <f>D51-D43</f>
        <v>0</v>
      </c>
      <c r="E45" s="51"/>
      <c r="F45" s="25">
        <f>F51-F43</f>
        <v>0</v>
      </c>
      <c r="G45" s="25"/>
      <c r="H45" s="25">
        <f>H51-H43</f>
        <v>0</v>
      </c>
      <c r="I45" s="25"/>
      <c r="J45" s="25">
        <f>J51-J43</f>
        <v>0</v>
      </c>
      <c r="K45" s="25"/>
    </row>
    <row r="46" spans="1:11" ht="21" customHeight="1" hidden="1">
      <c r="A46" s="8" t="s">
        <v>50</v>
      </c>
      <c r="B46" s="9" t="s">
        <v>51</v>
      </c>
      <c r="C46" s="17" t="s">
        <v>90</v>
      </c>
      <c r="D46" s="25" t="s">
        <v>93</v>
      </c>
      <c r="E46" s="25"/>
      <c r="F46" s="25" t="s">
        <v>93</v>
      </c>
      <c r="G46" s="25"/>
      <c r="H46" s="25" t="s">
        <v>93</v>
      </c>
      <c r="I46" s="25"/>
      <c r="J46" s="25" t="s">
        <v>93</v>
      </c>
      <c r="K46" s="25"/>
    </row>
    <row r="47" spans="1:11" ht="21" customHeight="1" hidden="1">
      <c r="A47" s="8" t="s">
        <v>52</v>
      </c>
      <c r="B47" s="9" t="s">
        <v>53</v>
      </c>
      <c r="C47" s="17" t="s">
        <v>89</v>
      </c>
      <c r="D47" s="25" t="s">
        <v>93</v>
      </c>
      <c r="E47" s="25"/>
      <c r="F47" s="25" t="s">
        <v>93</v>
      </c>
      <c r="G47" s="25"/>
      <c r="H47" s="25" t="s">
        <v>93</v>
      </c>
      <c r="I47" s="25"/>
      <c r="J47" s="25" t="s">
        <v>93</v>
      </c>
      <c r="K47" s="25"/>
    </row>
    <row r="48" spans="1:11" ht="21" customHeight="1" hidden="1">
      <c r="A48" s="8" t="s">
        <v>54</v>
      </c>
      <c r="B48" s="9" t="s">
        <v>55</v>
      </c>
      <c r="C48" s="17" t="s">
        <v>89</v>
      </c>
      <c r="D48" s="25" t="s">
        <v>93</v>
      </c>
      <c r="E48" s="25"/>
      <c r="F48" s="25" t="s">
        <v>93</v>
      </c>
      <c r="G48" s="25"/>
      <c r="H48" s="25" t="s">
        <v>93</v>
      </c>
      <c r="I48" s="25"/>
      <c r="J48" s="25" t="s">
        <v>93</v>
      </c>
      <c r="K48" s="25"/>
    </row>
    <row r="49" spans="1:11" ht="21" customHeight="1" hidden="1">
      <c r="A49" s="8" t="s">
        <v>56</v>
      </c>
      <c r="B49" s="9" t="s">
        <v>57</v>
      </c>
      <c r="C49" s="17" t="s">
        <v>89</v>
      </c>
      <c r="D49" s="25" t="s">
        <v>93</v>
      </c>
      <c r="E49" s="25"/>
      <c r="F49" s="25" t="s">
        <v>93</v>
      </c>
      <c r="G49" s="25"/>
      <c r="H49" s="25" t="s">
        <v>93</v>
      </c>
      <c r="I49" s="25"/>
      <c r="J49" s="25" t="s">
        <v>93</v>
      </c>
      <c r="K49" s="25"/>
    </row>
    <row r="50" spans="1:11" ht="21" customHeight="1" hidden="1">
      <c r="A50" s="8" t="s">
        <v>58</v>
      </c>
      <c r="B50" s="9" t="s">
        <v>59</v>
      </c>
      <c r="C50" s="17" t="s">
        <v>89</v>
      </c>
      <c r="D50" s="24">
        <v>0</v>
      </c>
      <c r="E50" s="36"/>
      <c r="F50" s="24">
        <v>0</v>
      </c>
      <c r="G50" s="24"/>
      <c r="H50" s="24">
        <v>0</v>
      </c>
      <c r="I50" s="24"/>
      <c r="J50" s="24">
        <v>0</v>
      </c>
      <c r="K50" s="24"/>
    </row>
    <row r="51" spans="1:11" ht="24.75" customHeight="1">
      <c r="A51" s="6" t="s">
        <v>60</v>
      </c>
      <c r="B51" s="7" t="s">
        <v>61</v>
      </c>
      <c r="C51" s="16" t="s">
        <v>89</v>
      </c>
      <c r="D51" s="26">
        <f>D43+D44</f>
        <v>44517.85999999999</v>
      </c>
      <c r="E51" s="23"/>
      <c r="F51" s="26">
        <f>F43+F44</f>
        <v>36235.86</v>
      </c>
      <c r="G51" s="26"/>
      <c r="H51" s="26">
        <f>H43+H44</f>
        <v>7815.989999999999</v>
      </c>
      <c r="I51" s="26"/>
      <c r="J51" s="26">
        <f>J43+J44</f>
        <v>466.01</v>
      </c>
      <c r="K51" s="26"/>
    </row>
    <row r="52" spans="1:11" ht="22.5" customHeight="1">
      <c r="A52" s="6" t="s">
        <v>62</v>
      </c>
      <c r="B52" s="7" t="s">
        <v>63</v>
      </c>
      <c r="C52" s="16" t="s">
        <v>91</v>
      </c>
      <c r="D52" s="26">
        <f>_xlfn.IFERROR((D51*1000)/(D62),2)</f>
        <v>121.50059354473869</v>
      </c>
      <c r="E52" s="20"/>
      <c r="F52" s="26">
        <f>_xlfn.IFERROR((F51*1000)/(F62),2)</f>
        <v>98.89690334629867</v>
      </c>
      <c r="G52" s="26"/>
      <c r="H52" s="26">
        <f>_xlfn.IFERROR((H51*1000)/(H62),2)</f>
        <v>21.33183005966015</v>
      </c>
      <c r="I52" s="26"/>
      <c r="J52" s="26">
        <f>_xlfn.IFERROR((J51*1000)/(J62),2)</f>
        <v>1.2718601387798893</v>
      </c>
      <c r="K52" s="26"/>
    </row>
    <row r="53" spans="1:11" ht="28.5" customHeight="1">
      <c r="A53" s="53">
        <v>11</v>
      </c>
      <c r="B53" s="54" t="s">
        <v>64</v>
      </c>
      <c r="C53" s="55" t="s">
        <v>92</v>
      </c>
      <c r="D53" s="31">
        <f aca="true" t="shared" si="5" ref="D53:J53">D54</f>
        <v>393654.1111746108</v>
      </c>
      <c r="E53" s="37"/>
      <c r="F53" s="31">
        <f t="shared" si="5"/>
        <v>393654.1111746108</v>
      </c>
      <c r="G53" s="31"/>
      <c r="H53" s="31">
        <f t="shared" si="5"/>
        <v>393654.1111746108</v>
      </c>
      <c r="I53" s="31"/>
      <c r="J53" s="31">
        <f t="shared" si="5"/>
        <v>393654.1111746108</v>
      </c>
      <c r="K53" s="31"/>
    </row>
    <row r="54" spans="1:11" ht="15" customHeight="1">
      <c r="A54" s="4" t="s">
        <v>65</v>
      </c>
      <c r="B54" s="9" t="s">
        <v>66</v>
      </c>
      <c r="C54" s="17" t="s">
        <v>92</v>
      </c>
      <c r="D54" s="42">
        <v>393654.1111746108</v>
      </c>
      <c r="E54" s="27"/>
      <c r="F54" s="42">
        <v>393654.1111746108</v>
      </c>
      <c r="G54" s="42"/>
      <c r="H54" s="42">
        <v>393654.1111746108</v>
      </c>
      <c r="I54" s="42"/>
      <c r="J54" s="42">
        <v>393654.1111746108</v>
      </c>
      <c r="K54" s="42"/>
    </row>
    <row r="55" spans="1:11" ht="24" customHeight="1">
      <c r="A55" s="10" t="s">
        <v>67</v>
      </c>
      <c r="B55" s="11" t="s">
        <v>68</v>
      </c>
      <c r="C55" s="18" t="s">
        <v>92</v>
      </c>
      <c r="D55" s="28" t="s">
        <v>94</v>
      </c>
      <c r="E55" s="37"/>
      <c r="F55" s="28" t="s">
        <v>94</v>
      </c>
      <c r="G55" s="28"/>
      <c r="H55" s="28" t="s">
        <v>94</v>
      </c>
      <c r="I55" s="28"/>
      <c r="J55" s="28" t="s">
        <v>94</v>
      </c>
      <c r="K55" s="28"/>
    </row>
    <row r="56" spans="1:11" ht="28.5" customHeight="1">
      <c r="A56" s="10" t="s">
        <v>69</v>
      </c>
      <c r="B56" s="11" t="s">
        <v>70</v>
      </c>
      <c r="C56" s="18" t="s">
        <v>92</v>
      </c>
      <c r="D56" s="52">
        <f>D57</f>
        <v>27253.76117461079</v>
      </c>
      <c r="E56" s="37"/>
      <c r="F56" s="52">
        <f>F57</f>
        <v>27253.76117461079</v>
      </c>
      <c r="G56" s="52"/>
      <c r="H56" s="52">
        <f>H57</f>
        <v>27253.76117461079</v>
      </c>
      <c r="I56" s="52"/>
      <c r="J56" s="52">
        <f>J57</f>
        <v>27253.76117461079</v>
      </c>
      <c r="K56" s="52"/>
    </row>
    <row r="57" spans="1:11" ht="15.75" customHeight="1">
      <c r="A57" s="10" t="s">
        <v>71</v>
      </c>
      <c r="B57" s="11" t="s">
        <v>66</v>
      </c>
      <c r="C57" s="18" t="s">
        <v>92</v>
      </c>
      <c r="D57" s="29">
        <v>27253.76117461079</v>
      </c>
      <c r="E57" s="27"/>
      <c r="F57" s="29">
        <v>27253.76117461079</v>
      </c>
      <c r="G57" s="29"/>
      <c r="H57" s="29">
        <v>27253.76117461079</v>
      </c>
      <c r="I57" s="29"/>
      <c r="J57" s="29">
        <v>27253.76117461079</v>
      </c>
      <c r="K57" s="29"/>
    </row>
    <row r="58" spans="1:11" ht="13.5" customHeight="1">
      <c r="A58" s="10" t="s">
        <v>72</v>
      </c>
      <c r="B58" s="11" t="s">
        <v>73</v>
      </c>
      <c r="C58" s="18" t="s">
        <v>92</v>
      </c>
      <c r="D58" s="28" t="s">
        <v>94</v>
      </c>
      <c r="E58" s="37"/>
      <c r="F58" s="28" t="s">
        <v>94</v>
      </c>
      <c r="G58" s="28"/>
      <c r="H58" s="28" t="s">
        <v>94</v>
      </c>
      <c r="I58" s="28"/>
      <c r="J58" s="28" t="s">
        <v>94</v>
      </c>
      <c r="K58" s="28"/>
    </row>
    <row r="59" spans="1:11" ht="24.75" customHeight="1">
      <c r="A59" s="12" t="s">
        <v>74</v>
      </c>
      <c r="B59" s="13" t="s">
        <v>105</v>
      </c>
      <c r="C59" s="19" t="s">
        <v>92</v>
      </c>
      <c r="D59" s="30">
        <f>D53-D56</f>
        <v>366400.35</v>
      </c>
      <c r="E59" s="38"/>
      <c r="F59" s="30">
        <f>F53-F56</f>
        <v>366400.35</v>
      </c>
      <c r="G59" s="30"/>
      <c r="H59" s="30">
        <f>H53-H56</f>
        <v>366400.35</v>
      </c>
      <c r="I59" s="30"/>
      <c r="J59" s="30">
        <f>J53-J56</f>
        <v>366400.35</v>
      </c>
      <c r="K59" s="30"/>
    </row>
    <row r="60" spans="1:11" ht="24.75" customHeight="1">
      <c r="A60" s="10" t="s">
        <v>75</v>
      </c>
      <c r="B60" s="11" t="s">
        <v>76</v>
      </c>
      <c r="C60" s="18" t="s">
        <v>92</v>
      </c>
      <c r="D60" s="28">
        <v>0</v>
      </c>
      <c r="E60" s="39"/>
      <c r="F60" s="28">
        <v>0</v>
      </c>
      <c r="G60" s="28"/>
      <c r="H60" s="28">
        <v>0</v>
      </c>
      <c r="I60" s="28"/>
      <c r="J60" s="28">
        <v>0</v>
      </c>
      <c r="K60" s="28"/>
    </row>
    <row r="61" spans="1:11" ht="24" customHeight="1">
      <c r="A61" s="10" t="s">
        <v>77</v>
      </c>
      <c r="B61" s="11" t="s">
        <v>78</v>
      </c>
      <c r="C61" s="18" t="s">
        <v>92</v>
      </c>
      <c r="D61" s="28">
        <v>0</v>
      </c>
      <c r="E61" s="39"/>
      <c r="F61" s="28">
        <v>0</v>
      </c>
      <c r="G61" s="28"/>
      <c r="H61" s="28">
        <v>0</v>
      </c>
      <c r="I61" s="28"/>
      <c r="J61" s="28">
        <v>0</v>
      </c>
      <c r="K61" s="28"/>
    </row>
    <row r="62" spans="1:11" ht="27" customHeight="1">
      <c r="A62" s="8" t="s">
        <v>79</v>
      </c>
      <c r="B62" s="9" t="s">
        <v>104</v>
      </c>
      <c r="C62" s="17" t="s">
        <v>92</v>
      </c>
      <c r="D62" s="42">
        <f>D63+D64+D65</f>
        <v>366400.35</v>
      </c>
      <c r="E62" s="42"/>
      <c r="F62" s="42">
        <f>F63+F64+F65</f>
        <v>366400.35</v>
      </c>
      <c r="G62" s="42"/>
      <c r="H62" s="42">
        <f>H63+H64+H65</f>
        <v>366400.35</v>
      </c>
      <c r="I62" s="42"/>
      <c r="J62" s="42">
        <f>J63+J64+J65</f>
        <v>366400.35</v>
      </c>
      <c r="K62" s="42"/>
    </row>
    <row r="63" spans="1:11" ht="13.5" customHeight="1" hidden="1">
      <c r="A63" s="4" t="s">
        <v>75</v>
      </c>
      <c r="B63" s="9" t="s">
        <v>80</v>
      </c>
      <c r="C63" s="17" t="s">
        <v>92</v>
      </c>
      <c r="D63" s="31">
        <v>9908.99999999997</v>
      </c>
      <c r="E63" s="31"/>
      <c r="F63" s="31">
        <v>9908.99999999997</v>
      </c>
      <c r="G63" s="31"/>
      <c r="H63" s="31">
        <v>9908.99999999997</v>
      </c>
      <c r="I63" s="31"/>
      <c r="J63" s="31">
        <v>9908.99999999997</v>
      </c>
      <c r="K63" s="31"/>
    </row>
    <row r="64" spans="1:11" ht="13.5" customHeight="1" hidden="1">
      <c r="A64" s="4" t="s">
        <v>77</v>
      </c>
      <c r="B64" s="9" t="s">
        <v>81</v>
      </c>
      <c r="C64" s="17" t="s">
        <v>92</v>
      </c>
      <c r="D64" s="31">
        <v>2811</v>
      </c>
      <c r="E64" s="32"/>
      <c r="F64" s="31">
        <v>2811</v>
      </c>
      <c r="G64" s="31"/>
      <c r="H64" s="31">
        <v>2811</v>
      </c>
      <c r="I64" s="31"/>
      <c r="J64" s="31">
        <v>2811</v>
      </c>
      <c r="K64" s="31"/>
    </row>
    <row r="65" spans="1:11" ht="13.5" customHeight="1" hidden="1">
      <c r="A65" s="4" t="s">
        <v>79</v>
      </c>
      <c r="B65" s="9" t="s">
        <v>82</v>
      </c>
      <c r="C65" s="17" t="s">
        <v>92</v>
      </c>
      <c r="D65" s="31">
        <v>353680.35000000003</v>
      </c>
      <c r="E65" s="31"/>
      <c r="F65" s="31">
        <v>353680.35000000003</v>
      </c>
      <c r="G65" s="31"/>
      <c r="H65" s="31">
        <v>353680.35000000003</v>
      </c>
      <c r="I65" s="31"/>
      <c r="J65" s="31">
        <v>353680.35000000003</v>
      </c>
      <c r="K65" s="31"/>
    </row>
    <row r="66" spans="1:11" ht="36.75" customHeight="1">
      <c r="A66" s="4" t="s">
        <v>83</v>
      </c>
      <c r="B66" s="9" t="s">
        <v>84</v>
      </c>
      <c r="C66" s="17" t="s">
        <v>92</v>
      </c>
      <c r="D66" s="37">
        <v>0</v>
      </c>
      <c r="E66" s="31"/>
      <c r="F66" s="37">
        <v>0</v>
      </c>
      <c r="G66" s="37"/>
      <c r="H66" s="37">
        <v>0</v>
      </c>
      <c r="I66" s="37"/>
      <c r="J66" s="37">
        <v>0</v>
      </c>
      <c r="K66" s="37"/>
    </row>
    <row r="67" spans="1:11" ht="36" customHeight="1">
      <c r="A67" s="4" t="s">
        <v>85</v>
      </c>
      <c r="B67" s="5" t="s">
        <v>86</v>
      </c>
      <c r="C67" s="1" t="s">
        <v>91</v>
      </c>
      <c r="D67" s="56">
        <v>0</v>
      </c>
      <c r="E67" s="31"/>
      <c r="F67" s="56">
        <v>0</v>
      </c>
      <c r="G67" s="56"/>
      <c r="H67" s="56">
        <v>0</v>
      </c>
      <c r="I67" s="56"/>
      <c r="J67" s="56">
        <v>0</v>
      </c>
      <c r="K67" s="56"/>
    </row>
    <row r="68" spans="1:2" ht="13.5" customHeight="1">
      <c r="A68" s="46" t="s">
        <v>87</v>
      </c>
      <c r="B68" s="14"/>
    </row>
    <row r="69" ht="24.75" customHeight="1">
      <c r="B69" s="41" t="s">
        <v>109</v>
      </c>
    </row>
  </sheetData>
  <sheetProtection/>
  <mergeCells count="13">
    <mergeCell ref="B6:K6"/>
    <mergeCell ref="B7:K7"/>
    <mergeCell ref="B8:K8"/>
    <mergeCell ref="B9:K9"/>
    <mergeCell ref="A12:A14"/>
    <mergeCell ref="B12:B14"/>
    <mergeCell ref="C12:C14"/>
    <mergeCell ref="K13:K14"/>
    <mergeCell ref="E12:K12"/>
    <mergeCell ref="E13:E14"/>
    <mergeCell ref="D12:D13"/>
    <mergeCell ref="G13:G14"/>
    <mergeCell ref="I13:I14"/>
  </mergeCells>
  <printOptions/>
  <pageMargins left="0.5905511811023623" right="0.1968503937007874" top="0.1968503937007874" bottom="0" header="0.1968503937007874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2019-09-11T11:52:47Z</cp:lastPrinted>
  <dcterms:created xsi:type="dcterms:W3CDTF">2006-09-16T00:00:00Z</dcterms:created>
  <dcterms:modified xsi:type="dcterms:W3CDTF">2019-09-11T11:53:01Z</dcterms:modified>
  <cp:category/>
  <cp:version/>
  <cp:contentType/>
  <cp:contentStatus/>
</cp:coreProperties>
</file>