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оекти РАДА\"/>
    </mc:Choice>
  </mc:AlternateContent>
  <bookViews>
    <workbookView xWindow="6675" yWindow="270" windowWidth="8685" windowHeight="6120" tabRatio="555"/>
  </bookViews>
  <sheets>
    <sheet name="дод1" sheetId="18" r:id="rId1"/>
  </sheets>
  <definedNames>
    <definedName name="_xlnm.Print_Titles" localSheetId="0">дод1!$8:$10</definedName>
    <definedName name="_xlnm.Print_Area" localSheetId="0">дод1!$A$1:$G$72</definedName>
  </definedNames>
  <calcPr calcId="162913"/>
</workbook>
</file>

<file path=xl/calcChain.xml><?xml version="1.0" encoding="utf-8"?>
<calcChain xmlns="http://schemas.openxmlformats.org/spreadsheetml/2006/main">
  <c r="G69" i="18" l="1"/>
  <c r="G65" i="18"/>
  <c r="F65" i="18"/>
  <c r="F62" i="18"/>
  <c r="F52" i="18"/>
  <c r="G52" i="18"/>
  <c r="D49" i="18"/>
  <c r="E40" i="18"/>
  <c r="D40" i="18"/>
  <c r="C40" i="18"/>
  <c r="G41" i="18"/>
  <c r="F41" i="18"/>
  <c r="G35" i="18" l="1"/>
  <c r="G27" i="18"/>
  <c r="G25" i="18"/>
  <c r="E66" i="18"/>
  <c r="D66" i="18"/>
  <c r="C66" i="18"/>
  <c r="F67" i="18"/>
  <c r="E23" i="18"/>
  <c r="D23" i="18"/>
  <c r="F58" i="18"/>
  <c r="F57" i="18"/>
  <c r="F56" i="18"/>
  <c r="F55" i="18"/>
  <c r="F54" i="18"/>
  <c r="F53" i="18"/>
  <c r="F51" i="18"/>
  <c r="F50" i="18"/>
  <c r="F48" i="18"/>
  <c r="F46" i="18"/>
  <c r="F45" i="18"/>
  <c r="F44" i="18"/>
  <c r="F43" i="18"/>
  <c r="F42" i="18"/>
  <c r="G46" i="18"/>
  <c r="G45" i="18"/>
  <c r="G44" i="18"/>
  <c r="F40" i="18"/>
  <c r="E36" i="18"/>
  <c r="D36" i="18"/>
  <c r="C36" i="18"/>
  <c r="G28" i="18"/>
  <c r="F28" i="18"/>
  <c r="G66" i="18" l="1"/>
  <c r="D17" i="18" l="1"/>
  <c r="D16" i="18" s="1"/>
  <c r="G20" i="18"/>
  <c r="G14" i="18" l="1"/>
  <c r="F20" i="18" l="1"/>
  <c r="F25" i="18"/>
  <c r="E49" i="18"/>
  <c r="E17" i="18"/>
  <c r="E16" i="18" s="1"/>
  <c r="E47" i="18" l="1"/>
  <c r="D47" i="18"/>
  <c r="C47" i="18"/>
  <c r="F47" i="18" l="1"/>
  <c r="E39" i="18"/>
  <c r="F69" i="18" l="1"/>
  <c r="F68" i="18"/>
  <c r="E70" i="18"/>
  <c r="D70" i="18"/>
  <c r="C70" i="18"/>
  <c r="G64" i="18"/>
  <c r="F64" i="18"/>
  <c r="F63" i="18"/>
  <c r="G61" i="18"/>
  <c r="F61" i="18"/>
  <c r="G58" i="18"/>
  <c r="G57" i="18"/>
  <c r="G56" i="18"/>
  <c r="G55" i="18"/>
  <c r="G54" i="18"/>
  <c r="G53" i="18"/>
  <c r="G51" i="18"/>
  <c r="G50" i="18"/>
  <c r="C39" i="18"/>
  <c r="G48" i="18"/>
  <c r="G47" i="18"/>
  <c r="G43" i="18"/>
  <c r="G42" i="18"/>
  <c r="F35" i="18"/>
  <c r="G34" i="18"/>
  <c r="F34" i="18"/>
  <c r="G33" i="18"/>
  <c r="F33" i="18"/>
  <c r="G32" i="18"/>
  <c r="F32" i="18"/>
  <c r="G31" i="18"/>
  <c r="F31" i="18"/>
  <c r="G30" i="18"/>
  <c r="F30" i="18"/>
  <c r="G29" i="18"/>
  <c r="F29" i="18"/>
  <c r="F27" i="18"/>
  <c r="G26" i="18"/>
  <c r="F26" i="18"/>
  <c r="G24" i="18"/>
  <c r="F24" i="18"/>
  <c r="C23" i="18"/>
  <c r="G22" i="18"/>
  <c r="F22" i="18"/>
  <c r="G21" i="18"/>
  <c r="F21" i="18"/>
  <c r="G19" i="18"/>
  <c r="F19" i="18"/>
  <c r="G18" i="18"/>
  <c r="F18" i="18"/>
  <c r="E11" i="18"/>
  <c r="D11" i="18"/>
  <c r="C17" i="18"/>
  <c r="C16" i="18" s="1"/>
  <c r="C11" i="18" s="1"/>
  <c r="G15" i="18"/>
  <c r="F15" i="18"/>
  <c r="F14" i="18"/>
  <c r="G13" i="18"/>
  <c r="F13" i="18"/>
  <c r="G12" i="18"/>
  <c r="F12" i="18"/>
  <c r="F17" i="18" l="1"/>
  <c r="F16" i="18" s="1"/>
  <c r="F11" i="18" s="1"/>
  <c r="E38" i="18"/>
  <c r="F23" i="18"/>
  <c r="F66" i="18"/>
  <c r="F70" i="18" s="1"/>
  <c r="C38" i="18"/>
  <c r="D38" i="18"/>
  <c r="G16" i="18"/>
  <c r="G17" i="18"/>
  <c r="G23" i="18"/>
  <c r="G40" i="18"/>
  <c r="G70" i="18"/>
  <c r="G11" i="18"/>
  <c r="F36" i="18"/>
  <c r="C59" i="18" l="1"/>
  <c r="C71" i="18" s="1"/>
  <c r="E59" i="18"/>
  <c r="E71" i="18" s="1"/>
  <c r="G38" i="18"/>
  <c r="F38" i="18"/>
  <c r="F49" i="18"/>
  <c r="G49" i="18"/>
  <c r="D39" i="18"/>
  <c r="G39" i="18" s="1"/>
  <c r="F39" i="18" l="1"/>
  <c r="F59" i="18" s="1"/>
  <c r="F71" i="18" s="1"/>
  <c r="D59" i="18"/>
  <c r="D71" i="18" s="1"/>
  <c r="G71" i="18" s="1"/>
  <c r="G59" i="18" l="1"/>
</calcChain>
</file>

<file path=xl/sharedStrings.xml><?xml version="1.0" encoding="utf-8"?>
<sst xmlns="http://schemas.openxmlformats.org/spreadsheetml/2006/main" count="81" uniqueCount="80">
  <si>
    <t>Найменування</t>
  </si>
  <si>
    <t>+ ; -</t>
  </si>
  <si>
    <t>%</t>
  </si>
  <si>
    <t xml:space="preserve">Податкові надходження </t>
  </si>
  <si>
    <t>Податок та збір на доходи фізичних осіб</t>
  </si>
  <si>
    <t>Місцеві податки і збори</t>
  </si>
  <si>
    <t>Податок на майно</t>
  </si>
  <si>
    <t>18010100 -18010400</t>
  </si>
  <si>
    <t>18010500 - 18010900</t>
  </si>
  <si>
    <t>18011000-18011100</t>
  </si>
  <si>
    <t>Туристичний збір</t>
  </si>
  <si>
    <t>Єдиний податок</t>
  </si>
  <si>
    <t xml:space="preserve">Неподаткові надходження </t>
  </si>
  <si>
    <t>Адміністративні штрафи та інші санкції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</si>
  <si>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</si>
  <si>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Державне мито</t>
  </si>
  <si>
    <t>Інші надходження</t>
  </si>
  <si>
    <t>Офіційні трансферти</t>
  </si>
  <si>
    <t>Разом доходів загального фонду</t>
  </si>
  <si>
    <t>Екологічний податок</t>
  </si>
  <si>
    <t>Бюджет розвитку</t>
  </si>
  <si>
    <t>Разом доходів спеціального фонду</t>
  </si>
  <si>
    <t>Всього доходів</t>
  </si>
  <si>
    <t>Доходи від операцій з капіталом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</si>
  <si>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</si>
  <si>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</si>
  <si>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</si>
  <si>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</si>
  <si>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</si>
  <si>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Додаток 1</t>
  </si>
  <si>
    <t>тис.грн</t>
  </si>
  <si>
    <t>Код бюджетної класифікації доходів</t>
  </si>
  <si>
    <t>Відхилення  фактичних надходжень до затверджених показників</t>
  </si>
  <si>
    <t xml:space="preserve">Рентна плата та плата за використання інших природних ресурсів </t>
  </si>
  <si>
    <t>Внутрішні податки на товари та послуги  (акцизний податок )</t>
  </si>
  <si>
    <t>- податок на нерухоме майно</t>
  </si>
  <si>
    <t>- плата за землю</t>
  </si>
  <si>
    <t xml:space="preserve">- транспортний податок </t>
  </si>
  <si>
    <t>Адмiнiстративний збiр за проведення державної реєстрацiї юридичних осiб, фiзичних осiб - пiдприємцiв та громадських формувань</t>
  </si>
  <si>
    <t>Плата за надання інших адміністративних послуг</t>
  </si>
  <si>
    <t>Надходження коштів від Державного фонду дорогоцінних металів і дорогоцінного каміння  </t>
  </si>
  <si>
    <t xml:space="preserve">Субвенції  з державного бюджету місцевим бюджетам      </t>
  </si>
  <si>
    <t>Освітня субвенція з державного бюджету місцевим бюджетам</t>
  </si>
  <si>
    <t xml:space="preserve">Субвенції з місцевих бюджетів іншим  місцевим бюджетам      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</si>
  <si>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</si>
  <si>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субвенцiї з місцевого бюджету</t>
  </si>
  <si>
    <t>Всього доходів загального фонду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</si>
  <si>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</si>
  <si>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</si>
  <si>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 і організацій</t>
  </si>
  <si>
    <t>Кошти від продажу землі</t>
  </si>
  <si>
    <t xml:space="preserve"> </t>
  </si>
  <si>
    <t>Дотації з місцевих бюджетів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</si>
  <si>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</si>
  <si>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Виконання доходної частини бюджету Вараської міської</t>
  </si>
  <si>
    <t>Плата за розмiщення тимчасово вiльних коштiв мiсцевих бюджетiв</t>
  </si>
  <si>
    <t>Субвенція з місцевого бюджету за рахунок залишку коштів субвенції на початок бюджетного періоду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</si>
  <si>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</si>
  <si>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Бюджет                на 2021рік</t>
  </si>
  <si>
    <t>Бюджет                               на 2021 рік              зі змінами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</si>
  <si>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</si>
  <si>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</si>
  <si>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>Субвенція з державного бюджету місцевим бюджетам на розвиток мережі центрів надання адміністративних послуг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</si>
  <si>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</si>
  <si>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</si>
  <si>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____________2022 року №______</t>
  </si>
  <si>
    <t xml:space="preserve"> Фактичні надходження до бюджету станом  на 01.01.2022р.</t>
  </si>
  <si>
    <t>Субвенція з державного бюджету місцевим бюджетам на розвиток комунальної інфраструктури, у тому числі на придбання комунальної техніки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</si>
  <si>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</si>
  <si>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Надходження коштів від відшкодування втрат сільськогосподарського і лісогосподарського виробництва  </t>
  </si>
  <si>
    <t>Субвенція з місцевого бюджету на погашення заборгованості з різниці в тарифах, що підлягає урегулюванню згідно із Законом України "Про заходи,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водовідведення" за рахунок відповідної субвенції з державного бюджету</t>
  </si>
  <si>
    <t>Адміністративний збір за  державну реєстрацію речових прав на нерухоме майно та їх обтяжень</t>
  </si>
  <si>
    <t>до рішення Вараської міської ради</t>
  </si>
  <si>
    <t xml:space="preserve">Податок на прибуток підприємств  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</si>
  <si>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</si>
  <si>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 xml:space="preserve">Секретар міської ради                                            Геннадій ДЕРЕВ'ЯНЧУК                  </t>
  </si>
  <si>
    <t>Субвенція з місцевого бюджету на виплату грошової компенсації за належні для отримання жилі приміщення для сімей осіб, визначених абзацами 5 - 8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</si>
  <si>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 пунктів 11 - 14 частини другої статті 7 або учасниками бойових дій відповідно до пунктів 19 - 20 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</si>
  <si>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                № 7320-СЗ-01-22</t>
  </si>
  <si>
    <t xml:space="preserve"> територіальної громади за  2021 рік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</si>
</sst>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2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3.5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Arial Cyr"/>
      <charset val="204"/>
    </font>
    <font>
      <b/>
      <sz val="2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3" tint="-0.499984740745262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Cambria"/>
      <family val="1"/>
      <charset val="204"/>
      <scheme val="major"/>
    </font>
    <font>
      <b/>
      <i/>
      <sz val="18"/>
      <name val="Cambria"/>
      <family val="1"/>
      <charset val="204"/>
      <scheme val="major"/>
    </font>
    <font>
      <sz val="24"/>
      <name val="Times New Roman"/>
      <family val="1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7"/>
      <name val="Times New Roman"/>
      <family val="1"/>
      <charset val="204"/>
    </font>
    <font>
      <sz val="16.5"/>
      <name val="Times New Roman"/>
      <family val="1"/>
      <charset val="204"/>
    </font>
    <font>
      <b/>
      <sz val="2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22">
    <xf numFmtId="0" fontId="0" fillId="0" borderId="0" xfId="0"/>
    <xf numFmtId="0" fontId="0" fillId="0" borderId="0" xfId="0" applyBorder="1"/>
    <xf numFmtId="0" fontId="3" fillId="0" borderId="0" xfId="1" applyFont="1"/>
    <xf numFmtId="0" fontId="5" fillId="0" borderId="0" xfId="1" applyFont="1" applyAlignment="1">
      <alignment horizontal="center"/>
    </xf>
    <xf numFmtId="0" fontId="0" fillId="0" borderId="1" xfId="0" applyBorder="1"/>
    <xf numFmtId="0" fontId="3" fillId="3" borderId="6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1" fontId="8" fillId="0" borderId="6" xfId="1" applyNumberFormat="1" applyFont="1" applyFill="1" applyBorder="1" applyAlignment="1">
      <alignment horizontal="left"/>
    </xf>
    <xf numFmtId="0" fontId="7" fillId="0" borderId="2" xfId="1" applyFont="1" applyFill="1" applyBorder="1" applyAlignment="1">
      <alignment horizontal="left" wrapText="1"/>
    </xf>
    <xf numFmtId="166" fontId="7" fillId="0" borderId="2" xfId="1" applyNumberFormat="1" applyFont="1" applyFill="1" applyBorder="1" applyAlignment="1">
      <alignment wrapText="1"/>
    </xf>
    <xf numFmtId="166" fontId="7" fillId="0" borderId="2" xfId="1" applyNumberFormat="1" applyFont="1" applyFill="1" applyBorder="1" applyAlignment="1">
      <alignment horizontal="right" wrapText="1"/>
    </xf>
    <xf numFmtId="165" fontId="5" fillId="0" borderId="7" xfId="1" applyNumberFormat="1" applyFont="1" applyFill="1" applyBorder="1"/>
    <xf numFmtId="0" fontId="8" fillId="0" borderId="6" xfId="1" applyFont="1" applyBorder="1" applyAlignment="1">
      <alignment horizontal="left"/>
    </xf>
    <xf numFmtId="166" fontId="9" fillId="0" borderId="2" xfId="1" applyNumberFormat="1" applyFont="1" applyBorder="1" applyAlignment="1" applyProtection="1">
      <protection locked="0"/>
    </xf>
    <xf numFmtId="166" fontId="9" fillId="0" borderId="2" xfId="1" applyNumberFormat="1" applyFont="1" applyFill="1" applyBorder="1" applyAlignment="1" applyProtection="1">
      <alignment horizontal="right"/>
      <protection locked="0"/>
    </xf>
    <xf numFmtId="166" fontId="9" fillId="2" borderId="2" xfId="1" applyNumberFormat="1" applyFont="1" applyFill="1" applyBorder="1" applyAlignment="1">
      <alignment horizontal="right"/>
    </xf>
    <xf numFmtId="165" fontId="9" fillId="2" borderId="7" xfId="1" applyNumberFormat="1" applyFont="1" applyFill="1" applyBorder="1"/>
    <xf numFmtId="0" fontId="8" fillId="0" borderId="6" xfId="1" applyFont="1" applyFill="1" applyBorder="1" applyAlignment="1">
      <alignment horizontal="left"/>
    </xf>
    <xf numFmtId="164" fontId="9" fillId="0" borderId="2" xfId="1" applyNumberFormat="1" applyFont="1" applyFill="1" applyBorder="1" applyAlignment="1" applyProtection="1">
      <alignment wrapText="1"/>
      <protection locked="0"/>
    </xf>
    <xf numFmtId="166" fontId="9" fillId="0" borderId="2" xfId="1" applyNumberFormat="1" applyFont="1" applyFill="1" applyBorder="1" applyProtection="1">
      <protection locked="0"/>
    </xf>
    <xf numFmtId="166" fontId="9" fillId="0" borderId="2" xfId="1" applyNumberFormat="1" applyFont="1" applyBorder="1" applyAlignment="1">
      <alignment wrapText="1"/>
    </xf>
    <xf numFmtId="0" fontId="6" fillId="0" borderId="6" xfId="1" applyFont="1" applyFill="1" applyBorder="1" applyAlignment="1">
      <alignment horizontal="left"/>
    </xf>
    <xf numFmtId="0" fontId="5" fillId="0" borderId="2" xfId="1" applyFont="1" applyBorder="1" applyAlignment="1">
      <alignment horizontal="left" wrapText="1"/>
    </xf>
    <xf numFmtId="166" fontId="5" fillId="0" borderId="2" xfId="1" applyNumberFormat="1" applyFont="1" applyFill="1" applyBorder="1" applyAlignment="1" applyProtection="1">
      <protection locked="0"/>
    </xf>
    <xf numFmtId="166" fontId="5" fillId="0" borderId="2" xfId="1" applyNumberFormat="1" applyFont="1" applyFill="1" applyBorder="1" applyProtection="1">
      <protection locked="0"/>
    </xf>
    <xf numFmtId="166" fontId="5" fillId="2" borderId="2" xfId="1" applyNumberFormat="1" applyFont="1" applyFill="1" applyBorder="1" applyAlignment="1">
      <alignment horizontal="right"/>
    </xf>
    <xf numFmtId="0" fontId="8" fillId="0" borderId="6" xfId="1" applyFont="1" applyFill="1" applyBorder="1" applyAlignment="1">
      <alignment horizontal="left" wrapText="1"/>
    </xf>
    <xf numFmtId="166" fontId="7" fillId="0" borderId="2" xfId="1" applyNumberFormat="1" applyFont="1" applyFill="1" applyBorder="1" applyAlignment="1"/>
    <xf numFmtId="166" fontId="7" fillId="0" borderId="2" xfId="1" applyNumberFormat="1" applyFont="1" applyFill="1" applyBorder="1" applyAlignment="1">
      <alignment horizontal="right"/>
    </xf>
    <xf numFmtId="164" fontId="9" fillId="0" borderId="2" xfId="1" applyNumberFormat="1" applyFont="1" applyFill="1" applyBorder="1" applyAlignment="1" applyProtection="1">
      <alignment horizontal="right" wrapText="1"/>
      <protection locked="0"/>
    </xf>
    <xf numFmtId="164" fontId="9" fillId="0" borderId="2" xfId="1" applyNumberFormat="1" applyFont="1" applyBorder="1" applyAlignment="1" applyProtection="1">
      <alignment horizontal="right" wrapText="1"/>
      <protection locked="0"/>
    </xf>
    <xf numFmtId="164" fontId="9" fillId="2" borderId="2" xfId="0" applyNumberFormat="1" applyFont="1" applyFill="1" applyBorder="1" applyAlignment="1" applyProtection="1">
      <alignment horizontal="right" wrapText="1"/>
    </xf>
    <xf numFmtId="164" fontId="10" fillId="0" borderId="2" xfId="1" applyNumberFormat="1" applyFont="1" applyBorder="1" applyAlignment="1" applyProtection="1">
      <alignment horizontal="right" wrapText="1"/>
      <protection locked="0"/>
    </xf>
    <xf numFmtId="164" fontId="18" fillId="0" borderId="2" xfId="0" applyNumberFormat="1" applyFont="1" applyBorder="1" applyAlignment="1" applyProtection="1">
      <alignment horizontal="right" wrapText="1"/>
      <protection locked="0"/>
    </xf>
    <xf numFmtId="164" fontId="9" fillId="0" borderId="2" xfId="1" applyNumberFormat="1" applyFont="1" applyBorder="1" applyAlignment="1" applyProtection="1">
      <alignment horizontal="right"/>
      <protection locked="0"/>
    </xf>
    <xf numFmtId="164" fontId="9" fillId="0" borderId="2" xfId="1" applyNumberFormat="1" applyFont="1" applyBorder="1" applyAlignment="1">
      <alignment horizontal="right"/>
    </xf>
    <xf numFmtId="164" fontId="9" fillId="0" borderId="2" xfId="1" applyNumberFormat="1" applyFont="1" applyBorder="1" applyAlignment="1">
      <alignment horizontal="right" wrapText="1"/>
    </xf>
    <xf numFmtId="0" fontId="12" fillId="0" borderId="2" xfId="0" applyFont="1" applyBorder="1" applyAlignment="1">
      <alignment wrapText="1"/>
    </xf>
    <xf numFmtId="0" fontId="9" fillId="0" borderId="2" xfId="1" applyFont="1" applyBorder="1" applyAlignment="1">
      <alignment wrapText="1"/>
    </xf>
    <xf numFmtId="166" fontId="9" fillId="0" borderId="2" xfId="1" applyNumberFormat="1" applyFont="1" applyBorder="1" applyAlignment="1" applyProtection="1">
      <alignment horizontal="right"/>
      <protection locked="0"/>
    </xf>
    <xf numFmtId="0" fontId="8" fillId="0" borderId="6" xfId="1" applyFont="1" applyFill="1" applyBorder="1" applyAlignment="1">
      <alignment horizontal="center"/>
    </xf>
    <xf numFmtId="0" fontId="6" fillId="0" borderId="6" xfId="1" applyFont="1" applyBorder="1" applyAlignment="1">
      <alignment horizontal="left"/>
    </xf>
    <xf numFmtId="166" fontId="5" fillId="0" borderId="2" xfId="1" applyNumberFormat="1" applyFont="1" applyBorder="1" applyAlignment="1" applyProtection="1">
      <alignment horizontal="right"/>
      <protection locked="0"/>
    </xf>
    <xf numFmtId="165" fontId="5" fillId="2" borderId="7" xfId="1" applyNumberFormat="1" applyFont="1" applyFill="1" applyBorder="1"/>
    <xf numFmtId="166" fontId="9" fillId="0" borderId="2" xfId="1" applyNumberFormat="1" applyFont="1" applyBorder="1" applyAlignment="1">
      <alignment horizontal="right" wrapText="1"/>
    </xf>
    <xf numFmtId="166" fontId="9" fillId="0" borderId="2" xfId="1" applyNumberFormat="1" applyFont="1" applyFill="1" applyBorder="1" applyAlignment="1" applyProtection="1">
      <protection locked="0"/>
    </xf>
    <xf numFmtId="0" fontId="8" fillId="0" borderId="6" xfId="1" applyFont="1" applyBorder="1" applyAlignment="1">
      <alignment horizontal="center"/>
    </xf>
    <xf numFmtId="164" fontId="9" fillId="0" borderId="2" xfId="0" applyNumberFormat="1" applyFont="1" applyBorder="1" applyAlignment="1">
      <alignment horizontal="right" wrapText="1"/>
    </xf>
    <xf numFmtId="0" fontId="5" fillId="0" borderId="6" xfId="1" applyFont="1" applyFill="1" applyBorder="1" applyAlignment="1">
      <alignment horizontal="center"/>
    </xf>
    <xf numFmtId="0" fontId="19" fillId="0" borderId="2" xfId="0" applyFont="1" applyBorder="1" applyAlignment="1">
      <alignment horizontal="right" wrapText="1"/>
    </xf>
    <xf numFmtId="0" fontId="19" fillId="0" borderId="2" xfId="0" applyFont="1" applyBorder="1" applyAlignment="1">
      <alignment horizontal="center"/>
    </xf>
    <xf numFmtId="0" fontId="19" fillId="0" borderId="2" xfId="0" applyFont="1" applyFill="1" applyBorder="1" applyAlignment="1">
      <alignment horizontal="right"/>
    </xf>
    <xf numFmtId="0" fontId="19" fillId="0" borderId="7" xfId="0" applyFont="1" applyBorder="1" applyAlignment="1">
      <alignment horizontal="center"/>
    </xf>
    <xf numFmtId="166" fontId="19" fillId="0" borderId="2" xfId="0" applyNumberFormat="1" applyFont="1" applyBorder="1" applyAlignment="1">
      <alignment horizontal="right" wrapText="1"/>
    </xf>
    <xf numFmtId="166" fontId="19" fillId="0" borderId="2" xfId="0" applyNumberFormat="1" applyFont="1" applyFill="1" applyBorder="1" applyAlignment="1">
      <alignment horizontal="right"/>
    </xf>
    <xf numFmtId="166" fontId="9" fillId="0" borderId="2" xfId="1" applyNumberFormat="1" applyFont="1" applyFill="1" applyBorder="1" applyAlignment="1">
      <alignment horizontal="right"/>
    </xf>
    <xf numFmtId="164" fontId="9" fillId="0" borderId="2" xfId="1" applyNumberFormat="1" applyFont="1" applyFill="1" applyBorder="1" applyAlignment="1"/>
    <xf numFmtId="0" fontId="9" fillId="0" borderId="2" xfId="1" applyFont="1" applyFill="1" applyBorder="1" applyAlignment="1">
      <alignment wrapText="1"/>
    </xf>
    <xf numFmtId="0" fontId="20" fillId="0" borderId="6" xfId="1" applyFont="1" applyFill="1" applyBorder="1" applyAlignment="1">
      <alignment horizontal="center"/>
    </xf>
    <xf numFmtId="0" fontId="21" fillId="0" borderId="8" xfId="1" applyFont="1" applyFill="1" applyBorder="1"/>
    <xf numFmtId="0" fontId="5" fillId="0" borderId="9" xfId="1" applyFont="1" applyFill="1" applyBorder="1" applyAlignment="1">
      <alignment horizontal="left"/>
    </xf>
    <xf numFmtId="49" fontId="23" fillId="0" borderId="2" xfId="1" applyNumberFormat="1" applyFont="1" applyBorder="1" applyAlignment="1">
      <alignment horizontal="centerContinuous" vertical="center"/>
    </xf>
    <xf numFmtId="0" fontId="23" fillId="0" borderId="7" xfId="1" applyFont="1" applyBorder="1" applyAlignment="1">
      <alignment horizontal="centerContinuous" vertical="center"/>
    </xf>
    <xf numFmtId="166" fontId="5" fillId="0" borderId="2" xfId="1" applyNumberFormat="1" applyFont="1" applyBorder="1" applyAlignment="1">
      <alignment horizontal="right" wrapText="1"/>
    </xf>
    <xf numFmtId="166" fontId="9" fillId="0" borderId="2" xfId="1" applyNumberFormat="1" applyFont="1" applyBorder="1" applyAlignment="1" applyProtection="1">
      <alignment horizontal="right" wrapText="1"/>
      <protection locked="0"/>
    </xf>
    <xf numFmtId="166" fontId="9" fillId="0" borderId="2" xfId="0" applyNumberFormat="1" applyFont="1" applyBorder="1" applyAlignment="1">
      <alignment horizontal="right" wrapText="1"/>
    </xf>
    <xf numFmtId="166" fontId="5" fillId="0" borderId="2" xfId="1" applyNumberFormat="1" applyFont="1" applyFill="1" applyBorder="1" applyAlignment="1" applyProtection="1">
      <alignment horizontal="right"/>
      <protection locked="0"/>
    </xf>
    <xf numFmtId="166" fontId="5" fillId="0" borderId="9" xfId="1" applyNumberFormat="1" applyFont="1" applyFill="1" applyBorder="1" applyAlignment="1">
      <alignment horizontal="right"/>
    </xf>
    <xf numFmtId="165" fontId="5" fillId="0" borderId="10" xfId="1" applyNumberFormat="1" applyFont="1" applyFill="1" applyBorder="1"/>
    <xf numFmtId="0" fontId="5" fillId="0" borderId="2" xfId="0" applyFont="1" applyBorder="1" applyAlignment="1">
      <alignment wrapText="1"/>
    </xf>
    <xf numFmtId="0" fontId="10" fillId="0" borderId="2" xfId="1" applyFont="1" applyFill="1" applyBorder="1" applyAlignment="1">
      <alignment horizontal="left" wrapText="1"/>
    </xf>
    <xf numFmtId="0" fontId="9" fillId="0" borderId="2" xfId="1" applyFont="1" applyFill="1" applyBorder="1" applyAlignment="1" applyProtection="1">
      <alignment horizontal="left" vertical="top" wrapText="1"/>
      <protection locked="0"/>
    </xf>
    <xf numFmtId="0" fontId="9" fillId="0" borderId="2" xfId="1" applyFont="1" applyFill="1" applyBorder="1" applyAlignment="1" applyProtection="1">
      <alignment horizontal="left" wrapText="1"/>
      <protection locked="0"/>
    </xf>
    <xf numFmtId="0" fontId="9" fillId="0" borderId="2" xfId="1" applyFont="1" applyBorder="1" applyAlignment="1" applyProtection="1">
      <alignment horizontal="left" wrapText="1"/>
      <protection locked="0"/>
    </xf>
    <xf numFmtId="0" fontId="9" fillId="2" borderId="2" xfId="0" applyFont="1" applyFill="1" applyBorder="1" applyAlignment="1" applyProtection="1">
      <alignment horizontal="left" wrapText="1"/>
    </xf>
    <xf numFmtId="49" fontId="10" fillId="0" borderId="2" xfId="1" applyNumberFormat="1" applyFont="1" applyBorder="1" applyAlignment="1" applyProtection="1">
      <alignment horizontal="left" wrapText="1"/>
      <protection locked="0"/>
    </xf>
    <xf numFmtId="49" fontId="9" fillId="0" borderId="2" xfId="0" applyNumberFormat="1" applyFont="1" applyBorder="1" applyAlignment="1" applyProtection="1">
      <alignment horizontal="left" wrapText="1"/>
      <protection locked="0"/>
    </xf>
    <xf numFmtId="0" fontId="12" fillId="0" borderId="2" xfId="0" applyFont="1" applyBorder="1" applyAlignment="1">
      <alignment horizontal="left" wrapText="1"/>
    </xf>
    <xf numFmtId="0" fontId="9" fillId="0" borderId="2" xfId="1" applyFont="1" applyBorder="1" applyAlignment="1" applyProtection="1">
      <alignment horizontal="left"/>
      <protection locked="0"/>
    </xf>
    <xf numFmtId="0" fontId="9" fillId="0" borderId="2" xfId="1" applyFont="1" applyBorder="1" applyAlignment="1">
      <alignment horizontal="left"/>
    </xf>
    <xf numFmtId="0" fontId="9" fillId="0" borderId="2" xfId="1" applyFont="1" applyBorder="1" applyAlignment="1">
      <alignment horizontal="left" wrapText="1"/>
    </xf>
    <xf numFmtId="49" fontId="9" fillId="0" borderId="2" xfId="1" applyNumberFormat="1" applyFont="1" applyBorder="1" applyAlignment="1">
      <alignment horizontal="left" wrapText="1"/>
    </xf>
    <xf numFmtId="0" fontId="9" fillId="0" borderId="2" xfId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left" wrapText="1"/>
    </xf>
    <xf numFmtId="0" fontId="1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wrapText="1"/>
    </xf>
    <xf numFmtId="49" fontId="9" fillId="0" borderId="2" xfId="1" applyNumberFormat="1" applyFont="1" applyBorder="1" applyAlignment="1">
      <alignment horizontal="left" vertical="justify" wrapText="1"/>
    </xf>
    <xf numFmtId="0" fontId="19" fillId="0" borderId="2" xfId="0" applyFont="1" applyBorder="1" applyAlignment="1">
      <alignment horizontal="left" vertical="justify" wrapText="1"/>
    </xf>
    <xf numFmtId="0" fontId="12" fillId="0" borderId="2" xfId="0" applyFont="1" applyFill="1" applyBorder="1" applyAlignment="1">
      <alignment vertical="center" wrapText="1"/>
    </xf>
    <xf numFmtId="0" fontId="9" fillId="0" borderId="2" xfId="1" applyFont="1" applyFill="1" applyBorder="1" applyAlignment="1"/>
    <xf numFmtId="0" fontId="9" fillId="0" borderId="2" xfId="0" applyFont="1" applyBorder="1" applyAlignment="1">
      <alignment wrapText="1"/>
    </xf>
    <xf numFmtId="11" fontId="26" fillId="0" borderId="2" xfId="1" applyNumberFormat="1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center" wrapText="1"/>
    </xf>
    <xf numFmtId="2" fontId="22" fillId="0" borderId="11" xfId="0" applyNumberFormat="1" applyFont="1" applyFill="1" applyBorder="1" applyAlignment="1">
      <alignment horizontal="left" wrapText="1"/>
    </xf>
    <xf numFmtId="0" fontId="24" fillId="0" borderId="6" xfId="1" applyFont="1" applyFill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11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1" fillId="0" borderId="3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/>
    </xf>
    <xf numFmtId="0" fontId="23" fillId="0" borderId="2" xfId="1" applyFont="1" applyBorder="1" applyAlignment="1">
      <alignment vertical="center"/>
    </xf>
    <xf numFmtId="0" fontId="23" fillId="0" borderId="4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4" xfId="1" applyFont="1" applyBorder="1" applyAlignment="1" applyProtection="1">
      <alignment horizontal="center" vertical="center" wrapText="1"/>
      <protection locked="0"/>
    </xf>
    <xf numFmtId="0" fontId="23" fillId="0" borderId="2" xfId="1" applyFont="1" applyBorder="1" applyAlignment="1">
      <alignment vertical="center" wrapText="1"/>
    </xf>
    <xf numFmtId="0" fontId="23" fillId="0" borderId="5" xfId="1" applyFont="1" applyBorder="1" applyAlignment="1">
      <alignment horizontal="center" vertical="center" wrapText="1"/>
    </xf>
    <xf numFmtId="0" fontId="15" fillId="0" borderId="0" xfId="1" applyFont="1" applyAlignment="1">
      <alignment horizontal="center"/>
    </xf>
    <xf numFmtId="0" fontId="0" fillId="0" borderId="0" xfId="0" applyAlignment="1"/>
    <xf numFmtId="0" fontId="15" fillId="0" borderId="12" xfId="1" applyFont="1" applyBorder="1" applyAlignment="1" applyProtection="1">
      <alignment horizontal="center"/>
      <protection locked="0"/>
    </xf>
    <xf numFmtId="0" fontId="28" fillId="0" borderId="1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R76"/>
  <sheetViews>
    <sheetView tabSelected="1" view="pageBreakPreview" topLeftCell="A2" zoomScale="62" zoomScaleNormal="90" zoomScaleSheetLayoutView="62" zoomScalePageLayoutView="93" workbookViewId="0">
      <selection activeCell="B20" sqref="B20"/>
    </sheetView>
  </sheetViews>
  <sheetFormatPr defaultRowHeight="12.75" x14ac:dyDescent="0.2"/>
  <cols>
    <col min="1" max="1" width="12.42578125" customWidth="1"/>
    <col min="2" max="2" width="83" customWidth="1"/>
    <col min="3" max="3" width="16" customWidth="1"/>
    <col min="4" max="4" width="16.85546875" customWidth="1"/>
    <col min="5" max="5" width="17.28515625" customWidth="1"/>
    <col min="6" max="6" width="14.7109375" customWidth="1"/>
    <col min="7" max="7" width="13.85546875" customWidth="1"/>
  </cols>
  <sheetData>
    <row r="1" spans="1:7" ht="26.25" x14ac:dyDescent="0.4">
      <c r="D1" s="101" t="s">
        <v>29</v>
      </c>
      <c r="E1" s="102"/>
      <c r="F1" s="102"/>
      <c r="G1" s="102"/>
    </row>
    <row r="2" spans="1:7" ht="26.25" x14ac:dyDescent="0.4">
      <c r="D2" s="101" t="s">
        <v>72</v>
      </c>
      <c r="E2" s="104"/>
      <c r="F2" s="104"/>
      <c r="G2" s="104"/>
    </row>
    <row r="3" spans="1:7" ht="26.25" x14ac:dyDescent="0.4">
      <c r="A3" s="2"/>
      <c r="B3" s="3"/>
      <c r="C3" s="3"/>
      <c r="D3" s="103" t="s">
        <v>65</v>
      </c>
      <c r="E3" s="104"/>
      <c r="F3" s="104"/>
      <c r="G3" s="104"/>
    </row>
    <row r="4" spans="1:7" ht="22.5" x14ac:dyDescent="0.3">
      <c r="A4" s="2"/>
      <c r="B4" s="3"/>
      <c r="C4" s="3"/>
      <c r="D4" s="3"/>
      <c r="E4" s="105"/>
      <c r="F4" s="106"/>
      <c r="G4" s="106"/>
    </row>
    <row r="5" spans="1:7" ht="23.45" customHeight="1" x14ac:dyDescent="0.4">
      <c r="A5" s="118" t="s">
        <v>54</v>
      </c>
      <c r="B5" s="119"/>
      <c r="C5" s="119"/>
      <c r="D5" s="119"/>
      <c r="E5" s="119"/>
      <c r="F5" s="119"/>
      <c r="G5" s="119"/>
    </row>
    <row r="6" spans="1:7" ht="30.6" customHeight="1" x14ac:dyDescent="0.4">
      <c r="A6" s="118" t="s">
        <v>79</v>
      </c>
      <c r="B6" s="119"/>
      <c r="C6" s="119"/>
      <c r="D6" s="119"/>
      <c r="E6" s="119"/>
      <c r="F6" s="119"/>
      <c r="G6" s="119"/>
    </row>
    <row r="7" spans="1:7" ht="31.5" customHeight="1" thickBot="1" x14ac:dyDescent="0.45">
      <c r="A7" s="2"/>
      <c r="B7" s="120" t="s">
        <v>78</v>
      </c>
      <c r="C7" s="121"/>
      <c r="D7" s="121"/>
      <c r="E7" s="121"/>
      <c r="F7" s="107" t="s">
        <v>30</v>
      </c>
      <c r="G7" s="108"/>
    </row>
    <row r="8" spans="1:7" ht="73.5" customHeight="1" x14ac:dyDescent="0.2">
      <c r="A8" s="109" t="s">
        <v>31</v>
      </c>
      <c r="B8" s="111" t="s">
        <v>0</v>
      </c>
      <c r="C8" s="113" t="s">
        <v>58</v>
      </c>
      <c r="D8" s="113" t="s">
        <v>59</v>
      </c>
      <c r="E8" s="115" t="s">
        <v>66</v>
      </c>
      <c r="F8" s="113" t="s">
        <v>32</v>
      </c>
      <c r="G8" s="117"/>
    </row>
    <row r="9" spans="1:7" ht="31.5" customHeight="1" x14ac:dyDescent="0.2">
      <c r="A9" s="110"/>
      <c r="B9" s="112"/>
      <c r="C9" s="114"/>
      <c r="D9" s="114"/>
      <c r="E9" s="116"/>
      <c r="F9" s="63" t="s">
        <v>1</v>
      </c>
      <c r="G9" s="64" t="s">
        <v>2</v>
      </c>
    </row>
    <row r="10" spans="1:7" ht="19.5" customHeight="1" x14ac:dyDescent="0.2">
      <c r="A10" s="5">
        <v>1</v>
      </c>
      <c r="B10" s="6">
        <v>2</v>
      </c>
      <c r="C10" s="7">
        <v>3</v>
      </c>
      <c r="D10" s="6">
        <v>4</v>
      </c>
      <c r="E10" s="6">
        <v>5</v>
      </c>
      <c r="F10" s="6">
        <v>6</v>
      </c>
      <c r="G10" s="8">
        <v>7</v>
      </c>
    </row>
    <row r="11" spans="1:7" ht="22.5" x14ac:dyDescent="0.3">
      <c r="A11" s="9">
        <v>10000000</v>
      </c>
      <c r="B11" s="10" t="s">
        <v>3</v>
      </c>
      <c r="C11" s="11">
        <f>SUM(C12:C15,C16)</f>
        <v>567361.6</v>
      </c>
      <c r="D11" s="12">
        <f>SUM(D12:D15,D16)</f>
        <v>612236.80000000005</v>
      </c>
      <c r="E11" s="12">
        <f>SUM(E12:E15,E16)</f>
        <v>626360.80000000005</v>
      </c>
      <c r="F11" s="12">
        <f>SUM(F12:F15,F16)</f>
        <v>14124.000000000024</v>
      </c>
      <c r="G11" s="13">
        <f>SUM(E11/D11)</f>
        <v>1.0230695051326546</v>
      </c>
    </row>
    <row r="12" spans="1:7" ht="23.25" x14ac:dyDescent="0.35">
      <c r="A12" s="14">
        <v>11010000</v>
      </c>
      <c r="B12" s="75" t="s">
        <v>4</v>
      </c>
      <c r="C12" s="15">
        <v>491611.1</v>
      </c>
      <c r="D12" s="15">
        <v>525810</v>
      </c>
      <c r="E12" s="16">
        <v>533932.4</v>
      </c>
      <c r="F12" s="17">
        <f>SUM(E12-D12)</f>
        <v>8122.4000000000233</v>
      </c>
      <c r="G12" s="18">
        <f>SUM(E12/D12)</f>
        <v>1.0154474049561628</v>
      </c>
    </row>
    <row r="13" spans="1:7" ht="23.25" x14ac:dyDescent="0.35">
      <c r="A13" s="19">
        <v>11020000</v>
      </c>
      <c r="B13" s="74" t="s">
        <v>73</v>
      </c>
      <c r="C13" s="20">
        <v>240</v>
      </c>
      <c r="D13" s="20">
        <v>120</v>
      </c>
      <c r="E13" s="21">
        <v>37.5</v>
      </c>
      <c r="F13" s="17">
        <f>SUM(E13-D13)</f>
        <v>-82.5</v>
      </c>
      <c r="G13" s="18">
        <f>SUM(E13/D13)</f>
        <v>0.3125</v>
      </c>
    </row>
    <row r="14" spans="1:7" ht="46.5" x14ac:dyDescent="0.35">
      <c r="A14" s="19">
        <v>13000000</v>
      </c>
      <c r="B14" s="74" t="s">
        <v>33</v>
      </c>
      <c r="C14" s="20">
        <v>1100</v>
      </c>
      <c r="D14" s="20">
        <v>1434</v>
      </c>
      <c r="E14" s="21">
        <v>2367.8000000000002</v>
      </c>
      <c r="F14" s="17">
        <f>SUM(E14-D14)</f>
        <v>933.80000000000018</v>
      </c>
      <c r="G14" s="18">
        <f>SUM(E14/D14)</f>
        <v>1.6511854951185496</v>
      </c>
    </row>
    <row r="15" spans="1:7" ht="46.5" x14ac:dyDescent="0.35">
      <c r="A15" s="19">
        <v>14000000</v>
      </c>
      <c r="B15" s="82" t="s">
        <v>34</v>
      </c>
      <c r="C15" s="22">
        <v>7850</v>
      </c>
      <c r="D15" s="22">
        <v>15290.3</v>
      </c>
      <c r="E15" s="21">
        <v>17722.099999999999</v>
      </c>
      <c r="F15" s="17">
        <f>SUM(E15-D15)</f>
        <v>2431.7999999999993</v>
      </c>
      <c r="G15" s="18">
        <f t="shared" ref="G15:G40" si="0">SUM(E15/D15)</f>
        <v>1.159042007024061</v>
      </c>
    </row>
    <row r="16" spans="1:7" ht="23.25" x14ac:dyDescent="0.35">
      <c r="A16" s="23">
        <v>18000000</v>
      </c>
      <c r="B16" s="24" t="s">
        <v>5</v>
      </c>
      <c r="C16" s="25">
        <f>SUM(C21:C22,C17)</f>
        <v>66560.5</v>
      </c>
      <c r="D16" s="26">
        <f>SUM(D21:D22,D17)</f>
        <v>69582.5</v>
      </c>
      <c r="E16" s="26">
        <f t="shared" ref="E16" si="1">SUM(E21:E22,E17)</f>
        <v>72301</v>
      </c>
      <c r="F16" s="27">
        <f>SUM(F21:F22,F17)</f>
        <v>2718.5000000000018</v>
      </c>
      <c r="G16" s="18">
        <f t="shared" si="0"/>
        <v>1.0390687313620521</v>
      </c>
    </row>
    <row r="17" spans="1:7" ht="23.25" x14ac:dyDescent="0.35">
      <c r="A17" s="23">
        <v>18010000</v>
      </c>
      <c r="B17" s="24" t="s">
        <v>6</v>
      </c>
      <c r="C17" s="25">
        <f t="shared" ref="C17" si="2">SUM(C18:C20)</f>
        <v>45075</v>
      </c>
      <c r="D17" s="26">
        <f>SUM(D18:D20)</f>
        <v>45826</v>
      </c>
      <c r="E17" s="26">
        <f t="shared" ref="E17" si="3">SUM(E18:E20)</f>
        <v>46795.6</v>
      </c>
      <c r="F17" s="27">
        <f>SUM(F18:F20)</f>
        <v>969.60000000000184</v>
      </c>
      <c r="G17" s="18">
        <f t="shared" si="0"/>
        <v>1.021158294418016</v>
      </c>
    </row>
    <row r="18" spans="1:7" ht="53.25" x14ac:dyDescent="0.35">
      <c r="A18" s="28" t="s">
        <v>7</v>
      </c>
      <c r="B18" s="83" t="s">
        <v>35</v>
      </c>
      <c r="C18" s="22">
        <v>8650</v>
      </c>
      <c r="D18" s="22">
        <v>6747</v>
      </c>
      <c r="E18" s="21">
        <v>5861.6</v>
      </c>
      <c r="F18" s="17">
        <f>SUM(E18-D18)</f>
        <v>-885.39999999999964</v>
      </c>
      <c r="G18" s="18">
        <f t="shared" si="0"/>
        <v>0.86877130576552553</v>
      </c>
    </row>
    <row r="19" spans="1:7" ht="53.25" x14ac:dyDescent="0.35">
      <c r="A19" s="28" t="s">
        <v>8</v>
      </c>
      <c r="B19" s="83" t="s">
        <v>36</v>
      </c>
      <c r="C19" s="22">
        <v>36400</v>
      </c>
      <c r="D19" s="22">
        <v>39054</v>
      </c>
      <c r="E19" s="21">
        <v>40919.4</v>
      </c>
      <c r="F19" s="17">
        <f>SUM(E19-D19)</f>
        <v>1865.4000000000015</v>
      </c>
      <c r="G19" s="18">
        <f t="shared" si="0"/>
        <v>1.0477646335842681</v>
      </c>
    </row>
    <row r="20" spans="1:7" ht="36" x14ac:dyDescent="0.35">
      <c r="A20" s="28" t="s">
        <v>9</v>
      </c>
      <c r="B20" s="83" t="s">
        <v>37</v>
      </c>
      <c r="C20" s="22">
        <v>25</v>
      </c>
      <c r="D20" s="22">
        <v>25</v>
      </c>
      <c r="E20" s="21">
        <v>14.6</v>
      </c>
      <c r="F20" s="17">
        <f>SUM(E20-D20)</f>
        <v>-10.4</v>
      </c>
      <c r="G20" s="18">
        <f t="shared" si="0"/>
        <v>0.58399999999999996</v>
      </c>
    </row>
    <row r="21" spans="1:7" ht="23.25" x14ac:dyDescent="0.35">
      <c r="A21" s="19">
        <v>18030000</v>
      </c>
      <c r="B21" s="83" t="s">
        <v>10</v>
      </c>
      <c r="C21" s="22">
        <v>60</v>
      </c>
      <c r="D21" s="22">
        <v>71</v>
      </c>
      <c r="E21" s="21">
        <v>189.4</v>
      </c>
      <c r="F21" s="17">
        <f>SUM(E21-D21)</f>
        <v>118.4</v>
      </c>
      <c r="G21" s="18">
        <f t="shared" si="0"/>
        <v>2.6676056338028169</v>
      </c>
    </row>
    <row r="22" spans="1:7" ht="23.25" x14ac:dyDescent="0.35">
      <c r="A22" s="19">
        <v>18050000</v>
      </c>
      <c r="B22" s="83" t="s">
        <v>11</v>
      </c>
      <c r="C22" s="22">
        <v>21425.5</v>
      </c>
      <c r="D22" s="22">
        <v>23685.5</v>
      </c>
      <c r="E22" s="21">
        <v>25316</v>
      </c>
      <c r="F22" s="17">
        <f>SUM(E22-D22)</f>
        <v>1630.5</v>
      </c>
      <c r="G22" s="18">
        <f t="shared" si="0"/>
        <v>1.0688395854003505</v>
      </c>
    </row>
    <row r="23" spans="1:7" ht="22.5" x14ac:dyDescent="0.3">
      <c r="A23" s="19">
        <v>20000000</v>
      </c>
      <c r="B23" s="10" t="s">
        <v>12</v>
      </c>
      <c r="C23" s="29">
        <f>SUM(C24:C35)</f>
        <v>1711</v>
      </c>
      <c r="D23" s="30">
        <f>SUM(D24:D35)</f>
        <v>4547</v>
      </c>
      <c r="E23" s="30">
        <f>SUM(E24:E35)</f>
        <v>7149.7000000000007</v>
      </c>
      <c r="F23" s="30">
        <f>SUM(F24:F35)</f>
        <v>2602.6999999999998</v>
      </c>
      <c r="G23" s="13">
        <f t="shared" si="0"/>
        <v>1.5723993842093689</v>
      </c>
    </row>
    <row r="24" spans="1:7" ht="69.75" x14ac:dyDescent="0.35">
      <c r="A24" s="19">
        <v>21010300</v>
      </c>
      <c r="B24" s="73" t="s">
        <v>74</v>
      </c>
      <c r="C24" s="31">
        <v>150</v>
      </c>
      <c r="D24" s="31">
        <v>465</v>
      </c>
      <c r="E24" s="21">
        <v>1285</v>
      </c>
      <c r="F24" s="17">
        <f>SUM(E24-D24)</f>
        <v>820</v>
      </c>
      <c r="G24" s="18">
        <f t="shared" si="0"/>
        <v>2.763440860215054</v>
      </c>
    </row>
    <row r="25" spans="1:7" ht="46.5" x14ac:dyDescent="0.35">
      <c r="A25" s="19">
        <v>21050000</v>
      </c>
      <c r="B25" s="74" t="s">
        <v>55</v>
      </c>
      <c r="C25" s="31"/>
      <c r="D25" s="31">
        <v>1880</v>
      </c>
      <c r="E25" s="21">
        <v>2710.9</v>
      </c>
      <c r="F25" s="17">
        <f t="shared" ref="F25:F36" si="4">SUM(E25-D25)</f>
        <v>830.90000000000009</v>
      </c>
      <c r="G25" s="18">
        <f t="shared" si="0"/>
        <v>1.441968085106383</v>
      </c>
    </row>
    <row r="26" spans="1:7" ht="23.25" x14ac:dyDescent="0.35">
      <c r="A26" s="14">
        <v>21081100</v>
      </c>
      <c r="B26" s="75" t="s">
        <v>13</v>
      </c>
      <c r="C26" s="32">
        <v>220</v>
      </c>
      <c r="D26" s="32">
        <v>302</v>
      </c>
      <c r="E26" s="21">
        <v>504.7</v>
      </c>
      <c r="F26" s="17">
        <f t="shared" si="4"/>
        <v>202.7</v>
      </c>
      <c r="G26" s="18">
        <f t="shared" si="0"/>
        <v>1.6711920529801325</v>
      </c>
    </row>
    <row r="27" spans="1:7" ht="69.75" x14ac:dyDescent="0.35">
      <c r="A27" s="14">
        <v>21081500</v>
      </c>
      <c r="B27" s="76" t="s">
        <v>14</v>
      </c>
      <c r="C27" s="33">
        <v>25</v>
      </c>
      <c r="D27" s="21">
        <v>14.5</v>
      </c>
      <c r="E27" s="21">
        <v>53.8</v>
      </c>
      <c r="F27" s="17">
        <f t="shared" si="4"/>
        <v>39.299999999999997</v>
      </c>
      <c r="G27" s="18">
        <f t="shared" si="0"/>
        <v>3.7103448275862068</v>
      </c>
    </row>
    <row r="28" spans="1:7" ht="116.25" x14ac:dyDescent="0.35">
      <c r="A28" s="14">
        <v>21082400</v>
      </c>
      <c r="B28" s="76" t="s">
        <v>61</v>
      </c>
      <c r="C28" s="33"/>
      <c r="D28" s="21">
        <v>3</v>
      </c>
      <c r="E28" s="21">
        <v>10.199999999999999</v>
      </c>
      <c r="F28" s="17">
        <f t="shared" ref="F28" si="5">SUM(E28-D28)</f>
        <v>7.1999999999999993</v>
      </c>
      <c r="G28" s="18">
        <f t="shared" ref="G28" si="6">SUM(E28/D28)</f>
        <v>3.4</v>
      </c>
    </row>
    <row r="29" spans="1:7" ht="69.75" x14ac:dyDescent="0.35">
      <c r="A29" s="14">
        <v>22010300</v>
      </c>
      <c r="B29" s="76" t="s">
        <v>38</v>
      </c>
      <c r="C29" s="33">
        <v>11</v>
      </c>
      <c r="D29" s="33">
        <v>27</v>
      </c>
      <c r="E29" s="21">
        <v>54</v>
      </c>
      <c r="F29" s="17">
        <f t="shared" si="4"/>
        <v>27</v>
      </c>
      <c r="G29" s="18">
        <f t="shared" si="0"/>
        <v>2</v>
      </c>
    </row>
    <row r="30" spans="1:7" ht="23.25" x14ac:dyDescent="0.35">
      <c r="A30" s="14">
        <v>22012500</v>
      </c>
      <c r="B30" s="77" t="s">
        <v>39</v>
      </c>
      <c r="C30" s="34">
        <v>1015</v>
      </c>
      <c r="D30" s="34">
        <v>1015</v>
      </c>
      <c r="E30" s="21">
        <v>1123</v>
      </c>
      <c r="F30" s="17">
        <f t="shared" si="4"/>
        <v>108</v>
      </c>
      <c r="G30" s="18">
        <f t="shared" si="0"/>
        <v>1.1064039408866995</v>
      </c>
    </row>
    <row r="31" spans="1:7" ht="46.5" x14ac:dyDescent="0.35">
      <c r="A31" s="14">
        <v>22012600</v>
      </c>
      <c r="B31" s="78" t="s">
        <v>71</v>
      </c>
      <c r="C31" s="35">
        <v>130</v>
      </c>
      <c r="D31" s="35">
        <v>142</v>
      </c>
      <c r="E31" s="21">
        <v>257.3</v>
      </c>
      <c r="F31" s="17">
        <f t="shared" si="4"/>
        <v>115.30000000000001</v>
      </c>
      <c r="G31" s="18">
        <f t="shared" si="0"/>
        <v>1.8119718309859156</v>
      </c>
    </row>
    <row r="32" spans="1:7" ht="69.75" x14ac:dyDescent="0.35">
      <c r="A32" s="14">
        <v>22080400</v>
      </c>
      <c r="B32" s="79" t="s">
        <v>25</v>
      </c>
      <c r="C32" s="35">
        <v>48.5</v>
      </c>
      <c r="D32" s="35">
        <v>226.5</v>
      </c>
      <c r="E32" s="21">
        <v>452.1</v>
      </c>
      <c r="F32" s="17">
        <f t="shared" si="4"/>
        <v>225.60000000000002</v>
      </c>
      <c r="G32" s="18">
        <f t="shared" si="0"/>
        <v>1.9960264900662252</v>
      </c>
    </row>
    <row r="33" spans="1:7" ht="23.25" x14ac:dyDescent="0.35">
      <c r="A33" s="14">
        <v>22090000</v>
      </c>
      <c r="B33" s="80" t="s">
        <v>15</v>
      </c>
      <c r="C33" s="36">
        <v>11.5</v>
      </c>
      <c r="D33" s="36">
        <v>18.5</v>
      </c>
      <c r="E33" s="21">
        <v>28.3</v>
      </c>
      <c r="F33" s="17">
        <f t="shared" si="4"/>
        <v>9.8000000000000007</v>
      </c>
      <c r="G33" s="18">
        <f t="shared" si="0"/>
        <v>1.5297297297297299</v>
      </c>
    </row>
    <row r="34" spans="1:7" ht="23.25" x14ac:dyDescent="0.35">
      <c r="A34" s="14">
        <v>24060300</v>
      </c>
      <c r="B34" s="81" t="s">
        <v>16</v>
      </c>
      <c r="C34" s="37">
        <v>100</v>
      </c>
      <c r="D34" s="37">
        <v>450.3</v>
      </c>
      <c r="E34" s="21">
        <v>666</v>
      </c>
      <c r="F34" s="17">
        <f t="shared" si="4"/>
        <v>215.7</v>
      </c>
      <c r="G34" s="18">
        <f t="shared" si="0"/>
        <v>1.4790139906728847</v>
      </c>
    </row>
    <row r="35" spans="1:7" ht="207.75" customHeight="1" x14ac:dyDescent="0.35">
      <c r="A35" s="14">
        <v>24062200</v>
      </c>
      <c r="B35" s="95" t="s">
        <v>24</v>
      </c>
      <c r="C35" s="38"/>
      <c r="D35" s="21">
        <v>3.2</v>
      </c>
      <c r="E35" s="21">
        <v>4.4000000000000004</v>
      </c>
      <c r="F35" s="17">
        <f t="shared" si="4"/>
        <v>1.2000000000000002</v>
      </c>
      <c r="G35" s="18">
        <f t="shared" si="0"/>
        <v>1.375</v>
      </c>
    </row>
    <row r="36" spans="1:7" ht="22.5" hidden="1" x14ac:dyDescent="0.3">
      <c r="A36" s="19">
        <v>30000000</v>
      </c>
      <c r="B36" s="10" t="s">
        <v>23</v>
      </c>
      <c r="C36" s="10">
        <f>C37</f>
        <v>0</v>
      </c>
      <c r="D36" s="10">
        <f t="shared" ref="D36:E36" si="7">D37</f>
        <v>0</v>
      </c>
      <c r="E36" s="10">
        <f t="shared" si="7"/>
        <v>0</v>
      </c>
      <c r="F36" s="30">
        <f t="shared" si="4"/>
        <v>0</v>
      </c>
      <c r="G36" s="13"/>
    </row>
    <row r="37" spans="1:7" ht="46.5" hidden="1" x14ac:dyDescent="0.35">
      <c r="A37" s="14">
        <v>31020000</v>
      </c>
      <c r="B37" s="39" t="s">
        <v>40</v>
      </c>
      <c r="C37" s="40"/>
      <c r="D37" s="41"/>
      <c r="E37" s="21"/>
      <c r="F37" s="17"/>
      <c r="G37" s="18"/>
    </row>
    <row r="38" spans="1:7" ht="22.5" x14ac:dyDescent="0.3">
      <c r="A38" s="42"/>
      <c r="B38" s="10" t="s">
        <v>18</v>
      </c>
      <c r="C38" s="26">
        <f>SUM(C11,C23,C36)</f>
        <v>569072.6</v>
      </c>
      <c r="D38" s="26">
        <f>SUM(D11,D23,D36)</f>
        <v>616783.80000000005</v>
      </c>
      <c r="E38" s="26">
        <f>SUM(E11,E23,E36)</f>
        <v>633510.5</v>
      </c>
      <c r="F38" s="26">
        <f>SUM(F11,F23,F36)</f>
        <v>16726.700000000023</v>
      </c>
      <c r="G38" s="13">
        <f t="shared" si="0"/>
        <v>1.0271192271911163</v>
      </c>
    </row>
    <row r="39" spans="1:7" ht="22.5" x14ac:dyDescent="0.3">
      <c r="A39" s="43">
        <v>40000000</v>
      </c>
      <c r="B39" s="10" t="s">
        <v>17</v>
      </c>
      <c r="C39" s="44">
        <f>SUM(C40,C49,C47)</f>
        <v>147776.6</v>
      </c>
      <c r="D39" s="44">
        <f>SUM(D40,D49,D47)</f>
        <v>164604.5</v>
      </c>
      <c r="E39" s="44">
        <f>SUM(E40,E49,E47)</f>
        <v>164373.30000000002</v>
      </c>
      <c r="F39" s="27">
        <f t="shared" ref="F39:F46" si="8">SUM(E39-D39)</f>
        <v>-231.19999999998254</v>
      </c>
      <c r="G39" s="45">
        <f t="shared" si="0"/>
        <v>0.99859542114583755</v>
      </c>
    </row>
    <row r="40" spans="1:7" ht="40.5" customHeight="1" x14ac:dyDescent="0.3">
      <c r="A40" s="43">
        <v>41030000</v>
      </c>
      <c r="B40" s="10" t="s">
        <v>41</v>
      </c>
      <c r="C40" s="44">
        <f>SUM(C41:C43)</f>
        <v>145174</v>
      </c>
      <c r="D40" s="44">
        <f>SUM(D41:D46)</f>
        <v>152268.1</v>
      </c>
      <c r="E40" s="44">
        <f>SUM(E41:E46)</f>
        <v>152268.1</v>
      </c>
      <c r="F40" s="27">
        <f t="shared" si="8"/>
        <v>0</v>
      </c>
      <c r="G40" s="45">
        <f t="shared" si="0"/>
        <v>1</v>
      </c>
    </row>
    <row r="41" spans="1:7" ht="68.25" customHeight="1" x14ac:dyDescent="0.35">
      <c r="A41" s="14">
        <v>41032500</v>
      </c>
      <c r="B41" s="72" t="s">
        <v>67</v>
      </c>
      <c r="C41" s="41"/>
      <c r="D41" s="41">
        <v>3446.2</v>
      </c>
      <c r="E41" s="41">
        <v>3446.2</v>
      </c>
      <c r="F41" s="17">
        <f t="shared" ref="F41" si="9">SUM(E41-D41)</f>
        <v>0</v>
      </c>
      <c r="G41" s="18">
        <f t="shared" ref="G41" si="10">SUM(E41/D41)</f>
        <v>1</v>
      </c>
    </row>
    <row r="42" spans="1:7" ht="46.5" x14ac:dyDescent="0.35">
      <c r="A42" s="14">
        <v>41033900</v>
      </c>
      <c r="B42" s="82" t="s">
        <v>42</v>
      </c>
      <c r="C42" s="46">
        <v>145174</v>
      </c>
      <c r="D42" s="46">
        <v>145174</v>
      </c>
      <c r="E42" s="47">
        <v>145174</v>
      </c>
      <c r="F42" s="17">
        <f t="shared" si="8"/>
        <v>0</v>
      </c>
      <c r="G42" s="18">
        <f t="shared" ref="G42:G59" si="11">SUM(E42/D42)</f>
        <v>1</v>
      </c>
    </row>
    <row r="43" spans="1:7" ht="69.75" x14ac:dyDescent="0.35">
      <c r="A43" s="14">
        <v>41034500</v>
      </c>
      <c r="B43" s="82" t="s">
        <v>60</v>
      </c>
      <c r="C43" s="46"/>
      <c r="D43" s="46">
        <v>2452</v>
      </c>
      <c r="E43" s="47">
        <v>2452</v>
      </c>
      <c r="F43" s="17">
        <f t="shared" si="8"/>
        <v>0</v>
      </c>
      <c r="G43" s="18">
        <f t="shared" si="11"/>
        <v>1</v>
      </c>
    </row>
    <row r="44" spans="1:7" ht="56.25" customHeight="1" x14ac:dyDescent="0.35">
      <c r="A44" s="14">
        <v>41035200</v>
      </c>
      <c r="B44" s="82" t="s">
        <v>62</v>
      </c>
      <c r="C44" s="46"/>
      <c r="D44" s="46">
        <v>264</v>
      </c>
      <c r="E44" s="47">
        <v>264</v>
      </c>
      <c r="F44" s="17">
        <f t="shared" si="8"/>
        <v>0</v>
      </c>
      <c r="G44" s="18">
        <f t="shared" si="11"/>
        <v>1</v>
      </c>
    </row>
    <row r="45" spans="1:7" ht="93" x14ac:dyDescent="0.35">
      <c r="A45" s="14">
        <v>41035500</v>
      </c>
      <c r="B45" s="82" t="s">
        <v>63</v>
      </c>
      <c r="C45" s="46"/>
      <c r="D45" s="46">
        <v>431.9</v>
      </c>
      <c r="E45" s="47">
        <v>431.9</v>
      </c>
      <c r="F45" s="17">
        <f t="shared" si="8"/>
        <v>0</v>
      </c>
      <c r="G45" s="18">
        <f t="shared" si="11"/>
        <v>1</v>
      </c>
    </row>
    <row r="46" spans="1:7" ht="91.5" customHeight="1" x14ac:dyDescent="0.35">
      <c r="A46" s="14">
        <v>41035600</v>
      </c>
      <c r="B46" s="82" t="s">
        <v>64</v>
      </c>
      <c r="C46" s="46"/>
      <c r="D46" s="46">
        <v>500</v>
      </c>
      <c r="E46" s="47">
        <v>500</v>
      </c>
      <c r="F46" s="17">
        <f t="shared" si="8"/>
        <v>0</v>
      </c>
      <c r="G46" s="18">
        <f t="shared" si="11"/>
        <v>1</v>
      </c>
    </row>
    <row r="47" spans="1:7" ht="22.5" x14ac:dyDescent="0.3">
      <c r="A47" s="43">
        <v>41050000</v>
      </c>
      <c r="B47" s="71" t="s">
        <v>52</v>
      </c>
      <c r="C47" s="65">
        <f>SUM(C48)</f>
        <v>2602.6</v>
      </c>
      <c r="D47" s="65">
        <f t="shared" ref="D47:E47" si="12">SUM(D48)</f>
        <v>2602.6</v>
      </c>
      <c r="E47" s="65">
        <f t="shared" si="12"/>
        <v>2602.6</v>
      </c>
      <c r="F47" s="27">
        <f t="shared" ref="F47:F48" si="13">SUM(E47-D47)</f>
        <v>0</v>
      </c>
      <c r="G47" s="45">
        <f t="shared" si="11"/>
        <v>1</v>
      </c>
    </row>
    <row r="48" spans="1:7" ht="90" customHeight="1" x14ac:dyDescent="0.35">
      <c r="A48" s="14">
        <v>41040200</v>
      </c>
      <c r="B48" s="84" t="s">
        <v>53</v>
      </c>
      <c r="C48" s="46">
        <v>2602.6</v>
      </c>
      <c r="D48" s="46">
        <v>2602.6</v>
      </c>
      <c r="E48" s="47">
        <v>2602.6</v>
      </c>
      <c r="F48" s="17">
        <f t="shared" si="13"/>
        <v>0</v>
      </c>
      <c r="G48" s="18">
        <f t="shared" si="11"/>
        <v>1</v>
      </c>
    </row>
    <row r="49" spans="1:44" ht="45.75" x14ac:dyDescent="0.35">
      <c r="A49" s="43">
        <v>41050000</v>
      </c>
      <c r="B49" s="10" t="s">
        <v>43</v>
      </c>
      <c r="C49" s="44"/>
      <c r="D49" s="44">
        <f>SUM(D50:D58)</f>
        <v>9733.8000000000011</v>
      </c>
      <c r="E49" s="44">
        <f>SUM(E50:E58)</f>
        <v>9502.6</v>
      </c>
      <c r="F49" s="44">
        <f t="shared" ref="F49:F58" si="14">SUM(E49-D49)</f>
        <v>-231.20000000000073</v>
      </c>
      <c r="G49" s="18">
        <f t="shared" si="11"/>
        <v>0.97624771415069134</v>
      </c>
    </row>
    <row r="50" spans="1:44" ht="318.75" customHeight="1" x14ac:dyDescent="0.35">
      <c r="A50" s="48">
        <v>41050400</v>
      </c>
      <c r="B50" s="96" t="s">
        <v>76</v>
      </c>
      <c r="C50" s="32"/>
      <c r="D50" s="66">
        <v>592.70000000000005</v>
      </c>
      <c r="E50" s="47">
        <v>592.70000000000005</v>
      </c>
      <c r="F50" s="17">
        <f t="shared" si="14"/>
        <v>0</v>
      </c>
      <c r="G50" s="18">
        <f t="shared" si="11"/>
        <v>1</v>
      </c>
    </row>
    <row r="51" spans="1:44" ht="400.5" customHeight="1" x14ac:dyDescent="0.35">
      <c r="A51" s="48">
        <v>41050600</v>
      </c>
      <c r="B51" s="96" t="s">
        <v>77</v>
      </c>
      <c r="C51" s="32"/>
      <c r="D51" s="66">
        <v>758.8</v>
      </c>
      <c r="E51" s="47">
        <v>758.8</v>
      </c>
      <c r="F51" s="17">
        <f t="shared" si="14"/>
        <v>0</v>
      </c>
      <c r="G51" s="18">
        <f t="shared" si="11"/>
        <v>1</v>
      </c>
    </row>
    <row r="52" spans="1:44" ht="181.5" customHeight="1" x14ac:dyDescent="0.35">
      <c r="A52" s="48">
        <v>41050900</v>
      </c>
      <c r="B52" s="85" t="s">
        <v>68</v>
      </c>
      <c r="C52" s="32"/>
      <c r="D52" s="66">
        <v>555.70000000000005</v>
      </c>
      <c r="E52" s="47">
        <v>555.70000000000005</v>
      </c>
      <c r="F52" s="17">
        <f t="shared" si="14"/>
        <v>0</v>
      </c>
      <c r="G52" s="18">
        <f t="shared" si="11"/>
        <v>1</v>
      </c>
    </row>
    <row r="53" spans="1:44" ht="66.75" customHeight="1" x14ac:dyDescent="0.35">
      <c r="A53" s="48">
        <v>41051000</v>
      </c>
      <c r="B53" s="86" t="s">
        <v>44</v>
      </c>
      <c r="C53" s="32"/>
      <c r="D53" s="66">
        <v>1599</v>
      </c>
      <c r="E53" s="47">
        <v>1535.1</v>
      </c>
      <c r="F53" s="17">
        <f t="shared" si="14"/>
        <v>-63.900000000000091</v>
      </c>
      <c r="G53" s="18">
        <f t="shared" si="11"/>
        <v>0.96003752345215754</v>
      </c>
    </row>
    <row r="54" spans="1:44" ht="85.5" customHeight="1" x14ac:dyDescent="0.35">
      <c r="A54" s="14">
        <v>41051200</v>
      </c>
      <c r="B54" s="87" t="s">
        <v>26</v>
      </c>
      <c r="C54" s="32"/>
      <c r="D54" s="66">
        <v>1212.9000000000001</v>
      </c>
      <c r="E54" s="47">
        <v>1173.5</v>
      </c>
      <c r="F54" s="17">
        <f t="shared" si="14"/>
        <v>-39.400000000000091</v>
      </c>
      <c r="G54" s="18">
        <f t="shared" si="11"/>
        <v>0.96751587105284842</v>
      </c>
    </row>
    <row r="55" spans="1:44" ht="93" x14ac:dyDescent="0.35">
      <c r="A55" s="14">
        <v>41051400</v>
      </c>
      <c r="B55" s="88" t="s">
        <v>27</v>
      </c>
      <c r="C55" s="32"/>
      <c r="D55" s="66">
        <v>1363.5</v>
      </c>
      <c r="E55" s="47">
        <v>1276.4000000000001</v>
      </c>
      <c r="F55" s="17">
        <f t="shared" si="14"/>
        <v>-87.099999999999909</v>
      </c>
      <c r="G55" s="18">
        <f t="shared" si="11"/>
        <v>0.93612027869453618</v>
      </c>
    </row>
    <row r="56" spans="1:44" ht="46.5" x14ac:dyDescent="0.35">
      <c r="A56" s="14">
        <v>41051700</v>
      </c>
      <c r="B56" s="85" t="s">
        <v>56</v>
      </c>
      <c r="C56" s="49"/>
      <c r="D56" s="67">
        <v>55.2</v>
      </c>
      <c r="E56" s="47">
        <v>14.4</v>
      </c>
      <c r="F56" s="17">
        <f t="shared" si="14"/>
        <v>-40.800000000000004</v>
      </c>
      <c r="G56" s="18">
        <f t="shared" si="11"/>
        <v>0.2608695652173913</v>
      </c>
    </row>
    <row r="57" spans="1:44" ht="23.25" x14ac:dyDescent="0.35">
      <c r="A57" s="14">
        <v>41053900</v>
      </c>
      <c r="B57" s="85" t="s">
        <v>45</v>
      </c>
      <c r="C57" s="49"/>
      <c r="D57" s="67">
        <v>42.6</v>
      </c>
      <c r="E57" s="47">
        <v>42.6</v>
      </c>
      <c r="F57" s="17">
        <f t="shared" si="14"/>
        <v>0</v>
      </c>
      <c r="G57" s="18">
        <f t="shared" si="11"/>
        <v>1</v>
      </c>
    </row>
    <row r="58" spans="1:44" ht="87.75" customHeight="1" x14ac:dyDescent="0.35">
      <c r="A58" s="14">
        <v>41055000</v>
      </c>
      <c r="B58" s="89" t="s">
        <v>57</v>
      </c>
      <c r="C58" s="49"/>
      <c r="D58" s="67">
        <v>3553.4</v>
      </c>
      <c r="E58" s="47">
        <v>3553.4</v>
      </c>
      <c r="F58" s="17">
        <f t="shared" si="14"/>
        <v>0</v>
      </c>
      <c r="G58" s="18">
        <f t="shared" si="11"/>
        <v>1</v>
      </c>
    </row>
    <row r="59" spans="1:44" s="4" customFormat="1" ht="22.5" x14ac:dyDescent="0.3">
      <c r="A59" s="50"/>
      <c r="B59" s="10" t="s">
        <v>46</v>
      </c>
      <c r="C59" s="26">
        <f>SUM(C38:C39)</f>
        <v>716849.2</v>
      </c>
      <c r="D59" s="26">
        <f>SUM(D38:D39)</f>
        <v>781388.3</v>
      </c>
      <c r="E59" s="26">
        <f>SUM(E38:E39)</f>
        <v>797883.8</v>
      </c>
      <c r="F59" s="26">
        <f>SUM(F38:F39)</f>
        <v>16495.50000000004</v>
      </c>
      <c r="G59" s="13">
        <f t="shared" si="11"/>
        <v>1.0211105029343286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ht="20.25" x14ac:dyDescent="0.3">
      <c r="A60" s="98" t="s">
        <v>47</v>
      </c>
      <c r="B60" s="99"/>
      <c r="C60" s="99"/>
      <c r="D60" s="99"/>
      <c r="E60" s="99"/>
      <c r="F60" s="99"/>
      <c r="G60" s="100"/>
    </row>
    <row r="61" spans="1:44" ht="23.25" x14ac:dyDescent="0.35">
      <c r="A61" s="19">
        <v>19010000</v>
      </c>
      <c r="B61" s="90" t="s">
        <v>19</v>
      </c>
      <c r="C61" s="38">
        <v>350</v>
      </c>
      <c r="D61" s="38">
        <v>350</v>
      </c>
      <c r="E61" s="21">
        <v>261.60000000000002</v>
      </c>
      <c r="F61" s="17">
        <f>SUM(E61-D61)</f>
        <v>-88.399999999999977</v>
      </c>
      <c r="G61" s="18">
        <f>SUM(E61/D61)</f>
        <v>0.74742857142857144</v>
      </c>
    </row>
    <row r="62" spans="1:44" ht="69.75" x14ac:dyDescent="0.35">
      <c r="A62" s="19">
        <v>21110000</v>
      </c>
      <c r="B62" s="90" t="s">
        <v>69</v>
      </c>
      <c r="C62" s="38"/>
      <c r="D62" s="38"/>
      <c r="E62" s="21">
        <v>3</v>
      </c>
      <c r="F62" s="17">
        <f>SUM(E62-D62)</f>
        <v>3</v>
      </c>
      <c r="G62" s="18"/>
    </row>
    <row r="63" spans="1:44" ht="77.25" customHeight="1" x14ac:dyDescent="0.35">
      <c r="A63" s="19">
        <v>24062100</v>
      </c>
      <c r="B63" s="88" t="s">
        <v>48</v>
      </c>
      <c r="C63" s="51"/>
      <c r="D63" s="52"/>
      <c r="E63" s="53">
        <v>155.5</v>
      </c>
      <c r="F63" s="17">
        <f>SUM(E63-D63)</f>
        <v>155.5</v>
      </c>
      <c r="G63" s="54"/>
    </row>
    <row r="64" spans="1:44" ht="27" customHeight="1" x14ac:dyDescent="0.35">
      <c r="A64" s="19">
        <v>25000000</v>
      </c>
      <c r="B64" s="87" t="s">
        <v>49</v>
      </c>
      <c r="C64" s="55">
        <v>6752.9</v>
      </c>
      <c r="D64" s="55">
        <v>6752.9</v>
      </c>
      <c r="E64" s="56">
        <v>63461</v>
      </c>
      <c r="F64" s="17">
        <f>SUM(E64-D64)</f>
        <v>56708.1</v>
      </c>
      <c r="G64" s="18">
        <f>SUM(E64/D64)</f>
        <v>9.3975921455967075</v>
      </c>
    </row>
    <row r="65" spans="1:7" ht="186" x14ac:dyDescent="0.35">
      <c r="A65" s="19">
        <v>41052900</v>
      </c>
      <c r="B65" s="91" t="s">
        <v>70</v>
      </c>
      <c r="C65" s="55"/>
      <c r="D65" s="55">
        <v>13624.8</v>
      </c>
      <c r="E65" s="56"/>
      <c r="F65" s="17">
        <f>SUM(E65-D65)</f>
        <v>-13624.8</v>
      </c>
      <c r="G65" s="18">
        <f>SUM(E65/D65)</f>
        <v>0</v>
      </c>
    </row>
    <row r="66" spans="1:7" ht="22.5" x14ac:dyDescent="0.3">
      <c r="A66" s="19"/>
      <c r="B66" s="10" t="s">
        <v>20</v>
      </c>
      <c r="C66" s="26">
        <f>SUM(C67:C69)</f>
        <v>0</v>
      </c>
      <c r="D66" s="26">
        <f t="shared" ref="D66:E66" si="15">SUM(D67:D69)</f>
        <v>1000</v>
      </c>
      <c r="E66" s="26">
        <f t="shared" si="15"/>
        <v>2472.6999999999998</v>
      </c>
      <c r="F66" s="26">
        <f>SUM(F67:F69)</f>
        <v>1472.7</v>
      </c>
      <c r="G66" s="13">
        <f>SUM(E66/D66)</f>
        <v>2.4726999999999997</v>
      </c>
    </row>
    <row r="67" spans="1:7" ht="99.75" customHeight="1" x14ac:dyDescent="0.35">
      <c r="A67" s="19">
        <v>24110900</v>
      </c>
      <c r="B67" s="92" t="s">
        <v>28</v>
      </c>
      <c r="C67" s="26"/>
      <c r="D67" s="26"/>
      <c r="E67" s="21">
        <v>2.4</v>
      </c>
      <c r="F67" s="57">
        <f>SUM(E67-D67)</f>
        <v>2.4</v>
      </c>
      <c r="G67" s="13"/>
    </row>
    <row r="68" spans="1:7" ht="23.25" x14ac:dyDescent="0.35">
      <c r="A68" s="19">
        <v>33010000</v>
      </c>
      <c r="B68" s="93" t="s">
        <v>50</v>
      </c>
      <c r="C68" s="58"/>
      <c r="D68" s="58"/>
      <c r="E68" s="21">
        <v>1470.3</v>
      </c>
      <c r="F68" s="17">
        <f>SUM(E68-D68)</f>
        <v>1470.3</v>
      </c>
      <c r="G68" s="18"/>
    </row>
    <row r="69" spans="1:7" ht="23.25" x14ac:dyDescent="0.35">
      <c r="A69" s="14">
        <v>41053900</v>
      </c>
      <c r="B69" s="94" t="s">
        <v>45</v>
      </c>
      <c r="C69" s="59"/>
      <c r="D69" s="16">
        <v>1000</v>
      </c>
      <c r="E69" s="21">
        <v>1000</v>
      </c>
      <c r="F69" s="57">
        <f>SUM(E69-D69)</f>
        <v>0</v>
      </c>
      <c r="G69" s="18">
        <f>SUM(E69/D69)</f>
        <v>1</v>
      </c>
    </row>
    <row r="70" spans="1:7" ht="22.5" x14ac:dyDescent="0.3">
      <c r="A70" s="60"/>
      <c r="B70" s="10" t="s">
        <v>21</v>
      </c>
      <c r="C70" s="68">
        <f>SUM(C61:C66)</f>
        <v>7102.9</v>
      </c>
      <c r="D70" s="68">
        <f>SUM(D61:D66)</f>
        <v>21727.699999999997</v>
      </c>
      <c r="E70" s="68">
        <f>SUM(E61:E66)</f>
        <v>66353.8</v>
      </c>
      <c r="F70" s="68">
        <f>SUM(F61:F66)</f>
        <v>44626.099999999991</v>
      </c>
      <c r="G70" s="13">
        <f>SUM(E70/D70)</f>
        <v>3.0538805303828758</v>
      </c>
    </row>
    <row r="71" spans="1:7" ht="23.25" thickBot="1" x14ac:dyDescent="0.35">
      <c r="A71" s="61"/>
      <c r="B71" s="62" t="s">
        <v>22</v>
      </c>
      <c r="C71" s="69">
        <f>SUM(C59,C70)</f>
        <v>723952.1</v>
      </c>
      <c r="D71" s="69">
        <f>SUM(D59,D70)</f>
        <v>803116</v>
      </c>
      <c r="E71" s="69">
        <f>SUM(E59,E70)</f>
        <v>864237.60000000009</v>
      </c>
      <c r="F71" s="69">
        <f>SUM(F59,F70)</f>
        <v>61121.600000000035</v>
      </c>
      <c r="G71" s="70">
        <f>SUM(E71/D71)</f>
        <v>1.0761055688094872</v>
      </c>
    </row>
    <row r="72" spans="1:7" ht="117" customHeight="1" x14ac:dyDescent="0.45">
      <c r="A72" s="97" t="s">
        <v>75</v>
      </c>
      <c r="B72" s="97"/>
      <c r="C72" s="97"/>
      <c r="D72" s="97"/>
      <c r="E72" s="97"/>
      <c r="F72" s="97"/>
      <c r="G72" s="97"/>
    </row>
    <row r="76" spans="1:7" x14ac:dyDescent="0.2">
      <c r="B76" t="s">
        <v>51</v>
      </c>
    </row>
  </sheetData>
  <mergeCells count="16">
    <mergeCell ref="A72:G72"/>
    <mergeCell ref="A60:G60"/>
    <mergeCell ref="D1:G1"/>
    <mergeCell ref="D3:G3"/>
    <mergeCell ref="E4:G4"/>
    <mergeCell ref="D2:G2"/>
    <mergeCell ref="F7:G7"/>
    <mergeCell ref="A8:A9"/>
    <mergeCell ref="B8:B9"/>
    <mergeCell ref="C8:C9"/>
    <mergeCell ref="D8:D9"/>
    <mergeCell ref="E8:E9"/>
    <mergeCell ref="F8:G8"/>
    <mergeCell ref="A5:G5"/>
    <mergeCell ref="A6:G6"/>
    <mergeCell ref="B7:E7"/>
  </mergeCells>
  <pageMargins left="1.1811023622047245" right="0.39370078740157483" top="0.78740157480314965" bottom="0.78740157480314965" header="0" footer="0"/>
  <pageSetup paperSize="9" scale="50" fitToHeight="4" orientation="portrait" r:id="rId1"/>
  <headerFooter differentFirst="1" scaleWithDoc="0" alignWithMargins="0">
    <oddHeader>&amp;C&amp;"Times New Roman,обычный"&amp;P&amp;R&amp;"Times New Roman,обычный"Продовження додатку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дод1</vt:lpstr>
      <vt:lpstr>дод1!Заголовки_для_печати</vt:lpstr>
      <vt:lpstr>дод1!Область_печати</vt:lpstr>
    </vt:vector>
  </TitlesOfParts>
  <Company>Фин.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Lytay</cp:lastModifiedBy>
  <cp:lastPrinted>2022-02-22T06:40:36Z</cp:lastPrinted>
  <dcterms:created xsi:type="dcterms:W3CDTF">2004-10-20T06:45:28Z</dcterms:created>
  <dcterms:modified xsi:type="dcterms:W3CDTF">2022-02-23T06:15:54Z</dcterms:modified>
</cp:coreProperties>
</file>