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6000" windowHeight="6585" tabRatio="555"/>
  </bookViews>
  <sheets>
    <sheet name="Дод1" sheetId="19" r:id="rId1"/>
    <sheet name="Дод2" sheetId="17" r:id="rId2"/>
  </sheets>
  <definedNames>
    <definedName name="_xlnm.Print_Titles" localSheetId="0">Дод1!$8:$10</definedName>
    <definedName name="_xlnm.Print_Titles" localSheetId="1">Дод2!$6:$8</definedName>
    <definedName name="_xlnm.Print_Area" localSheetId="0">Дод1!$A$1:$H$74</definedName>
    <definedName name="_xlnm.Print_Area" localSheetId="1">Дод2!$A$1:$W$217</definedName>
  </definedNames>
  <calcPr calcId="145621"/>
</workbook>
</file>

<file path=xl/calcChain.xml><?xml version="1.0" encoding="utf-8"?>
<calcChain xmlns="http://schemas.openxmlformats.org/spreadsheetml/2006/main">
  <c r="W103" i="17" l="1"/>
  <c r="W104" i="17"/>
  <c r="W105" i="17"/>
  <c r="W106" i="17"/>
  <c r="W107" i="17"/>
  <c r="W108" i="17"/>
  <c r="W109" i="17"/>
  <c r="W110" i="17"/>
  <c r="W111" i="17"/>
  <c r="W101" i="17"/>
  <c r="G70" i="19" l="1"/>
  <c r="G69" i="19"/>
  <c r="G68" i="19"/>
  <c r="G67" i="19" s="1"/>
  <c r="F67" i="19"/>
  <c r="F72" i="19" s="1"/>
  <c r="E67" i="19"/>
  <c r="E72" i="19" s="1"/>
  <c r="D67" i="19"/>
  <c r="D72" i="19" s="1"/>
  <c r="C67" i="19"/>
  <c r="C72" i="19" s="1"/>
  <c r="H66" i="19"/>
  <c r="G66" i="19"/>
  <c r="H65" i="19"/>
  <c r="G65" i="19"/>
  <c r="G64" i="19"/>
  <c r="G63" i="19"/>
  <c r="H62" i="19"/>
  <c r="G62" i="19"/>
  <c r="G72" i="19" s="1"/>
  <c r="H59" i="19"/>
  <c r="G59" i="19"/>
  <c r="H58" i="19"/>
  <c r="G58" i="19"/>
  <c r="H57" i="19"/>
  <c r="G57" i="19"/>
  <c r="H56" i="19"/>
  <c r="G56" i="19"/>
  <c r="H55" i="19"/>
  <c r="G55" i="19"/>
  <c r="H54" i="19"/>
  <c r="G54" i="19"/>
  <c r="H53" i="19"/>
  <c r="G53" i="19"/>
  <c r="G52" i="19"/>
  <c r="H51" i="19"/>
  <c r="G51" i="19"/>
  <c r="H50" i="19"/>
  <c r="G50" i="19"/>
  <c r="H49" i="19"/>
  <c r="G49" i="19"/>
  <c r="H48" i="19"/>
  <c r="G48" i="19"/>
  <c r="G47" i="19"/>
  <c r="F47" i="19"/>
  <c r="H47" i="19" s="1"/>
  <c r="E47" i="19"/>
  <c r="D47" i="19"/>
  <c r="C47" i="19"/>
  <c r="H46" i="19"/>
  <c r="G46" i="19"/>
  <c r="H45" i="19"/>
  <c r="G45" i="19"/>
  <c r="H44" i="19"/>
  <c r="G44" i="19"/>
  <c r="F43" i="19"/>
  <c r="H43" i="19" s="1"/>
  <c r="E43" i="19"/>
  <c r="G43" i="19" s="1"/>
  <c r="D43" i="19"/>
  <c r="C43" i="19"/>
  <c r="F42" i="19"/>
  <c r="H42" i="19" s="1"/>
  <c r="E42" i="19"/>
  <c r="G42" i="19" s="1"/>
  <c r="D42" i="19"/>
  <c r="C42" i="19"/>
  <c r="G40" i="19"/>
  <c r="G39" i="19"/>
  <c r="F39" i="19"/>
  <c r="G38" i="19"/>
  <c r="H37" i="19"/>
  <c r="G37" i="19"/>
  <c r="H36" i="19"/>
  <c r="G36" i="19"/>
  <c r="H35" i="19"/>
  <c r="G35" i="19"/>
  <c r="H34" i="19"/>
  <c r="G34" i="19"/>
  <c r="H33" i="19"/>
  <c r="G33" i="19"/>
  <c r="H32" i="19"/>
  <c r="G32" i="19"/>
  <c r="H30" i="19"/>
  <c r="G30" i="19"/>
  <c r="G27" i="19" s="1"/>
  <c r="G29" i="19"/>
  <c r="H28" i="19"/>
  <c r="G28" i="19"/>
  <c r="F27" i="19"/>
  <c r="H27" i="19" s="1"/>
  <c r="E27" i="19"/>
  <c r="D27" i="19"/>
  <c r="C27" i="19"/>
  <c r="H26" i="19"/>
  <c r="G26" i="19"/>
  <c r="H25" i="19"/>
  <c r="G25" i="19"/>
  <c r="H24" i="19"/>
  <c r="G24" i="19"/>
  <c r="H23" i="19"/>
  <c r="G23" i="19"/>
  <c r="H22" i="19"/>
  <c r="G22" i="19"/>
  <c r="G21" i="19"/>
  <c r="F21" i="19"/>
  <c r="H21" i="19" s="1"/>
  <c r="E21" i="19"/>
  <c r="D21" i="19"/>
  <c r="C21" i="19"/>
  <c r="G20" i="19"/>
  <c r="F20" i="19"/>
  <c r="H20" i="19" s="1"/>
  <c r="E20" i="19"/>
  <c r="D20" i="19"/>
  <c r="C20" i="19"/>
  <c r="H19" i="19"/>
  <c r="G19" i="19"/>
  <c r="H18" i="19"/>
  <c r="G18" i="19"/>
  <c r="H17" i="19"/>
  <c r="G17" i="19"/>
  <c r="H16" i="19"/>
  <c r="G16" i="19"/>
  <c r="H15" i="19"/>
  <c r="G15" i="19"/>
  <c r="F14" i="19"/>
  <c r="G14" i="19" s="1"/>
  <c r="G11" i="19" s="1"/>
  <c r="G41" i="19" s="1"/>
  <c r="G61" i="19" s="1"/>
  <c r="G73" i="19" s="1"/>
  <c r="E14" i="19"/>
  <c r="H13" i="19"/>
  <c r="G13" i="19"/>
  <c r="H12" i="19"/>
  <c r="G12" i="19"/>
  <c r="F11" i="19"/>
  <c r="F41" i="19" s="1"/>
  <c r="E11" i="19"/>
  <c r="E41" i="19" s="1"/>
  <c r="E61" i="19" s="1"/>
  <c r="D11" i="19"/>
  <c r="D41" i="19" s="1"/>
  <c r="D61" i="19" s="1"/>
  <c r="D73" i="19" s="1"/>
  <c r="C11" i="19"/>
  <c r="C41" i="19" s="1"/>
  <c r="C61" i="19" s="1"/>
  <c r="F61" i="19" l="1"/>
  <c r="H41" i="19"/>
  <c r="C73" i="19"/>
  <c r="E73" i="19"/>
  <c r="H72" i="19"/>
  <c r="H11" i="19"/>
  <c r="H14" i="19"/>
  <c r="F73" i="19" l="1"/>
  <c r="H73" i="19" s="1"/>
  <c r="H61" i="19"/>
  <c r="U207" i="17" l="1"/>
  <c r="T207" i="17"/>
  <c r="S207" i="17"/>
  <c r="R207" i="17"/>
  <c r="Q207" i="17"/>
  <c r="P207" i="17"/>
  <c r="U206" i="17"/>
  <c r="T206" i="17"/>
  <c r="S206" i="17"/>
  <c r="R206" i="17"/>
  <c r="Q206" i="17"/>
  <c r="P206" i="17"/>
  <c r="U204" i="17"/>
  <c r="T204" i="17"/>
  <c r="S204" i="17"/>
  <c r="R204" i="17"/>
  <c r="K204" i="17"/>
  <c r="J204" i="17"/>
  <c r="U203" i="17"/>
  <c r="T203" i="17"/>
  <c r="S203" i="17"/>
  <c r="R203" i="17"/>
  <c r="Q203" i="17"/>
  <c r="P203" i="17"/>
  <c r="K203" i="17"/>
  <c r="J203" i="17"/>
  <c r="U202" i="17"/>
  <c r="T202" i="17"/>
  <c r="S202" i="17"/>
  <c r="R202" i="17"/>
  <c r="K202" i="17"/>
  <c r="J202" i="17"/>
  <c r="U201" i="17"/>
  <c r="W201" i="17" s="1"/>
  <c r="T201" i="17"/>
  <c r="S201" i="17"/>
  <c r="R201" i="17"/>
  <c r="K201" i="17"/>
  <c r="J201" i="17"/>
  <c r="U200" i="17"/>
  <c r="T200" i="17"/>
  <c r="S200" i="17"/>
  <c r="R200" i="17"/>
  <c r="Q200" i="17"/>
  <c r="P200" i="17"/>
  <c r="J200" i="17"/>
  <c r="O199" i="17"/>
  <c r="N199" i="17"/>
  <c r="M199" i="17"/>
  <c r="L199" i="17"/>
  <c r="K199" i="17"/>
  <c r="H199" i="17"/>
  <c r="G199" i="17"/>
  <c r="J199" i="17" s="1"/>
  <c r="F199" i="17"/>
  <c r="U198" i="17"/>
  <c r="T198" i="17"/>
  <c r="S198" i="17"/>
  <c r="R198" i="17"/>
  <c r="K198" i="17"/>
  <c r="U197" i="17"/>
  <c r="T197" i="17"/>
  <c r="S197" i="17"/>
  <c r="R197" i="17"/>
  <c r="Q197" i="17"/>
  <c r="P197" i="17"/>
  <c r="I197" i="17"/>
  <c r="U196" i="17"/>
  <c r="W196" i="17" s="1"/>
  <c r="T196" i="17"/>
  <c r="S196" i="17"/>
  <c r="R196" i="17"/>
  <c r="K196" i="17"/>
  <c r="J196" i="17"/>
  <c r="W195" i="17"/>
  <c r="V195" i="17"/>
  <c r="U195" i="17"/>
  <c r="T195" i="17"/>
  <c r="S195" i="17"/>
  <c r="R195" i="17"/>
  <c r="K195" i="17"/>
  <c r="J195" i="17"/>
  <c r="U194" i="17"/>
  <c r="T194" i="17"/>
  <c r="S194" i="17"/>
  <c r="R194" i="17"/>
  <c r="K194" i="17"/>
  <c r="J194" i="17"/>
  <c r="U193" i="17"/>
  <c r="T193" i="17"/>
  <c r="S193" i="17"/>
  <c r="R193" i="17"/>
  <c r="K193" i="17"/>
  <c r="J193" i="17"/>
  <c r="U192" i="17"/>
  <c r="T192" i="17"/>
  <c r="S192" i="17"/>
  <c r="R192" i="17"/>
  <c r="K192" i="17"/>
  <c r="J192" i="17"/>
  <c r="U191" i="17"/>
  <c r="T191" i="17"/>
  <c r="S191" i="17"/>
  <c r="R191" i="17"/>
  <c r="K191" i="17"/>
  <c r="J191" i="17"/>
  <c r="U190" i="17"/>
  <c r="W190" i="17" s="1"/>
  <c r="T190" i="17"/>
  <c r="S190" i="17"/>
  <c r="R190" i="17"/>
  <c r="K190" i="17"/>
  <c r="J190" i="17"/>
  <c r="O189" i="17"/>
  <c r="N189" i="17"/>
  <c r="M189" i="17"/>
  <c r="L189" i="17"/>
  <c r="H189" i="17"/>
  <c r="G189" i="17"/>
  <c r="U188" i="17"/>
  <c r="T188" i="17"/>
  <c r="S188" i="17"/>
  <c r="R188" i="17"/>
  <c r="K188" i="17"/>
  <c r="J188" i="17"/>
  <c r="R187" i="17"/>
  <c r="Q187" i="17"/>
  <c r="P187" i="17"/>
  <c r="H187" i="17"/>
  <c r="G187" i="17"/>
  <c r="T187" i="17" s="1"/>
  <c r="F187" i="17"/>
  <c r="S187" i="17" s="1"/>
  <c r="U186" i="17"/>
  <c r="W186" i="17" s="1"/>
  <c r="T186" i="17"/>
  <c r="S186" i="17"/>
  <c r="R186" i="17"/>
  <c r="Q186" i="17"/>
  <c r="J186" i="17"/>
  <c r="U185" i="17"/>
  <c r="T185" i="17"/>
  <c r="S185" i="17"/>
  <c r="R185" i="17"/>
  <c r="Q185" i="17"/>
  <c r="J185" i="17"/>
  <c r="I185" i="17"/>
  <c r="U184" i="17"/>
  <c r="W184" i="17" s="1"/>
  <c r="T184" i="17"/>
  <c r="S184" i="17"/>
  <c r="R184" i="17"/>
  <c r="Q184" i="17"/>
  <c r="P184" i="17"/>
  <c r="J184" i="17"/>
  <c r="I184" i="17"/>
  <c r="O183" i="17"/>
  <c r="Q183" i="17" s="1"/>
  <c r="N183" i="17"/>
  <c r="M183" i="17"/>
  <c r="L183" i="17"/>
  <c r="H183" i="17"/>
  <c r="I183" i="17" s="1"/>
  <c r="G183" i="17"/>
  <c r="T183" i="17" s="1"/>
  <c r="F183" i="17"/>
  <c r="U182" i="17"/>
  <c r="T182" i="17"/>
  <c r="S182" i="17"/>
  <c r="R182" i="17"/>
  <c r="Q182" i="17"/>
  <c r="P182" i="17"/>
  <c r="K182" i="17"/>
  <c r="J182" i="17"/>
  <c r="U181" i="17"/>
  <c r="T181" i="17"/>
  <c r="S181" i="17"/>
  <c r="R181" i="17"/>
  <c r="Q181" i="17"/>
  <c r="J181" i="17"/>
  <c r="U180" i="17"/>
  <c r="T180" i="17"/>
  <c r="S180" i="17"/>
  <c r="R180" i="17"/>
  <c r="Q180" i="17"/>
  <c r="J180" i="17"/>
  <c r="U179" i="17"/>
  <c r="T179" i="17"/>
  <c r="V179" i="17" s="1"/>
  <c r="S179" i="17"/>
  <c r="R179" i="17"/>
  <c r="Q179" i="17"/>
  <c r="K179" i="17"/>
  <c r="J179" i="17"/>
  <c r="U178" i="17"/>
  <c r="T178" i="17"/>
  <c r="W178" i="17" s="1"/>
  <c r="S178" i="17"/>
  <c r="R178" i="17"/>
  <c r="K178" i="17"/>
  <c r="J178" i="17"/>
  <c r="U177" i="17"/>
  <c r="T177" i="17"/>
  <c r="S177" i="17"/>
  <c r="R177" i="17"/>
  <c r="K177" i="17"/>
  <c r="J177" i="17"/>
  <c r="U176" i="17"/>
  <c r="T176" i="17"/>
  <c r="S176" i="17"/>
  <c r="R176" i="17"/>
  <c r="J176" i="17"/>
  <c r="U175" i="17"/>
  <c r="T175" i="17"/>
  <c r="S175" i="17"/>
  <c r="R175" i="17"/>
  <c r="P175" i="17"/>
  <c r="K175" i="17"/>
  <c r="J175" i="17"/>
  <c r="U174" i="17"/>
  <c r="T174" i="17"/>
  <c r="W174" i="17" s="1"/>
  <c r="S174" i="17"/>
  <c r="R174" i="17"/>
  <c r="P174" i="17"/>
  <c r="K174" i="17"/>
  <c r="J174" i="17"/>
  <c r="U173" i="17"/>
  <c r="T173" i="17"/>
  <c r="S173" i="17"/>
  <c r="R173" i="17"/>
  <c r="Q173" i="17"/>
  <c r="P173" i="17"/>
  <c r="K173" i="17"/>
  <c r="J173" i="17"/>
  <c r="U172" i="17"/>
  <c r="T172" i="17"/>
  <c r="S172" i="17"/>
  <c r="R172" i="17"/>
  <c r="P172" i="17"/>
  <c r="K172" i="17"/>
  <c r="J172" i="17"/>
  <c r="U171" i="17"/>
  <c r="W171" i="17" s="1"/>
  <c r="T171" i="17"/>
  <c r="S171" i="17"/>
  <c r="R171" i="17"/>
  <c r="Q171" i="17"/>
  <c r="P171" i="17"/>
  <c r="K171" i="17"/>
  <c r="J171" i="17"/>
  <c r="U170" i="17"/>
  <c r="T170" i="17"/>
  <c r="S170" i="17"/>
  <c r="R170" i="17"/>
  <c r="P170" i="17"/>
  <c r="K170" i="17"/>
  <c r="J170" i="17"/>
  <c r="U169" i="17"/>
  <c r="T169" i="17"/>
  <c r="W169" i="17" s="1"/>
  <c r="S169" i="17"/>
  <c r="R169" i="17"/>
  <c r="Q169" i="17"/>
  <c r="P169" i="17"/>
  <c r="K169" i="17"/>
  <c r="J169" i="17"/>
  <c r="W168" i="17"/>
  <c r="V168" i="17"/>
  <c r="U168" i="17"/>
  <c r="T168" i="17"/>
  <c r="S168" i="17"/>
  <c r="R168" i="17"/>
  <c r="Q168" i="17"/>
  <c r="P168" i="17"/>
  <c r="J168" i="17"/>
  <c r="U167" i="17"/>
  <c r="T167" i="17"/>
  <c r="S167" i="17"/>
  <c r="R167" i="17"/>
  <c r="Q167" i="17"/>
  <c r="P167" i="17"/>
  <c r="J167" i="17"/>
  <c r="W166" i="17"/>
  <c r="V166" i="17"/>
  <c r="U166" i="17"/>
  <c r="T166" i="17"/>
  <c r="S166" i="17"/>
  <c r="R166" i="17"/>
  <c r="P166" i="17"/>
  <c r="K166" i="17"/>
  <c r="J166" i="17"/>
  <c r="U165" i="17"/>
  <c r="T165" i="17"/>
  <c r="S165" i="17"/>
  <c r="R165" i="17"/>
  <c r="Q165" i="17"/>
  <c r="P165" i="17"/>
  <c r="K165" i="17"/>
  <c r="J165" i="17"/>
  <c r="U164" i="17"/>
  <c r="T164" i="17"/>
  <c r="S164" i="17"/>
  <c r="R164" i="17"/>
  <c r="Q164" i="17"/>
  <c r="P164" i="17"/>
  <c r="K164" i="17"/>
  <c r="J164" i="17"/>
  <c r="W163" i="17"/>
  <c r="U163" i="17"/>
  <c r="T163" i="17"/>
  <c r="V163" i="17" s="1"/>
  <c r="S163" i="17"/>
  <c r="R163" i="17"/>
  <c r="K163" i="17"/>
  <c r="J163" i="17"/>
  <c r="W162" i="17"/>
  <c r="U162" i="17"/>
  <c r="T162" i="17"/>
  <c r="S162" i="17"/>
  <c r="R162" i="17"/>
  <c r="P162" i="17"/>
  <c r="K162" i="17"/>
  <c r="J162" i="17"/>
  <c r="V161" i="17"/>
  <c r="U161" i="17"/>
  <c r="W161" i="17" s="1"/>
  <c r="T161" i="17"/>
  <c r="S161" i="17"/>
  <c r="R161" i="17"/>
  <c r="K161" i="17"/>
  <c r="J161" i="17"/>
  <c r="W160" i="17"/>
  <c r="V160" i="17"/>
  <c r="U160" i="17"/>
  <c r="T160" i="17"/>
  <c r="S160" i="17"/>
  <c r="R160" i="17"/>
  <c r="P160" i="17"/>
  <c r="K160" i="17"/>
  <c r="J160" i="17"/>
  <c r="U159" i="17"/>
  <c r="T159" i="17"/>
  <c r="S159" i="17"/>
  <c r="R159" i="17"/>
  <c r="Q159" i="17"/>
  <c r="P159" i="17"/>
  <c r="U158" i="17"/>
  <c r="T158" i="17"/>
  <c r="S158" i="17"/>
  <c r="R158" i="17"/>
  <c r="Q158" i="17"/>
  <c r="P158" i="17"/>
  <c r="J158" i="17"/>
  <c r="U157" i="17"/>
  <c r="T157" i="17"/>
  <c r="S157" i="17"/>
  <c r="R157" i="17"/>
  <c r="Q157" i="17"/>
  <c r="P157" i="17"/>
  <c r="J157" i="17"/>
  <c r="W156" i="17"/>
  <c r="U156" i="17"/>
  <c r="T156" i="17"/>
  <c r="V156" i="17" s="1"/>
  <c r="S156" i="17"/>
  <c r="R156" i="17"/>
  <c r="Q156" i="17"/>
  <c r="P156" i="17"/>
  <c r="J156" i="17"/>
  <c r="U155" i="17"/>
  <c r="T155" i="17"/>
  <c r="W155" i="17" s="1"/>
  <c r="S155" i="17"/>
  <c r="R155" i="17"/>
  <c r="Q155" i="17"/>
  <c r="P155" i="17"/>
  <c r="J155" i="17"/>
  <c r="O154" i="17"/>
  <c r="N154" i="17"/>
  <c r="T154" i="17" s="1"/>
  <c r="M154" i="17"/>
  <c r="S154" i="17" s="1"/>
  <c r="L154" i="17"/>
  <c r="R154" i="17" s="1"/>
  <c r="J154" i="17"/>
  <c r="U153" i="17"/>
  <c r="T153" i="17"/>
  <c r="V153" i="17" s="1"/>
  <c r="S153" i="17"/>
  <c r="R153" i="17"/>
  <c r="P153" i="17"/>
  <c r="K153" i="17"/>
  <c r="J153" i="17"/>
  <c r="U152" i="17"/>
  <c r="T152" i="17"/>
  <c r="S152" i="17"/>
  <c r="R152" i="17"/>
  <c r="P152" i="17"/>
  <c r="K152" i="17"/>
  <c r="J152" i="17"/>
  <c r="U151" i="17"/>
  <c r="W151" i="17" s="1"/>
  <c r="T151" i="17"/>
  <c r="S151" i="17"/>
  <c r="R151" i="17"/>
  <c r="Q151" i="17"/>
  <c r="P151" i="17"/>
  <c r="K151" i="17"/>
  <c r="J151" i="17"/>
  <c r="U150" i="17"/>
  <c r="T150" i="17"/>
  <c r="S150" i="17"/>
  <c r="R150" i="17"/>
  <c r="Q150" i="17"/>
  <c r="P150" i="17"/>
  <c r="K150" i="17"/>
  <c r="J150" i="17"/>
  <c r="I150" i="17"/>
  <c r="U149" i="17"/>
  <c r="T149" i="17"/>
  <c r="W149" i="17" s="1"/>
  <c r="S149" i="17"/>
  <c r="R149" i="17"/>
  <c r="Q149" i="17"/>
  <c r="P149" i="17"/>
  <c r="K149" i="17"/>
  <c r="J149" i="17"/>
  <c r="U148" i="17"/>
  <c r="T148" i="17"/>
  <c r="S148" i="17"/>
  <c r="R148" i="17"/>
  <c r="Q148" i="17"/>
  <c r="P148" i="17"/>
  <c r="K148" i="17"/>
  <c r="J148" i="17"/>
  <c r="V147" i="17"/>
  <c r="U147" i="17"/>
  <c r="W147" i="17" s="1"/>
  <c r="T147" i="17"/>
  <c r="S147" i="17"/>
  <c r="R147" i="17"/>
  <c r="J147" i="17"/>
  <c r="U146" i="17"/>
  <c r="T146" i="17"/>
  <c r="S146" i="17"/>
  <c r="R146" i="17"/>
  <c r="Q146" i="17"/>
  <c r="P146" i="17"/>
  <c r="K146" i="17"/>
  <c r="J146" i="17"/>
  <c r="U145" i="17"/>
  <c r="T145" i="17"/>
  <c r="S145" i="17"/>
  <c r="R145" i="17"/>
  <c r="J145" i="17"/>
  <c r="U144" i="17"/>
  <c r="W144" i="17" s="1"/>
  <c r="T144" i="17"/>
  <c r="S144" i="17"/>
  <c r="R144" i="17"/>
  <c r="Q144" i="17"/>
  <c r="P144" i="17"/>
  <c r="J144" i="17"/>
  <c r="U143" i="17"/>
  <c r="T143" i="17"/>
  <c r="S143" i="17"/>
  <c r="R143" i="17"/>
  <c r="Q143" i="17"/>
  <c r="P143" i="17"/>
  <c r="J143" i="17"/>
  <c r="U142" i="17"/>
  <c r="T142" i="17"/>
  <c r="S142" i="17"/>
  <c r="R142" i="17"/>
  <c r="Q142" i="17"/>
  <c r="P142" i="17"/>
  <c r="K142" i="17"/>
  <c r="J142" i="17"/>
  <c r="U141" i="17"/>
  <c r="T141" i="17"/>
  <c r="S141" i="17"/>
  <c r="R141" i="17"/>
  <c r="P141" i="17"/>
  <c r="K141" i="17"/>
  <c r="J141" i="17"/>
  <c r="U140" i="17"/>
  <c r="T140" i="17"/>
  <c r="S140" i="17"/>
  <c r="R140" i="17"/>
  <c r="P140" i="17"/>
  <c r="K140" i="17"/>
  <c r="J140" i="17"/>
  <c r="U139" i="17"/>
  <c r="T139" i="17"/>
  <c r="S139" i="17"/>
  <c r="R139" i="17"/>
  <c r="Q139" i="17"/>
  <c r="P139" i="17"/>
  <c r="J139" i="17"/>
  <c r="U138" i="17"/>
  <c r="W138" i="17" s="1"/>
  <c r="T138" i="17"/>
  <c r="S138" i="17"/>
  <c r="R138" i="17"/>
  <c r="Q138" i="17"/>
  <c r="P138" i="17"/>
  <c r="J138" i="17"/>
  <c r="W137" i="17"/>
  <c r="V137" i="17"/>
  <c r="T137" i="17"/>
  <c r="S137" i="17"/>
  <c r="R137" i="17"/>
  <c r="Q137" i="17"/>
  <c r="P137" i="17"/>
  <c r="U136" i="17"/>
  <c r="T136" i="17"/>
  <c r="S136" i="17"/>
  <c r="R136" i="17"/>
  <c r="Q136" i="17"/>
  <c r="P136" i="17"/>
  <c r="U135" i="17"/>
  <c r="T135" i="17"/>
  <c r="S135" i="17"/>
  <c r="R135" i="17"/>
  <c r="Q135" i="17"/>
  <c r="P135" i="17"/>
  <c r="J135" i="17"/>
  <c r="U134" i="17"/>
  <c r="T134" i="17"/>
  <c r="S134" i="17"/>
  <c r="R134" i="17"/>
  <c r="Q134" i="17"/>
  <c r="P134" i="17"/>
  <c r="J134" i="17"/>
  <c r="U133" i="17"/>
  <c r="W133" i="17" s="1"/>
  <c r="T133" i="17"/>
  <c r="S133" i="17"/>
  <c r="R133" i="17"/>
  <c r="Q133" i="17"/>
  <c r="P133" i="17"/>
  <c r="J133" i="17"/>
  <c r="U132" i="17"/>
  <c r="T132" i="17"/>
  <c r="S132" i="17"/>
  <c r="R132" i="17"/>
  <c r="Q132" i="17"/>
  <c r="P132" i="17"/>
  <c r="J132" i="17"/>
  <c r="U131" i="17"/>
  <c r="T131" i="17"/>
  <c r="S131" i="17"/>
  <c r="R131" i="17"/>
  <c r="Q131" i="17"/>
  <c r="P131" i="17"/>
  <c r="J131" i="17"/>
  <c r="V130" i="17"/>
  <c r="U130" i="17"/>
  <c r="W130" i="17" s="1"/>
  <c r="T130" i="17"/>
  <c r="S130" i="17"/>
  <c r="R130" i="17"/>
  <c r="Q130" i="17"/>
  <c r="P130" i="17"/>
  <c r="J130" i="17"/>
  <c r="W129" i="17"/>
  <c r="U129" i="17"/>
  <c r="T129" i="17"/>
  <c r="S129" i="17"/>
  <c r="R129" i="17"/>
  <c r="Q129" i="17"/>
  <c r="P129" i="17"/>
  <c r="J129" i="17"/>
  <c r="U128" i="17"/>
  <c r="T128" i="17"/>
  <c r="S128" i="17"/>
  <c r="R128" i="17"/>
  <c r="Q128" i="17"/>
  <c r="P128" i="17"/>
  <c r="J128" i="17"/>
  <c r="U127" i="17"/>
  <c r="T127" i="17"/>
  <c r="S127" i="17"/>
  <c r="R127" i="17"/>
  <c r="Q127" i="17"/>
  <c r="P127" i="17"/>
  <c r="U126" i="17"/>
  <c r="T126" i="17"/>
  <c r="S126" i="17"/>
  <c r="R126" i="17"/>
  <c r="Q126" i="17"/>
  <c r="P126" i="17"/>
  <c r="U125" i="17"/>
  <c r="W125" i="17" s="1"/>
  <c r="T125" i="17"/>
  <c r="S125" i="17"/>
  <c r="R125" i="17"/>
  <c r="Q125" i="17"/>
  <c r="P125" i="17"/>
  <c r="J125" i="17"/>
  <c r="U124" i="17"/>
  <c r="W124" i="17" s="1"/>
  <c r="T124" i="17"/>
  <c r="S124" i="17"/>
  <c r="R124" i="17"/>
  <c r="Q124" i="17"/>
  <c r="P124" i="17"/>
  <c r="J124" i="17"/>
  <c r="U123" i="17"/>
  <c r="T123" i="17"/>
  <c r="W123" i="17" s="1"/>
  <c r="S123" i="17"/>
  <c r="R123" i="17"/>
  <c r="Q123" i="17"/>
  <c r="P123" i="17"/>
  <c r="J123" i="17"/>
  <c r="U122" i="17"/>
  <c r="T122" i="17"/>
  <c r="S122" i="17"/>
  <c r="R122" i="17"/>
  <c r="Q122" i="17"/>
  <c r="P122" i="17"/>
  <c r="J122" i="17"/>
  <c r="Q121" i="17"/>
  <c r="O121" i="17"/>
  <c r="U121" i="17" s="1"/>
  <c r="N121" i="17"/>
  <c r="T121" i="17" s="1"/>
  <c r="M121" i="17"/>
  <c r="S121" i="17" s="1"/>
  <c r="L121" i="17"/>
  <c r="R121" i="17" s="1"/>
  <c r="J121" i="17"/>
  <c r="U120" i="17"/>
  <c r="T120" i="17"/>
  <c r="S120" i="17"/>
  <c r="R120" i="17"/>
  <c r="Q120" i="17"/>
  <c r="P120" i="17"/>
  <c r="K120" i="17"/>
  <c r="J120" i="17"/>
  <c r="U119" i="17"/>
  <c r="W119" i="17" s="1"/>
  <c r="T119" i="17"/>
  <c r="S119" i="17"/>
  <c r="R119" i="17"/>
  <c r="P119" i="17"/>
  <c r="K119" i="17"/>
  <c r="J119" i="17"/>
  <c r="U118" i="17"/>
  <c r="T118" i="17"/>
  <c r="S118" i="17"/>
  <c r="R118" i="17"/>
  <c r="P118" i="17"/>
  <c r="K118" i="17"/>
  <c r="J118" i="17"/>
  <c r="U117" i="17"/>
  <c r="T117" i="17"/>
  <c r="S117" i="17"/>
  <c r="R117" i="17"/>
  <c r="P117" i="17"/>
  <c r="K117" i="17"/>
  <c r="J117" i="17"/>
  <c r="U116" i="17"/>
  <c r="V116" i="17" s="1"/>
  <c r="T116" i="17"/>
  <c r="S116" i="17"/>
  <c r="R116" i="17"/>
  <c r="P116" i="17"/>
  <c r="K116" i="17"/>
  <c r="J116" i="17"/>
  <c r="U115" i="17"/>
  <c r="T115" i="17"/>
  <c r="S115" i="17"/>
  <c r="R115" i="17"/>
  <c r="Q115" i="17"/>
  <c r="P115" i="17"/>
  <c r="J115" i="17"/>
  <c r="W114" i="17"/>
  <c r="V114" i="17"/>
  <c r="U114" i="17"/>
  <c r="T114" i="17"/>
  <c r="S114" i="17"/>
  <c r="R114" i="17"/>
  <c r="P114" i="17"/>
  <c r="K114" i="17"/>
  <c r="J114" i="17"/>
  <c r="U113" i="17"/>
  <c r="T113" i="17"/>
  <c r="S113" i="17"/>
  <c r="R113" i="17"/>
  <c r="P113" i="17"/>
  <c r="K113" i="17"/>
  <c r="J113" i="17"/>
  <c r="W112" i="17"/>
  <c r="V112" i="17"/>
  <c r="U112" i="17"/>
  <c r="T112" i="17"/>
  <c r="S112" i="17"/>
  <c r="R112" i="17"/>
  <c r="Q112" i="17"/>
  <c r="P112" i="17"/>
  <c r="K112" i="17"/>
  <c r="J112" i="17"/>
  <c r="U111" i="17"/>
  <c r="T111" i="17"/>
  <c r="S111" i="17"/>
  <c r="R111" i="17"/>
  <c r="P111" i="17"/>
  <c r="K111" i="17"/>
  <c r="J111" i="17"/>
  <c r="V110" i="17"/>
  <c r="U110" i="17"/>
  <c r="T110" i="17"/>
  <c r="S110" i="17"/>
  <c r="R110" i="17"/>
  <c r="Q110" i="17"/>
  <c r="P110" i="17"/>
  <c r="K110" i="17"/>
  <c r="J110" i="17"/>
  <c r="U109" i="17"/>
  <c r="T109" i="17"/>
  <c r="S109" i="17"/>
  <c r="R109" i="17"/>
  <c r="Q109" i="17"/>
  <c r="P109" i="17"/>
  <c r="K109" i="17"/>
  <c r="J109" i="17"/>
  <c r="U108" i="17"/>
  <c r="T108" i="17"/>
  <c r="S108" i="17"/>
  <c r="R108" i="17"/>
  <c r="Q108" i="17"/>
  <c r="P108" i="17"/>
  <c r="U107" i="17"/>
  <c r="T107" i="17"/>
  <c r="S107" i="17"/>
  <c r="R107" i="17"/>
  <c r="Q107" i="17"/>
  <c r="P107" i="17"/>
  <c r="U106" i="17"/>
  <c r="T106" i="17"/>
  <c r="S106" i="17"/>
  <c r="R106" i="17"/>
  <c r="Q106" i="17"/>
  <c r="P106" i="17"/>
  <c r="J106" i="17"/>
  <c r="U105" i="17"/>
  <c r="T105" i="17"/>
  <c r="S105" i="17"/>
  <c r="R105" i="17"/>
  <c r="Q105" i="17"/>
  <c r="P105" i="17"/>
  <c r="K105" i="17"/>
  <c r="J105" i="17"/>
  <c r="U104" i="17"/>
  <c r="T104" i="17"/>
  <c r="S104" i="17"/>
  <c r="R104" i="17"/>
  <c r="P104" i="17"/>
  <c r="K104" i="17"/>
  <c r="J104" i="17"/>
  <c r="U103" i="17"/>
  <c r="T103" i="17"/>
  <c r="S103" i="17"/>
  <c r="R103" i="17"/>
  <c r="Q103" i="17"/>
  <c r="P103" i="17"/>
  <c r="K103" i="17"/>
  <c r="J103" i="17"/>
  <c r="U102" i="17"/>
  <c r="T102" i="17"/>
  <c r="S102" i="17"/>
  <c r="R102" i="17"/>
  <c r="P102" i="17"/>
  <c r="K102" i="17"/>
  <c r="J102" i="17"/>
  <c r="O101" i="17"/>
  <c r="N101" i="17"/>
  <c r="M101" i="17"/>
  <c r="L101" i="17"/>
  <c r="K101" i="17"/>
  <c r="H101" i="17"/>
  <c r="G101" i="17"/>
  <c r="J101" i="17" s="1"/>
  <c r="F101" i="17"/>
  <c r="U100" i="17"/>
  <c r="T100" i="17"/>
  <c r="S100" i="17"/>
  <c r="R100" i="17"/>
  <c r="Q100" i="17"/>
  <c r="P100" i="17"/>
  <c r="K100" i="17"/>
  <c r="J100" i="17"/>
  <c r="U99" i="17"/>
  <c r="T99" i="17"/>
  <c r="S99" i="17"/>
  <c r="R99" i="17"/>
  <c r="Q99" i="17"/>
  <c r="P99" i="17"/>
  <c r="K99" i="17"/>
  <c r="J99" i="17"/>
  <c r="U98" i="17"/>
  <c r="T98" i="17"/>
  <c r="T93" i="17" s="1"/>
  <c r="S98" i="17"/>
  <c r="R98" i="17"/>
  <c r="Q98" i="17"/>
  <c r="Q97" i="17" s="1"/>
  <c r="P98" i="17"/>
  <c r="P97" i="17" s="1"/>
  <c r="K98" i="17"/>
  <c r="J98" i="17"/>
  <c r="U97" i="17"/>
  <c r="S97" i="17"/>
  <c r="R97" i="17"/>
  <c r="O97" i="17"/>
  <c r="N97" i="17"/>
  <c r="K97" i="17"/>
  <c r="G97" i="17"/>
  <c r="U96" i="17"/>
  <c r="W96" i="17" s="1"/>
  <c r="T96" i="17"/>
  <c r="S96" i="17"/>
  <c r="R96" i="17"/>
  <c r="K96" i="17"/>
  <c r="J96" i="17"/>
  <c r="V95" i="17"/>
  <c r="U95" i="17"/>
  <c r="W95" i="17" s="1"/>
  <c r="T95" i="17"/>
  <c r="S95" i="17"/>
  <c r="R95" i="17"/>
  <c r="K95" i="17"/>
  <c r="J95" i="17"/>
  <c r="U94" i="17"/>
  <c r="T94" i="17"/>
  <c r="W94" i="17" s="1"/>
  <c r="S94" i="17"/>
  <c r="R94" i="17"/>
  <c r="K94" i="17"/>
  <c r="J94" i="17"/>
  <c r="O93" i="17"/>
  <c r="N93" i="17"/>
  <c r="M93" i="17"/>
  <c r="L93" i="17"/>
  <c r="H93" i="17"/>
  <c r="G93" i="17"/>
  <c r="F93" i="17"/>
  <c r="W92" i="17"/>
  <c r="V92" i="17"/>
  <c r="U92" i="17"/>
  <c r="T92" i="17"/>
  <c r="S92" i="17"/>
  <c r="R92" i="17"/>
  <c r="P92" i="17"/>
  <c r="K92" i="17"/>
  <c r="J92" i="17"/>
  <c r="U91" i="17"/>
  <c r="U88" i="17" s="1"/>
  <c r="T91" i="17"/>
  <c r="S91" i="17"/>
  <c r="R91" i="17"/>
  <c r="Q91" i="17"/>
  <c r="P91" i="17"/>
  <c r="K91" i="17"/>
  <c r="J91" i="17"/>
  <c r="W90" i="17"/>
  <c r="U90" i="17"/>
  <c r="V90" i="17" s="1"/>
  <c r="T90" i="17"/>
  <c r="S90" i="17"/>
  <c r="R90" i="17"/>
  <c r="R88" i="17" s="1"/>
  <c r="Q90" i="17"/>
  <c r="P90" i="17"/>
  <c r="K90" i="17"/>
  <c r="J90" i="17"/>
  <c r="U89" i="17"/>
  <c r="T89" i="17"/>
  <c r="S89" i="17"/>
  <c r="R89" i="17"/>
  <c r="Q89" i="17"/>
  <c r="P89" i="17"/>
  <c r="K89" i="17"/>
  <c r="J89" i="17"/>
  <c r="O88" i="17"/>
  <c r="N88" i="17"/>
  <c r="M88" i="17"/>
  <c r="L88" i="17"/>
  <c r="H88" i="17"/>
  <c r="G88" i="17"/>
  <c r="J88" i="17" s="1"/>
  <c r="F88" i="17"/>
  <c r="U87" i="17"/>
  <c r="T87" i="17"/>
  <c r="W87" i="17" s="1"/>
  <c r="S87" i="17"/>
  <c r="R87" i="17"/>
  <c r="P87" i="17"/>
  <c r="K87" i="17"/>
  <c r="J87" i="17"/>
  <c r="U86" i="17"/>
  <c r="T86" i="17"/>
  <c r="V86" i="17" s="1"/>
  <c r="S86" i="17"/>
  <c r="R86" i="17"/>
  <c r="P86" i="17"/>
  <c r="K86" i="17"/>
  <c r="J86" i="17"/>
  <c r="U85" i="17"/>
  <c r="T85" i="17"/>
  <c r="S85" i="17"/>
  <c r="R85" i="17"/>
  <c r="P85" i="17"/>
  <c r="K85" i="17"/>
  <c r="J85" i="17"/>
  <c r="V84" i="17"/>
  <c r="U84" i="17"/>
  <c r="W84" i="17" s="1"/>
  <c r="T84" i="17"/>
  <c r="S84" i="17"/>
  <c r="R84" i="17"/>
  <c r="R77" i="17" s="1"/>
  <c r="P84" i="17"/>
  <c r="K84" i="17"/>
  <c r="J84" i="17"/>
  <c r="U83" i="17"/>
  <c r="T83" i="17"/>
  <c r="S83" i="17"/>
  <c r="R83" i="17"/>
  <c r="K83" i="17"/>
  <c r="J83" i="17"/>
  <c r="U82" i="17"/>
  <c r="T82" i="17"/>
  <c r="S82" i="17"/>
  <c r="R82" i="17"/>
  <c r="P82" i="17"/>
  <c r="K82" i="17"/>
  <c r="J82" i="17"/>
  <c r="U81" i="17"/>
  <c r="T81" i="17"/>
  <c r="S81" i="17"/>
  <c r="R81" i="17"/>
  <c r="P81" i="17"/>
  <c r="P80" i="17" s="1"/>
  <c r="K81" i="17"/>
  <c r="J81" i="17"/>
  <c r="T80" i="17"/>
  <c r="Q80" i="17"/>
  <c r="O80" i="17"/>
  <c r="U80" i="17" s="1"/>
  <c r="N80" i="17"/>
  <c r="M80" i="17"/>
  <c r="S80" i="17" s="1"/>
  <c r="L80" i="17"/>
  <c r="R80" i="17" s="1"/>
  <c r="U79" i="17"/>
  <c r="T79" i="17"/>
  <c r="S79" i="17"/>
  <c r="R79" i="17"/>
  <c r="P79" i="17"/>
  <c r="K79" i="17"/>
  <c r="J79" i="17"/>
  <c r="U78" i="17"/>
  <c r="T78" i="17"/>
  <c r="S78" i="17"/>
  <c r="R78" i="17"/>
  <c r="Q78" i="17"/>
  <c r="P78" i="17"/>
  <c r="K78" i="17"/>
  <c r="J78" i="17"/>
  <c r="U77" i="17"/>
  <c r="Q77" i="17"/>
  <c r="O77" i="17"/>
  <c r="P77" i="17" s="1"/>
  <c r="N77" i="17"/>
  <c r="M77" i="17"/>
  <c r="L77" i="17"/>
  <c r="H77" i="17"/>
  <c r="G77" i="17"/>
  <c r="J77" i="17" s="1"/>
  <c r="F77" i="17"/>
  <c r="U76" i="17"/>
  <c r="T76" i="17"/>
  <c r="S76" i="17"/>
  <c r="R76" i="17"/>
  <c r="Q76" i="17"/>
  <c r="P76" i="17"/>
  <c r="K76" i="17"/>
  <c r="J76" i="17"/>
  <c r="U75" i="17"/>
  <c r="T75" i="17"/>
  <c r="S75" i="17"/>
  <c r="R75" i="17"/>
  <c r="Q75" i="17"/>
  <c r="P75" i="17"/>
  <c r="K75" i="17"/>
  <c r="J75" i="17"/>
  <c r="V74" i="17"/>
  <c r="U74" i="17"/>
  <c r="W74" i="17" s="1"/>
  <c r="T74" i="17"/>
  <c r="S74" i="17"/>
  <c r="R74" i="17"/>
  <c r="P74" i="17"/>
  <c r="K74" i="17"/>
  <c r="J74" i="17"/>
  <c r="U73" i="17"/>
  <c r="T73" i="17"/>
  <c r="S73" i="17"/>
  <c r="R73" i="17"/>
  <c r="K73" i="17"/>
  <c r="J73" i="17"/>
  <c r="U72" i="17"/>
  <c r="T72" i="17"/>
  <c r="S72" i="17"/>
  <c r="R72" i="17"/>
  <c r="Q72" i="17"/>
  <c r="P72" i="17"/>
  <c r="K72" i="17"/>
  <c r="J72" i="17"/>
  <c r="U71" i="17"/>
  <c r="T71" i="17"/>
  <c r="S71" i="17"/>
  <c r="R71" i="17"/>
  <c r="Q71" i="17"/>
  <c r="P71" i="17"/>
  <c r="K71" i="17"/>
  <c r="J71" i="17"/>
  <c r="U70" i="17"/>
  <c r="T70" i="17"/>
  <c r="S70" i="17"/>
  <c r="R70" i="17"/>
  <c r="Q70" i="17"/>
  <c r="P70" i="17"/>
  <c r="K70" i="17"/>
  <c r="J70" i="17"/>
  <c r="U69" i="17"/>
  <c r="W69" i="17" s="1"/>
  <c r="T69" i="17"/>
  <c r="S69" i="17"/>
  <c r="R69" i="17"/>
  <c r="Q69" i="17"/>
  <c r="P69" i="17"/>
  <c r="K69" i="17"/>
  <c r="J69" i="17"/>
  <c r="U68" i="17"/>
  <c r="T68" i="17"/>
  <c r="S68" i="17"/>
  <c r="R68" i="17"/>
  <c r="K68" i="17"/>
  <c r="J68" i="17"/>
  <c r="U67" i="17"/>
  <c r="T67" i="17"/>
  <c r="S67" i="17"/>
  <c r="R67" i="17"/>
  <c r="Q67" i="17"/>
  <c r="P67" i="17"/>
  <c r="K67" i="17"/>
  <c r="J67" i="17"/>
  <c r="U66" i="17"/>
  <c r="T66" i="17"/>
  <c r="V66" i="17" s="1"/>
  <c r="S66" i="17"/>
  <c r="R66" i="17"/>
  <c r="Q66" i="17"/>
  <c r="P66" i="17"/>
  <c r="K66" i="17"/>
  <c r="J66" i="17"/>
  <c r="W65" i="17"/>
  <c r="V65" i="17"/>
  <c r="U65" i="17"/>
  <c r="T65" i="17"/>
  <c r="S65" i="17"/>
  <c r="R65" i="17"/>
  <c r="Q65" i="17"/>
  <c r="P65" i="17"/>
  <c r="K65" i="17"/>
  <c r="J65" i="17"/>
  <c r="U64" i="17"/>
  <c r="V64" i="17" s="1"/>
  <c r="T64" i="17"/>
  <c r="S64" i="17"/>
  <c r="R64" i="17"/>
  <c r="Q64" i="17"/>
  <c r="P64" i="17"/>
  <c r="K64" i="17"/>
  <c r="J64" i="17"/>
  <c r="U63" i="17"/>
  <c r="W63" i="17" s="1"/>
  <c r="T63" i="17"/>
  <c r="S63" i="17"/>
  <c r="R63" i="17"/>
  <c r="Q63" i="17"/>
  <c r="P63" i="17"/>
  <c r="K63" i="17"/>
  <c r="J63" i="17"/>
  <c r="Q62" i="17"/>
  <c r="P62" i="17"/>
  <c r="U61" i="17"/>
  <c r="T61" i="17"/>
  <c r="S61" i="17"/>
  <c r="R61" i="17"/>
  <c r="Q61" i="17"/>
  <c r="P61" i="17"/>
  <c r="J61" i="17"/>
  <c r="V60" i="17"/>
  <c r="U60" i="17"/>
  <c r="W60" i="17" s="1"/>
  <c r="T60" i="17"/>
  <c r="S60" i="17"/>
  <c r="R60" i="17"/>
  <c r="Q60" i="17"/>
  <c r="P60" i="17"/>
  <c r="V59" i="17"/>
  <c r="U59" i="17"/>
  <c r="W59" i="17" s="1"/>
  <c r="T59" i="17"/>
  <c r="S59" i="17"/>
  <c r="R59" i="17"/>
  <c r="Q59" i="17"/>
  <c r="P59" i="17"/>
  <c r="K59" i="17"/>
  <c r="J59" i="17"/>
  <c r="U58" i="17"/>
  <c r="W58" i="17" s="1"/>
  <c r="T58" i="17"/>
  <c r="S58" i="17"/>
  <c r="R58" i="17"/>
  <c r="Q58" i="17"/>
  <c r="P58" i="17"/>
  <c r="K58" i="17"/>
  <c r="J58" i="17"/>
  <c r="U57" i="17"/>
  <c r="W57" i="17" s="1"/>
  <c r="T57" i="17"/>
  <c r="S57" i="17"/>
  <c r="R57" i="17"/>
  <c r="Q57" i="17"/>
  <c r="P57" i="17"/>
  <c r="K57" i="17"/>
  <c r="J57" i="17"/>
  <c r="W56" i="17"/>
  <c r="U56" i="17"/>
  <c r="T56" i="17"/>
  <c r="S56" i="17"/>
  <c r="R56" i="17"/>
  <c r="P56" i="17"/>
  <c r="K56" i="17"/>
  <c r="J56" i="17"/>
  <c r="U55" i="17"/>
  <c r="W55" i="17" s="1"/>
  <c r="T55" i="17"/>
  <c r="S55" i="17"/>
  <c r="R55" i="17"/>
  <c r="Q55" i="17"/>
  <c r="P55" i="17"/>
  <c r="K55" i="17"/>
  <c r="J55" i="17"/>
  <c r="U54" i="17"/>
  <c r="W54" i="17" s="1"/>
  <c r="T54" i="17"/>
  <c r="S54" i="17"/>
  <c r="R54" i="17"/>
  <c r="Q54" i="17"/>
  <c r="P54" i="17"/>
  <c r="K54" i="17"/>
  <c r="J54" i="17"/>
  <c r="W53" i="17"/>
  <c r="U53" i="17"/>
  <c r="T53" i="17"/>
  <c r="S53" i="17"/>
  <c r="R53" i="17"/>
  <c r="Q53" i="17"/>
  <c r="P53" i="17"/>
  <c r="K53" i="17"/>
  <c r="J53" i="17"/>
  <c r="U52" i="17"/>
  <c r="T52" i="17"/>
  <c r="S52" i="17"/>
  <c r="R52" i="17"/>
  <c r="Q52" i="17"/>
  <c r="P52" i="17"/>
  <c r="K52" i="17"/>
  <c r="J52" i="17"/>
  <c r="U51" i="17"/>
  <c r="T51" i="17"/>
  <c r="T50" i="17" s="1"/>
  <c r="S51" i="17"/>
  <c r="R51" i="17"/>
  <c r="Q51" i="17"/>
  <c r="P51" i="17"/>
  <c r="K51" i="17"/>
  <c r="J51" i="17"/>
  <c r="Q50" i="17"/>
  <c r="O50" i="17"/>
  <c r="N50" i="17"/>
  <c r="M50" i="17"/>
  <c r="L50" i="17"/>
  <c r="H50" i="17"/>
  <c r="G50" i="17"/>
  <c r="F50" i="17"/>
  <c r="F49" i="17"/>
  <c r="U48" i="17"/>
  <c r="W48" i="17" s="1"/>
  <c r="T48" i="17"/>
  <c r="S48" i="17"/>
  <c r="R48" i="17"/>
  <c r="K48" i="17"/>
  <c r="J48" i="17"/>
  <c r="U47" i="17"/>
  <c r="T47" i="17"/>
  <c r="S47" i="17"/>
  <c r="R47" i="17"/>
  <c r="K47" i="17"/>
  <c r="J47" i="17"/>
  <c r="U46" i="17"/>
  <c r="T46" i="17"/>
  <c r="S46" i="17"/>
  <c r="R46" i="17"/>
  <c r="K46" i="17"/>
  <c r="J46" i="17"/>
  <c r="U45" i="17"/>
  <c r="T45" i="17"/>
  <c r="S45" i="17"/>
  <c r="R45" i="17"/>
  <c r="P45" i="17"/>
  <c r="K45" i="17"/>
  <c r="J45" i="17"/>
  <c r="U44" i="17"/>
  <c r="V44" i="17" s="1"/>
  <c r="T44" i="17"/>
  <c r="S44" i="17"/>
  <c r="R44" i="17"/>
  <c r="K44" i="17"/>
  <c r="J44" i="17"/>
  <c r="W43" i="17"/>
  <c r="V43" i="17"/>
  <c r="U43" i="17"/>
  <c r="T43" i="17"/>
  <c r="S43" i="17"/>
  <c r="R43" i="17"/>
  <c r="K43" i="17"/>
  <c r="J43" i="17"/>
  <c r="W42" i="17"/>
  <c r="U42" i="17"/>
  <c r="T42" i="17"/>
  <c r="S42" i="17"/>
  <c r="R42" i="17"/>
  <c r="Q42" i="17"/>
  <c r="P42" i="17"/>
  <c r="K42" i="17"/>
  <c r="J42" i="17"/>
  <c r="U41" i="17"/>
  <c r="T41" i="17"/>
  <c r="V41" i="17" s="1"/>
  <c r="S41" i="17"/>
  <c r="R41" i="17"/>
  <c r="K41" i="17"/>
  <c r="J41" i="17"/>
  <c r="W40" i="17"/>
  <c r="U40" i="17"/>
  <c r="T40" i="17"/>
  <c r="S40" i="17"/>
  <c r="R40" i="17"/>
  <c r="P40" i="17"/>
  <c r="K40" i="17"/>
  <c r="J40" i="17"/>
  <c r="U39" i="17"/>
  <c r="V39" i="17" s="1"/>
  <c r="T39" i="17"/>
  <c r="S39" i="17"/>
  <c r="R39" i="17"/>
  <c r="K39" i="17"/>
  <c r="J39" i="17"/>
  <c r="U38" i="17"/>
  <c r="W38" i="17" s="1"/>
  <c r="T38" i="17"/>
  <c r="S38" i="17"/>
  <c r="R38" i="17"/>
  <c r="K38" i="17"/>
  <c r="J38" i="17"/>
  <c r="W37" i="17"/>
  <c r="U37" i="17"/>
  <c r="T37" i="17"/>
  <c r="S37" i="17"/>
  <c r="R37" i="17"/>
  <c r="Q37" i="17"/>
  <c r="P37" i="17"/>
  <c r="K37" i="17"/>
  <c r="J37" i="17"/>
  <c r="U36" i="17"/>
  <c r="T36" i="17"/>
  <c r="V36" i="17" s="1"/>
  <c r="S36" i="17"/>
  <c r="R36" i="17"/>
  <c r="Q36" i="17"/>
  <c r="P36" i="17"/>
  <c r="K36" i="17"/>
  <c r="J36" i="17"/>
  <c r="U35" i="17"/>
  <c r="T35" i="17"/>
  <c r="S35" i="17"/>
  <c r="R35" i="17"/>
  <c r="K35" i="17"/>
  <c r="J35" i="17"/>
  <c r="U34" i="17"/>
  <c r="T34" i="17"/>
  <c r="V34" i="17" s="1"/>
  <c r="S34" i="17"/>
  <c r="R34" i="17"/>
  <c r="K34" i="17"/>
  <c r="J34" i="17"/>
  <c r="W33" i="17"/>
  <c r="U33" i="17"/>
  <c r="V33" i="17" s="1"/>
  <c r="T33" i="17"/>
  <c r="S33" i="17"/>
  <c r="R33" i="17"/>
  <c r="K33" i="17"/>
  <c r="J33" i="17"/>
  <c r="U32" i="17"/>
  <c r="T32" i="17"/>
  <c r="S32" i="17"/>
  <c r="R32" i="17"/>
  <c r="K32" i="17"/>
  <c r="J32" i="17"/>
  <c r="U31" i="17"/>
  <c r="W31" i="17" s="1"/>
  <c r="T31" i="17"/>
  <c r="S31" i="17"/>
  <c r="R31" i="17"/>
  <c r="K31" i="17"/>
  <c r="J31" i="17"/>
  <c r="W30" i="17"/>
  <c r="V30" i="17"/>
  <c r="U30" i="17"/>
  <c r="T30" i="17"/>
  <c r="S30" i="17"/>
  <c r="R30" i="17"/>
  <c r="K30" i="17"/>
  <c r="J30" i="17"/>
  <c r="U29" i="17"/>
  <c r="V29" i="17" s="1"/>
  <c r="T29" i="17"/>
  <c r="S29" i="17"/>
  <c r="R29" i="17"/>
  <c r="K29" i="17"/>
  <c r="J29" i="17"/>
  <c r="U28" i="17"/>
  <c r="T28" i="17"/>
  <c r="S28" i="17"/>
  <c r="R28" i="17"/>
  <c r="K28" i="17"/>
  <c r="J28" i="17"/>
  <c r="U27" i="17"/>
  <c r="W27" i="17" s="1"/>
  <c r="T27" i="17"/>
  <c r="S27" i="17"/>
  <c r="R27" i="17"/>
  <c r="K27" i="17"/>
  <c r="J27" i="17"/>
  <c r="U26" i="17"/>
  <c r="W26" i="17" s="1"/>
  <c r="T26" i="17"/>
  <c r="S26" i="17"/>
  <c r="R26" i="17"/>
  <c r="K26" i="17"/>
  <c r="J26" i="17"/>
  <c r="U25" i="17"/>
  <c r="T25" i="17"/>
  <c r="S25" i="17"/>
  <c r="R25" i="17"/>
  <c r="K25" i="17"/>
  <c r="J25" i="17"/>
  <c r="U24" i="17"/>
  <c r="W24" i="17" s="1"/>
  <c r="T24" i="17"/>
  <c r="S24" i="17"/>
  <c r="R24" i="17"/>
  <c r="K24" i="17"/>
  <c r="J24" i="17"/>
  <c r="U23" i="17"/>
  <c r="V23" i="17" s="1"/>
  <c r="T23" i="17"/>
  <c r="S23" i="17"/>
  <c r="R23" i="17"/>
  <c r="K23" i="17"/>
  <c r="J23" i="17"/>
  <c r="U21" i="17"/>
  <c r="T21" i="17"/>
  <c r="S21" i="17"/>
  <c r="R21" i="17"/>
  <c r="K21" i="17"/>
  <c r="J21" i="17"/>
  <c r="U20" i="17"/>
  <c r="T20" i="17"/>
  <c r="W20" i="17" s="1"/>
  <c r="S20" i="17"/>
  <c r="R20" i="17"/>
  <c r="K20" i="17"/>
  <c r="J20" i="17"/>
  <c r="U19" i="17"/>
  <c r="W19" i="17" s="1"/>
  <c r="T19" i="17"/>
  <c r="S19" i="17"/>
  <c r="R19" i="17"/>
  <c r="K19" i="17"/>
  <c r="J19" i="17"/>
  <c r="U17" i="17"/>
  <c r="T17" i="17"/>
  <c r="S17" i="17"/>
  <c r="R17" i="17"/>
  <c r="K17" i="17"/>
  <c r="J17" i="17"/>
  <c r="W15" i="17"/>
  <c r="U15" i="17"/>
  <c r="T15" i="17"/>
  <c r="V15" i="17" s="1"/>
  <c r="S15" i="17"/>
  <c r="R15" i="17"/>
  <c r="K15" i="17"/>
  <c r="J15" i="17"/>
  <c r="W14" i="17"/>
  <c r="U14" i="17"/>
  <c r="V14" i="17" s="1"/>
  <c r="T14" i="17"/>
  <c r="S14" i="17"/>
  <c r="R14" i="17"/>
  <c r="K14" i="17"/>
  <c r="J14" i="17"/>
  <c r="O12" i="17"/>
  <c r="N12" i="17"/>
  <c r="P12" i="17" s="1"/>
  <c r="M12" i="17"/>
  <c r="L12" i="17"/>
  <c r="H12" i="17"/>
  <c r="G12" i="17"/>
  <c r="G205" i="17" s="1"/>
  <c r="F12" i="17"/>
  <c r="O11" i="17"/>
  <c r="Q11" i="17" s="1"/>
  <c r="N11" i="17"/>
  <c r="M11" i="17"/>
  <c r="L11" i="17"/>
  <c r="H11" i="17"/>
  <c r="U11" i="17" s="1"/>
  <c r="G11" i="17"/>
  <c r="T11" i="17" s="1"/>
  <c r="F11" i="17"/>
  <c r="R11" i="17" s="1"/>
  <c r="V45" i="17" l="1"/>
  <c r="W45" i="17"/>
  <c r="W81" i="17"/>
  <c r="V81" i="17"/>
  <c r="O49" i="17"/>
  <c r="Q49" i="17" s="1"/>
  <c r="Q93" i="17"/>
  <c r="W127" i="17"/>
  <c r="V127" i="17"/>
  <c r="V134" i="17"/>
  <c r="W134" i="17"/>
  <c r="W29" i="17"/>
  <c r="W32" i="17"/>
  <c r="R12" i="17"/>
  <c r="S12" i="17"/>
  <c r="V47" i="17"/>
  <c r="G49" i="17"/>
  <c r="T49" i="17" s="1"/>
  <c r="V69" i="17"/>
  <c r="W70" i="17"/>
  <c r="V70" i="17"/>
  <c r="P93" i="17"/>
  <c r="W98" i="17"/>
  <c r="V98" i="17"/>
  <c r="V119" i="17"/>
  <c r="W120" i="17"/>
  <c r="V120" i="17"/>
  <c r="V123" i="17"/>
  <c r="V124" i="17"/>
  <c r="W136" i="17"/>
  <c r="V136" i="17"/>
  <c r="W140" i="17"/>
  <c r="V148" i="17"/>
  <c r="W148" i="17"/>
  <c r="U154" i="17"/>
  <c r="V154" i="17" s="1"/>
  <c r="Q154" i="17"/>
  <c r="V202" i="17"/>
  <c r="W202" i="17"/>
  <c r="Q12" i="17"/>
  <c r="V26" i="17"/>
  <c r="W36" i="17"/>
  <c r="V38" i="17"/>
  <c r="M49" i="17"/>
  <c r="V51" i="17"/>
  <c r="W52" i="17"/>
  <c r="V52" i="17"/>
  <c r="V61" i="17"/>
  <c r="W66" i="17"/>
  <c r="W73" i="17"/>
  <c r="U93" i="17"/>
  <c r="W93" i="17" s="1"/>
  <c r="V96" i="17"/>
  <c r="W131" i="17"/>
  <c r="V131" i="17"/>
  <c r="Q189" i="17"/>
  <c r="P189" i="17"/>
  <c r="W191" i="17"/>
  <c r="V191" i="17"/>
  <c r="G208" i="17"/>
  <c r="G10" i="17"/>
  <c r="W78" i="17"/>
  <c r="V78" i="17"/>
  <c r="W175" i="17"/>
  <c r="V175" i="17"/>
  <c r="W192" i="17"/>
  <c r="V192" i="17"/>
  <c r="W21" i="17"/>
  <c r="V21" i="17"/>
  <c r="T12" i="17"/>
  <c r="V25" i="17"/>
  <c r="W25" i="17"/>
  <c r="W34" i="17"/>
  <c r="W41" i="17"/>
  <c r="W46" i="17"/>
  <c r="V46" i="17"/>
  <c r="P50" i="17"/>
  <c r="N49" i="17"/>
  <c r="W75" i="17"/>
  <c r="V75" i="17"/>
  <c r="W89" i="17"/>
  <c r="V89" i="17"/>
  <c r="W170" i="17"/>
  <c r="V170" i="17"/>
  <c r="U187" i="17"/>
  <c r="W187" i="17" s="1"/>
  <c r="J187" i="17"/>
  <c r="V204" i="17"/>
  <c r="W204" i="17"/>
  <c r="W135" i="17"/>
  <c r="P154" i="17"/>
  <c r="R189" i="17"/>
  <c r="K12" i="17"/>
  <c r="W17" i="17"/>
  <c r="V20" i="17"/>
  <c r="W28" i="17"/>
  <c r="V35" i="17"/>
  <c r="I38" i="17"/>
  <c r="V40" i="17"/>
  <c r="K50" i="17"/>
  <c r="R50" i="17"/>
  <c r="V53" i="17"/>
  <c r="V56" i="17"/>
  <c r="W67" i="17"/>
  <c r="W71" i="17"/>
  <c r="W76" i="17"/>
  <c r="K77" i="17"/>
  <c r="W85" i="17"/>
  <c r="W86" i="17"/>
  <c r="V87" i="17"/>
  <c r="K88" i="17"/>
  <c r="Q88" i="17"/>
  <c r="S93" i="17"/>
  <c r="T97" i="17"/>
  <c r="V97" i="17" s="1"/>
  <c r="W99" i="17"/>
  <c r="V108" i="17"/>
  <c r="W116" i="17"/>
  <c r="W117" i="17"/>
  <c r="R101" i="17"/>
  <c r="V135" i="17"/>
  <c r="V140" i="17"/>
  <c r="W142" i="17"/>
  <c r="W146" i="17"/>
  <c r="W152" i="17"/>
  <c r="W153" i="17"/>
  <c r="V155" i="17"/>
  <c r="V171" i="17"/>
  <c r="W173" i="17"/>
  <c r="W179" i="17"/>
  <c r="W181" i="17"/>
  <c r="V190" i="17"/>
  <c r="J11" i="17"/>
  <c r="L205" i="17"/>
  <c r="V37" i="17"/>
  <c r="V42" i="17"/>
  <c r="L49" i="17"/>
  <c r="R49" i="17" s="1"/>
  <c r="S50" i="17"/>
  <c r="W83" i="17"/>
  <c r="S101" i="17"/>
  <c r="W164" i="17"/>
  <c r="J183" i="17"/>
  <c r="V187" i="17"/>
  <c r="U189" i="17"/>
  <c r="V189" i="17" s="1"/>
  <c r="S49" i="17"/>
  <c r="V11" i="17"/>
  <c r="W11" i="17"/>
  <c r="W113" i="17"/>
  <c r="V113" i="17"/>
  <c r="U101" i="17"/>
  <c r="W150" i="17"/>
  <c r="V150" i="17"/>
  <c r="W154" i="17"/>
  <c r="W157" i="17"/>
  <c r="V157" i="17"/>
  <c r="W167" i="17"/>
  <c r="V167" i="17"/>
  <c r="W185" i="17"/>
  <c r="V185" i="17"/>
  <c r="V194" i="17"/>
  <c r="W194" i="17"/>
  <c r="W198" i="17"/>
  <c r="V198" i="17"/>
  <c r="H205" i="17"/>
  <c r="K11" i="17"/>
  <c r="S11" i="17"/>
  <c r="V17" i="17"/>
  <c r="V27" i="17"/>
  <c r="V31" i="17"/>
  <c r="V55" i="17"/>
  <c r="V58" i="17"/>
  <c r="W79" i="17"/>
  <c r="V79" i="17"/>
  <c r="V83" i="17"/>
  <c r="P88" i="17"/>
  <c r="W91" i="17"/>
  <c r="V91" i="17"/>
  <c r="V88" i="17" s="1"/>
  <c r="Q101" i="17"/>
  <c r="P101" i="17"/>
  <c r="V104" i="17"/>
  <c r="V107" i="17"/>
  <c r="W115" i="17"/>
  <c r="V115" i="17"/>
  <c r="W118" i="17"/>
  <c r="T101" i="17"/>
  <c r="K189" i="17"/>
  <c r="J189" i="17"/>
  <c r="T189" i="17"/>
  <c r="S199" i="17"/>
  <c r="R199" i="17"/>
  <c r="P11" i="17"/>
  <c r="F205" i="17"/>
  <c r="J12" i="17"/>
  <c r="N205" i="17"/>
  <c r="V19" i="17"/>
  <c r="W23" i="17"/>
  <c r="V24" i="17"/>
  <c r="V28" i="17"/>
  <c r="V32" i="17"/>
  <c r="W35" i="17"/>
  <c r="W39" i="17"/>
  <c r="W44" i="17"/>
  <c r="W47" i="17"/>
  <c r="V48" i="17"/>
  <c r="H49" i="17"/>
  <c r="P49" i="17"/>
  <c r="J50" i="17"/>
  <c r="W51" i="17"/>
  <c r="V54" i="17"/>
  <c r="V57" i="17"/>
  <c r="W61" i="17"/>
  <c r="V63" i="17"/>
  <c r="W64" i="17"/>
  <c r="V67" i="17"/>
  <c r="V73" i="17"/>
  <c r="V76" i="17"/>
  <c r="W82" i="17"/>
  <c r="V82" i="17"/>
  <c r="V85" i="17"/>
  <c r="T77" i="17"/>
  <c r="T205" i="17" s="1"/>
  <c r="T10" i="17" s="1"/>
  <c r="T88" i="17"/>
  <c r="K93" i="17"/>
  <c r="J93" i="17"/>
  <c r="V94" i="17"/>
  <c r="V99" i="17"/>
  <c r="V103" i="17"/>
  <c r="V106" i="17"/>
  <c r="V109" i="17"/>
  <c r="V142" i="17"/>
  <c r="W145" i="17"/>
  <c r="V145" i="17"/>
  <c r="W182" i="17"/>
  <c r="V182" i="17"/>
  <c r="W189" i="17"/>
  <c r="W200" i="17"/>
  <c r="V200" i="17"/>
  <c r="V203" i="17"/>
  <c r="W203" i="17"/>
  <c r="W88" i="17"/>
  <c r="W100" i="17"/>
  <c r="V100" i="17"/>
  <c r="W102" i="17"/>
  <c r="V102" i="17"/>
  <c r="W172" i="17"/>
  <c r="V172" i="17"/>
  <c r="M205" i="17"/>
  <c r="U12" i="17"/>
  <c r="U50" i="17"/>
  <c r="W50" i="17" s="1"/>
  <c r="W68" i="17"/>
  <c r="V68" i="17"/>
  <c r="V71" i="17"/>
  <c r="W80" i="17"/>
  <c r="V80" i="17"/>
  <c r="S77" i="17"/>
  <c r="W126" i="17"/>
  <c r="V126" i="17"/>
  <c r="W143" i="17"/>
  <c r="V143" i="17"/>
  <c r="W176" i="17"/>
  <c r="V176" i="17"/>
  <c r="V184" i="17"/>
  <c r="Q199" i="17"/>
  <c r="P199" i="17"/>
  <c r="W206" i="17"/>
  <c r="V206" i="17"/>
  <c r="O205" i="17"/>
  <c r="W72" i="17"/>
  <c r="V72" i="17"/>
  <c r="S88" i="17"/>
  <c r="R93" i="17"/>
  <c r="R205" i="17" s="1"/>
  <c r="R10" i="17" s="1"/>
  <c r="V93" i="17"/>
  <c r="V105" i="17"/>
  <c r="W128" i="17"/>
  <c r="V128" i="17"/>
  <c r="W132" i="17"/>
  <c r="V132" i="17"/>
  <c r="W158" i="17"/>
  <c r="V158" i="17"/>
  <c r="V164" i="17"/>
  <c r="W177" i="17"/>
  <c r="V177" i="17"/>
  <c r="R183" i="17"/>
  <c r="S183" i="17"/>
  <c r="P183" i="17"/>
  <c r="W188" i="17"/>
  <c r="V188" i="17"/>
  <c r="V118" i="17"/>
  <c r="W121" i="17"/>
  <c r="W122" i="17"/>
  <c r="V122" i="17"/>
  <c r="W139" i="17"/>
  <c r="V139" i="17"/>
  <c r="V152" i="17"/>
  <c r="V169" i="17"/>
  <c r="V174" i="17"/>
  <c r="V181" i="17"/>
  <c r="S189" i="17"/>
  <c r="W197" i="17"/>
  <c r="V197" i="17"/>
  <c r="T199" i="17"/>
  <c r="V111" i="17"/>
  <c r="V117" i="17"/>
  <c r="P121" i="17"/>
  <c r="V121" i="17"/>
  <c r="V125" i="17"/>
  <c r="V129" i="17"/>
  <c r="V133" i="17"/>
  <c r="V138" i="17"/>
  <c r="W141" i="17"/>
  <c r="V141" i="17"/>
  <c r="V144" i="17"/>
  <c r="V146" i="17"/>
  <c r="V149" i="17"/>
  <c r="V151" i="17"/>
  <c r="W159" i="17"/>
  <c r="V159" i="17"/>
  <c r="V162" i="17"/>
  <c r="W165" i="17"/>
  <c r="V165" i="17"/>
  <c r="V173" i="17"/>
  <c r="V178" i="17"/>
  <c r="W180" i="17"/>
  <c r="V180" i="17"/>
  <c r="V186" i="17"/>
  <c r="W193" i="17"/>
  <c r="V193" i="17"/>
  <c r="V196" i="17"/>
  <c r="U199" i="17"/>
  <c r="V201" i="17"/>
  <c r="W207" i="17"/>
  <c r="V207" i="17"/>
  <c r="U183" i="17"/>
  <c r="P205" i="17" l="1"/>
  <c r="P208" i="17" s="1"/>
  <c r="V101" i="17"/>
  <c r="S205" i="17"/>
  <c r="S10" i="17" s="1"/>
  <c r="V77" i="17"/>
  <c r="W97" i="17"/>
  <c r="W77" i="17"/>
  <c r="V50" i="17"/>
  <c r="L208" i="17"/>
  <c r="L10" i="17"/>
  <c r="M208" i="17"/>
  <c r="M10" i="17"/>
  <c r="Q205" i="17"/>
  <c r="O10" i="17"/>
  <c r="O208" i="17"/>
  <c r="U49" i="17"/>
  <c r="J49" i="17"/>
  <c r="K49" i="17"/>
  <c r="J205" i="17"/>
  <c r="K205" i="17"/>
  <c r="H208" i="17"/>
  <c r="I205" i="17"/>
  <c r="H10" i="17"/>
  <c r="I49" i="17" s="1"/>
  <c r="N208" i="17"/>
  <c r="T208" i="17" s="1"/>
  <c r="N10" i="17"/>
  <c r="V183" i="17"/>
  <c r="W183" i="17"/>
  <c r="W199" i="17"/>
  <c r="V199" i="17"/>
  <c r="U205" i="17"/>
  <c r="W12" i="17"/>
  <c r="V12" i="17"/>
  <c r="F10" i="17"/>
  <c r="F208" i="17"/>
  <c r="Q208" i="17" l="1"/>
  <c r="R208" i="17"/>
  <c r="S208" i="17"/>
  <c r="J208" i="17"/>
  <c r="U208" i="17"/>
  <c r="K208" i="17"/>
  <c r="P10" i="17"/>
  <c r="Q10" i="17"/>
  <c r="W205" i="17"/>
  <c r="V205" i="17"/>
  <c r="U10" i="17"/>
  <c r="I199" i="17"/>
  <c r="I193" i="17"/>
  <c r="I180" i="17"/>
  <c r="I177" i="17"/>
  <c r="I176" i="17"/>
  <c r="I174" i="17"/>
  <c r="I171" i="17"/>
  <c r="I162" i="17"/>
  <c r="I152" i="17"/>
  <c r="I148" i="17"/>
  <c r="I147" i="17"/>
  <c r="I120" i="17"/>
  <c r="I118" i="17"/>
  <c r="I116" i="17"/>
  <c r="I112" i="17"/>
  <c r="I203" i="17"/>
  <c r="I200" i="17"/>
  <c r="I196" i="17"/>
  <c r="I192" i="17"/>
  <c r="I188" i="17"/>
  <c r="I172" i="17"/>
  <c r="I169" i="17"/>
  <c r="I167" i="17"/>
  <c r="I164" i="17"/>
  <c r="I161" i="17"/>
  <c r="I149" i="17"/>
  <c r="I141" i="17"/>
  <c r="I113" i="17"/>
  <c r="I204" i="17"/>
  <c r="I198" i="17"/>
  <c r="I165" i="17"/>
  <c r="I140" i="17"/>
  <c r="I117" i="17"/>
  <c r="I111" i="17"/>
  <c r="I104" i="17"/>
  <c r="I98" i="17"/>
  <c r="I89" i="17"/>
  <c r="I87" i="17"/>
  <c r="I85" i="17"/>
  <c r="I78" i="17"/>
  <c r="I75" i="17"/>
  <c r="I70" i="17"/>
  <c r="I68" i="17"/>
  <c r="I191" i="17"/>
  <c r="I190" i="17"/>
  <c r="I173" i="17"/>
  <c r="I151" i="17"/>
  <c r="I146" i="17"/>
  <c r="I102" i="17"/>
  <c r="I99" i="17"/>
  <c r="I96" i="17"/>
  <c r="I90" i="17"/>
  <c r="I82" i="17"/>
  <c r="I79" i="17"/>
  <c r="I76" i="17"/>
  <c r="I71" i="17"/>
  <c r="I202" i="17"/>
  <c r="I201" i="17"/>
  <c r="I194" i="17"/>
  <c r="I181" i="17"/>
  <c r="I170" i="17"/>
  <c r="I163" i="17"/>
  <c r="I119" i="17"/>
  <c r="I110" i="17"/>
  <c r="I105" i="17"/>
  <c r="I93" i="17"/>
  <c r="I84" i="17"/>
  <c r="I83" i="17"/>
  <c r="I77" i="17"/>
  <c r="I72" i="17"/>
  <c r="I65" i="17"/>
  <c r="I59" i="17"/>
  <c r="I56" i="17"/>
  <c r="I52" i="17"/>
  <c r="I48" i="17"/>
  <c r="I45" i="17"/>
  <c r="I40" i="17"/>
  <c r="I36" i="17"/>
  <c r="I32" i="17"/>
  <c r="I28" i="17"/>
  <c r="I24" i="17"/>
  <c r="I19" i="17"/>
  <c r="K10" i="17"/>
  <c r="J10" i="17"/>
  <c r="I168" i="17"/>
  <c r="I67" i="17"/>
  <c r="I57" i="17"/>
  <c r="I54" i="17"/>
  <c r="I43" i="17"/>
  <c r="I34" i="17"/>
  <c r="I30" i="17"/>
  <c r="I21" i="17"/>
  <c r="I179" i="17"/>
  <c r="I178" i="17"/>
  <c r="I175" i="17"/>
  <c r="I153" i="17"/>
  <c r="I100" i="17"/>
  <c r="I95" i="17"/>
  <c r="I94" i="17"/>
  <c r="I88" i="17"/>
  <c r="I74" i="17"/>
  <c r="I51" i="17"/>
  <c r="I195" i="17"/>
  <c r="I182" i="17"/>
  <c r="I160" i="17"/>
  <c r="I109" i="17"/>
  <c r="I92" i="17"/>
  <c r="I81" i="17"/>
  <c r="I69" i="17"/>
  <c r="I66" i="17"/>
  <c r="I53" i="17"/>
  <c r="I47" i="17"/>
  <c r="I44" i="17"/>
  <c r="I42" i="17"/>
  <c r="I39" i="17"/>
  <c r="I37" i="17"/>
  <c r="I35" i="17"/>
  <c r="I31" i="17"/>
  <c r="I27" i="17"/>
  <c r="I23" i="17"/>
  <c r="I17" i="17"/>
  <c r="I186" i="17"/>
  <c r="I142" i="17"/>
  <c r="I114" i="17"/>
  <c r="I103" i="17"/>
  <c r="I91" i="17"/>
  <c r="I63" i="17"/>
  <c r="I46" i="17"/>
  <c r="I41" i="17"/>
  <c r="I26" i="17"/>
  <c r="I15" i="17"/>
  <c r="I187" i="17"/>
  <c r="I166" i="17"/>
  <c r="I86" i="17"/>
  <c r="I73" i="17"/>
  <c r="I64" i="17"/>
  <c r="I58" i="17"/>
  <c r="I55" i="17"/>
  <c r="I33" i="17"/>
  <c r="I29" i="17"/>
  <c r="I25" i="17"/>
  <c r="I20" i="17"/>
  <c r="I14" i="17"/>
  <c r="I12" i="17"/>
  <c r="I101" i="17"/>
  <c r="I50" i="17"/>
  <c r="I11" i="17"/>
  <c r="I189" i="17"/>
  <c r="W49" i="17"/>
  <c r="V49" i="17"/>
  <c r="V208" i="17" l="1"/>
  <c r="W208" i="17"/>
  <c r="W10" i="17"/>
  <c r="V10" i="17"/>
</calcChain>
</file>

<file path=xl/sharedStrings.xml><?xml version="1.0" encoding="utf-8"?>
<sst xmlns="http://schemas.openxmlformats.org/spreadsheetml/2006/main" count="598" uniqueCount="501">
  <si>
    <t>№ п/п</t>
  </si>
  <si>
    <t>Загальний фонд</t>
  </si>
  <si>
    <t>Спеціальний фонд</t>
  </si>
  <si>
    <t>Всього по бюджету</t>
  </si>
  <si>
    <t>питома вага</t>
  </si>
  <si>
    <t xml:space="preserve">     ВСЬОГО ВИДАТКІВ</t>
  </si>
  <si>
    <t>090000</t>
  </si>
  <si>
    <t>090201</t>
  </si>
  <si>
    <t>090405</t>
  </si>
  <si>
    <t>090302</t>
  </si>
  <si>
    <t>090304</t>
  </si>
  <si>
    <t>090305</t>
  </si>
  <si>
    <t>090306</t>
  </si>
  <si>
    <t>090401</t>
  </si>
  <si>
    <t>091300</t>
  </si>
  <si>
    <t>090412</t>
  </si>
  <si>
    <t>090802</t>
  </si>
  <si>
    <t>091101</t>
  </si>
  <si>
    <t>091103</t>
  </si>
  <si>
    <t>091105</t>
  </si>
  <si>
    <t>091204</t>
  </si>
  <si>
    <t>070000</t>
  </si>
  <si>
    <t>110000</t>
  </si>
  <si>
    <t>130000</t>
  </si>
  <si>
    <t>010116</t>
  </si>
  <si>
    <t>100102</t>
  </si>
  <si>
    <t>100203</t>
  </si>
  <si>
    <t>100302</t>
  </si>
  <si>
    <t>120201</t>
  </si>
  <si>
    <t>170102</t>
  </si>
  <si>
    <t>240601</t>
  </si>
  <si>
    <t>240604</t>
  </si>
  <si>
    <t>Інша діяльність  у сфері охорони навколишнього природного середовища</t>
  </si>
  <si>
    <t>250102</t>
  </si>
  <si>
    <t>Резервний фонд</t>
  </si>
  <si>
    <t>250301</t>
  </si>
  <si>
    <t>250404</t>
  </si>
  <si>
    <t>Надання пільгового довгострокового кредиту громадянам на будівництво (реконструкцію) та придбання  житла</t>
  </si>
  <si>
    <t>250306</t>
  </si>
  <si>
    <t>210105</t>
  </si>
  <si>
    <t>130107</t>
  </si>
  <si>
    <t>070201</t>
  </si>
  <si>
    <t>070304</t>
  </si>
  <si>
    <t>070401</t>
  </si>
  <si>
    <t>070702</t>
  </si>
  <si>
    <t>070801</t>
  </si>
  <si>
    <t>070802</t>
  </si>
  <si>
    <t>110201</t>
  </si>
  <si>
    <t>110205</t>
  </si>
  <si>
    <t>110502</t>
  </si>
  <si>
    <t>250913</t>
  </si>
  <si>
    <t>100000</t>
  </si>
  <si>
    <t>090307</t>
  </si>
  <si>
    <t>250344</t>
  </si>
  <si>
    <t>100202</t>
  </si>
  <si>
    <t>Витрати, пов"язані з наданням та обслуговуванням пільгових довгострокових кредитів, наданих громадянам на будівництво (реконструкцію) та придбання житла</t>
  </si>
  <si>
    <t xml:space="preserve">в т.ч    на виконання медичних програм </t>
  </si>
  <si>
    <t xml:space="preserve">Інші видатки </t>
  </si>
  <si>
    <t>в т.ч       субвенція на  придбання житла військовослужбовцям</t>
  </si>
  <si>
    <t>Кошти, що передаються із загального фонду до бюджету розвитку (спец.фонду)</t>
  </si>
  <si>
    <t>130102</t>
  </si>
  <si>
    <t>в тому числі за рахунок субвенції з обласного бюджету</t>
  </si>
  <si>
    <t>250380</t>
  </si>
  <si>
    <t>Охорона  та раціональне використання природних ресурсів</t>
  </si>
  <si>
    <t>110204</t>
  </si>
  <si>
    <t>ВИДАТКИ ТА  КРЕДИТУВАННЯ - усього</t>
  </si>
  <si>
    <t xml:space="preserve">        благодійні внески, гранти та дарунки</t>
  </si>
  <si>
    <t>090308</t>
  </si>
  <si>
    <t>Компенсаційні виплати на пільговий проїзд автотранспортом окремим категоріям  громадян</t>
  </si>
  <si>
    <t>250203</t>
  </si>
  <si>
    <t>Проведення виборів народних депутатів ВР АР Крим, місцевих рад та сільських, селищних, міських голів</t>
  </si>
  <si>
    <t xml:space="preserve">          співфінансування на ремонт ліфтів, які перебувають в аварійному стані</t>
  </si>
  <si>
    <t>100101</t>
  </si>
  <si>
    <t xml:space="preserve">               будівництво зовнішніх теплових мереж (субвенція з держ бюджету)  </t>
  </si>
  <si>
    <t xml:space="preserve">Освіта,   всього </t>
  </si>
  <si>
    <t>Фізична культура і спорт, всього</t>
  </si>
  <si>
    <t xml:space="preserve"> в т.ч.        програма морального та матеріального заохочення</t>
  </si>
  <si>
    <t>091205</t>
  </si>
  <si>
    <t>Субвенція з місцевого бюджету державному бюджету на виконання програм соціально-економічного та культурного розвитку регіонів</t>
  </si>
  <si>
    <t>в т. ч. за рах субвенції з держ бюджету на  фінансування заходів соціально-економічної компенсації ризику населення, яке проживає на території зони спостереження</t>
  </si>
  <si>
    <t xml:space="preserve">    благодійні внески, гранти та дарунки</t>
  </si>
  <si>
    <t xml:space="preserve">                 програма земельної реформи</t>
  </si>
  <si>
    <t xml:space="preserve">Видатки на запобігання та ліквідацію надзвичайних ситуацій та наслідків стихійного лиха </t>
  </si>
  <si>
    <t>виконання у %</t>
  </si>
  <si>
    <t>відхилення "+", "-"</t>
  </si>
  <si>
    <t>210106</t>
  </si>
  <si>
    <t xml:space="preserve">               реконструкція та модернізація ліфтів за рахунок субвенції з Державного бюджету</t>
  </si>
  <si>
    <t>в т.ч        реконструкція та модернізація ліфтів за рахунок коштів міського бюджету</t>
  </si>
  <si>
    <t>в т.ч.  за рах субвенції з державного бюджету на будівництво, реконструкцію, ремонт та утримання вулиць і доріг комунальної власності у населених пунктах</t>
  </si>
  <si>
    <t>091206</t>
  </si>
  <si>
    <t xml:space="preserve">Соціально-культурна сфера, всього:        </t>
  </si>
  <si>
    <t>Житлове будівництво та придбання житла для окремих категорій населення</t>
  </si>
  <si>
    <t>250323</t>
  </si>
  <si>
    <t>250352</t>
  </si>
  <si>
    <t>Інші послуги, пов"язані з економічною діяльністю</t>
  </si>
  <si>
    <t xml:space="preserve">                 програма з впровадження системи управління якістю ISO</t>
  </si>
  <si>
    <t>в т.ч. за рахунок субвенції з інших бюджетів</t>
  </si>
  <si>
    <t>в тому числі видатків за рахунок субвенцій з інших бюджетів:</t>
  </si>
  <si>
    <t>субвенція обласному бюджету на проведення гемодіалізу хворим м.Кузнецовськ, що проходять лікування в комунальному закладі "Рівненська обласна клінічна лікарня"</t>
  </si>
  <si>
    <t xml:space="preserve">                 програма підтримки діяльності громадського формування з охорони громадського порядку "Кузнецовська муніципальна варта"</t>
  </si>
  <si>
    <t>080000</t>
  </si>
  <si>
    <t>Охорона здоров'я</t>
  </si>
  <si>
    <t>080201</t>
  </si>
  <si>
    <t>081002</t>
  </si>
  <si>
    <t>081007</t>
  </si>
  <si>
    <t>081009</t>
  </si>
  <si>
    <t>081010</t>
  </si>
  <si>
    <t>Централізовані заходи з лікування онкологічних хворих</t>
  </si>
  <si>
    <t>Програми і централізовані заходи боротьби з туберкульозом</t>
  </si>
  <si>
    <t>уточнений план  на рік, кошторисні призначення</t>
  </si>
  <si>
    <t>090406</t>
  </si>
  <si>
    <t>210107</t>
  </si>
  <si>
    <t>Заходи та роботи з мобілізаційної підготовки місцевого значення</t>
  </si>
  <si>
    <t>в т.ч.    реконструкція нежитлового приміщення №104 в житловому будинку по м-ну Будівельників, 25/1 під ЦНАП (розроблення проектно - кошторисної документації)</t>
  </si>
  <si>
    <t xml:space="preserve">                 програма "Безпечне місто Кузнецовськ"</t>
  </si>
  <si>
    <t>100208</t>
  </si>
  <si>
    <t xml:space="preserve">Заходи у сфері захисту населення і територій від надзвичайних ситуацій техногенного та природного характеру </t>
  </si>
  <si>
    <t xml:space="preserve">        КП "Благоустрій" КМР</t>
  </si>
  <si>
    <t xml:space="preserve">          виготовлення проектно - кошторисної документації на виконання робіт по створенню та встановленню системи відеоспостереження</t>
  </si>
  <si>
    <t xml:space="preserve">           проект "Нове будівництво міської автоматизованої системи централізованого оповіщення"</t>
  </si>
  <si>
    <t>в т.ч. КП "Житлокомунсервіс" КМР</t>
  </si>
  <si>
    <t>Інші заходи, пов'язані з економічною діяльністю</t>
  </si>
  <si>
    <r>
      <t xml:space="preserve">Реверсна дотація </t>
    </r>
    <r>
      <rPr>
        <sz val="11"/>
        <rFont val="Times New Roman"/>
        <family val="1"/>
        <charset val="204"/>
      </rPr>
      <t>(вилучення)</t>
    </r>
  </si>
  <si>
    <t>в т. ч. за рах субвенції на здійснення заходів щодо соц-екон.розвитку на капремонт в ЗНЗ№4 та ЗНЗ№5 (заміна вікон та дверей)</t>
  </si>
  <si>
    <t xml:space="preserve">          реконструкція ЗОШ №1  (коригування) (проектні роботи)</t>
  </si>
  <si>
    <t xml:space="preserve">          реконструкція ЗОШ №3 за рах субвенції з Державного бюджету на здійснення заходів соц.- економ. розвитку окремих територій</t>
  </si>
  <si>
    <t xml:space="preserve">           реконструкція ДНЗ №2</t>
  </si>
  <si>
    <t xml:space="preserve"> в т.ч. за рахунок субвенції з Державного бюджету по 30-км зоні (респіратори)</t>
  </si>
  <si>
    <t xml:space="preserve"> в т.ч. за рахунок субвенції з Державного бюджету по 30-км зоні (протирад.укриття)</t>
  </si>
  <si>
    <t xml:space="preserve">в т. ч. за рах субвенції з Державного бюджету на здійснення заходів щодо соц-екон.розвитку на капремонт актового залу ЗОШ №1 </t>
  </si>
  <si>
    <t>КФКВКБ</t>
  </si>
  <si>
    <t>0170</t>
  </si>
  <si>
    <t>КТПКВКМБ</t>
  </si>
  <si>
    <t>0180</t>
  </si>
  <si>
    <t>0111</t>
  </si>
  <si>
    <t xml:space="preserve">Назва коду за типовою програмною класифікацією видатків та кредитування місцевих бюджетів </t>
  </si>
  <si>
    <t>1000</t>
  </si>
  <si>
    <t>Надання загальної середньої освіти загальноосвітніми навчальними закладами ( в т.ч. школою-дитячим садком, інтернатом при школі), спеціалізованими школами, ліцеями, гімназіями, колегіумами</t>
  </si>
  <si>
    <t>0910</t>
  </si>
  <si>
    <t>0921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</si>
  <si>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</si>
  <si>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Надання позашкільної освіти позашкільними закладами освіти, заходи із позашкільної роботи з дітьми</t>
  </si>
  <si>
    <t>0990</t>
  </si>
  <si>
    <t>1090</t>
  </si>
  <si>
    <t>0960</t>
  </si>
  <si>
    <t>1150</t>
  </si>
  <si>
    <t>0950</t>
  </si>
  <si>
    <t>0922</t>
  </si>
  <si>
    <t>0732</t>
  </si>
  <si>
    <t>0763</t>
  </si>
  <si>
    <t>Спеціалізована стаціонарна медична допомога населенню</t>
  </si>
  <si>
    <t>в тому числі за рахунок медичної субвенції</t>
  </si>
  <si>
    <t>Програми і централізовані заходи у галузі охорони здоров’я</t>
  </si>
  <si>
    <t>2210</t>
  </si>
  <si>
    <t>4060</t>
  </si>
  <si>
    <t>0824</t>
  </si>
  <si>
    <t>0828</t>
  </si>
  <si>
    <t>0829</t>
  </si>
  <si>
    <t>5010</t>
  </si>
  <si>
    <t>Проведення спортивної роботи в регіоні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</si>
  <si>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</si>
  <si>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</si>
  <si>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</si>
  <si>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</si>
  <si>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</si>
  <si>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5030</t>
  </si>
  <si>
    <t>Розвиток дитячо-юнацького та резервного спорту</t>
  </si>
  <si>
    <t>5031</t>
  </si>
  <si>
    <t>Утримання та навчально-тренувальна робота комунальних дитячо-юнацьких спортивних шкіл</t>
  </si>
  <si>
    <t>6021</t>
  </si>
  <si>
    <t>0610</t>
  </si>
  <si>
    <t>Капітальний ремонт житлового фонду</t>
  </si>
  <si>
    <t>0620</t>
  </si>
  <si>
    <t>6100</t>
  </si>
  <si>
    <t>Впровадження засобів обліку витрат та регулювання споживання води та теплової енергії</t>
  </si>
  <si>
    <t>6010</t>
  </si>
  <si>
    <t>Забезпечення надійного та безперебійного функціонування житлово-експлуатаційного господарства</t>
  </si>
  <si>
    <t xml:space="preserve">в т. ч. за рах субвенції з обласного бюджету </t>
  </si>
  <si>
    <t>Житлово-комунальне господарство</t>
  </si>
  <si>
    <t>6310</t>
  </si>
  <si>
    <t>0490</t>
  </si>
  <si>
    <t>Реалізація заходів щодо інвестиційного розвитку території</t>
  </si>
  <si>
    <t>7310</t>
  </si>
  <si>
    <t>0421</t>
  </si>
  <si>
    <t>Проведення заходів із землеустрою</t>
  </si>
  <si>
    <t>6650</t>
  </si>
  <si>
    <t>0456</t>
  </si>
  <si>
    <t>Утримання та розвиток інфраструктури доріг</t>
  </si>
  <si>
    <t>7500</t>
  </si>
  <si>
    <t>0411</t>
  </si>
  <si>
    <t>7410</t>
  </si>
  <si>
    <t>0470</t>
  </si>
  <si>
    <t>Заходи з енергозбереження</t>
  </si>
  <si>
    <t>Сприяння розвитку малого та середнього підприємництва</t>
  </si>
  <si>
    <t>Внески до статутного капіталу суб’єктів господарювання</t>
  </si>
  <si>
    <t xml:space="preserve">        КМКП</t>
  </si>
  <si>
    <t>7830</t>
  </si>
  <si>
    <t>0380</t>
  </si>
  <si>
    <t>0320</t>
  </si>
  <si>
    <t>7810</t>
  </si>
  <si>
    <t>0133</t>
  </si>
  <si>
    <t>9110</t>
  </si>
  <si>
    <t>0511</t>
  </si>
  <si>
    <t>9140</t>
  </si>
  <si>
    <t>0540</t>
  </si>
  <si>
    <t>8600</t>
  </si>
  <si>
    <t>3011</t>
  </si>
  <si>
    <t>3012</t>
  </si>
  <si>
    <t>1030</t>
  </si>
  <si>
    <t>1070</t>
  </si>
  <si>
    <t>1060</t>
  </si>
  <si>
    <t>Надання субсидій населенню для відшкодування витрат на оплату житлово-комунальних послуг</t>
  </si>
  <si>
    <t>3010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</si>
  <si>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</si>
  <si>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Соціальний захист та соціальне забезпечення</t>
  </si>
  <si>
    <t>3020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</si>
  <si>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</si>
  <si>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</si>
  <si>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3041</t>
  </si>
  <si>
    <t>1040</t>
  </si>
  <si>
    <t>Надання допомоги у зв'язку з вагітністю і пологами</t>
  </si>
  <si>
    <t>3042</t>
  </si>
  <si>
    <t>3043</t>
  </si>
  <si>
    <t>Надання допомоги при народженні дитини</t>
  </si>
  <si>
    <t>3044</t>
  </si>
  <si>
    <t>Надання допомоги на дітей, над якими встановлено опіку чи піклування</t>
  </si>
  <si>
    <t>3045</t>
  </si>
  <si>
    <t>Надання допомоги на дітей одиноким матерям</t>
  </si>
  <si>
    <t>3046</t>
  </si>
  <si>
    <t>Надання тимчасової державної допомоги дітям</t>
  </si>
  <si>
    <t>3047</t>
  </si>
  <si>
    <t>Надання допомоги при усиновленні дитини</t>
  </si>
  <si>
    <t>3030</t>
  </si>
  <si>
    <t>Надання пільг з оплати послуг зв’язку та інших передбачених законодавством пільг (крім пільг на одержання ліків, зубопротезування, забезпечення продуктами харчування, оплату електроенергії, природного і скрапленого газу, на побутові потреби, твердого та рідкого пічного побутового палива,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 рідких нечистот) та компенсації за пільговий проїзд окремих категорій громадян</t>
  </si>
  <si>
    <t>Компенсаційні виплати на пільговий проїзд автомобільним транспортом окремим категоріям громадян</t>
  </si>
  <si>
    <t>3040</t>
  </si>
  <si>
    <t>Надання допомоги сім'ям з дітьми, малозабезпеченим  сім’ям, інвалідам з дитинства, дітям-інвалідам та тимчасової допомоги дітям</t>
  </si>
  <si>
    <t>090212</t>
  </si>
  <si>
    <t>3050</t>
  </si>
  <si>
    <t>Пільгове медичне обслуговування осіб, які постраждали внаслідок Чорнобильської катастрофи</t>
  </si>
  <si>
    <t>1010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</si>
  <si>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</si>
  <si>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</si>
  <si>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</si>
  <si>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3105</t>
  </si>
  <si>
    <t>3112</t>
  </si>
  <si>
    <t>Заходи державної політики з питань дітей та їх соціального захисту</t>
  </si>
  <si>
    <t>3132</t>
  </si>
  <si>
    <t>3140</t>
  </si>
  <si>
    <t>3160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</si>
  <si>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</si>
  <si>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 xml:space="preserve">КТКВК </t>
  </si>
  <si>
    <t>Інші заходи та заклади молодіжної політики</t>
  </si>
  <si>
    <r>
      <t xml:space="preserve">Субвенція на утримання об'єктів спільного користування чи ліквідацію негативних наслідків діяльності об'єктів спільного користування </t>
    </r>
    <r>
      <rPr>
        <sz val="11"/>
        <rFont val="Times New Roman"/>
        <family val="1"/>
        <charset val="204"/>
      </rPr>
      <t>(субвенція з міського бюджету Володимирецькому районному бюджету на підтримку телерадіокомпанії "Бурштиновий шлях")</t>
    </r>
  </si>
  <si>
    <r>
      <t xml:space="preserve">Субвенція на проведення видатків місцевих бюджетів, що враховуються при визначенні обсягу міжбюджетних трансфертів  </t>
    </r>
    <r>
      <rPr>
        <sz val="11"/>
        <rFont val="Times New Roman"/>
        <family val="1"/>
        <charset val="204"/>
      </rPr>
      <t>(субвенція обласному бюджету на обслуговування осіб з обмеженими фізичними можливостями в  центрах професійної реабілітації інвалідів)</t>
    </r>
  </si>
  <si>
    <t>3000</t>
  </si>
  <si>
    <t>2000</t>
  </si>
  <si>
    <t>4000</t>
  </si>
  <si>
    <t>6000</t>
  </si>
  <si>
    <t>5000</t>
  </si>
  <si>
    <t>Утримання клубів для підлітків за місцем проживання</t>
  </si>
  <si>
    <r>
      <t>Інші субвенції</t>
    </r>
    <r>
      <rPr>
        <sz val="11"/>
        <rFont val="Times New Roman"/>
        <family val="1"/>
        <charset val="204"/>
      </rPr>
      <t xml:space="preserve"> (співфінансування капремонту приміщення для ЦНАП)</t>
    </r>
  </si>
  <si>
    <t xml:space="preserve">                 власні надходження бюджетних установ (відшкодування витрат за проведення конкурсу по перевезенню)</t>
  </si>
  <si>
    <t xml:space="preserve">Додаток 2  </t>
  </si>
  <si>
    <t>до рішення міської ради</t>
  </si>
  <si>
    <t>Найменування</t>
  </si>
  <si>
    <t>+ ; -</t>
  </si>
  <si>
    <t>%</t>
  </si>
  <si>
    <t xml:space="preserve">Податкові надходження </t>
  </si>
  <si>
    <t>Податок та збір на доходи фізичних осіб</t>
  </si>
  <si>
    <t>Податок на прибуток</t>
  </si>
  <si>
    <t>Акцизний податок з реалізації суб'єктами господарювання роздрібної торгівлі підакцизних товарів</t>
  </si>
  <si>
    <t>Місцеві податки і збори</t>
  </si>
  <si>
    <t>Податок на майно</t>
  </si>
  <si>
    <t>- плата за землю</t>
  </si>
  <si>
    <t>18011000-18011100</t>
  </si>
  <si>
    <t>Туристичний збір</t>
  </si>
  <si>
    <t>Єдиний податок</t>
  </si>
  <si>
    <t xml:space="preserve">Неподаткові надходження </t>
  </si>
  <si>
    <t xml:space="preserve">Частина чистого прибутку (доходу) комунальних унітарних підприємств та їх об'єднань, що вилучається до бюджету </t>
  </si>
  <si>
    <t>Адміністративні штрафи та інші санкції</t>
  </si>
  <si>
    <t>Державне мито</t>
  </si>
  <si>
    <t>Інші надходження</t>
  </si>
  <si>
    <t>Офіційні трансферти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</si>
  <si>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</si>
  <si>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</si>
  <si>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Разом доходів загального фонду</t>
  </si>
  <si>
    <t>Екологічний податок</t>
  </si>
  <si>
    <t>Бюджет розвитку</t>
  </si>
  <si>
    <t>Разом доходів спеціального фонду</t>
  </si>
  <si>
    <t>Всього доходів</t>
  </si>
  <si>
    <t>18010100-18010400</t>
  </si>
  <si>
    <t>18010500-18010900</t>
  </si>
  <si>
    <t>Додаток 1</t>
  </si>
  <si>
    <t>Код бюджетної класифікації доходів</t>
  </si>
  <si>
    <t>Затверджений бюджет                на 2018 р.</t>
  </si>
  <si>
    <t>Затверджений бюджет на 2018р.                 зі змінами</t>
  </si>
  <si>
    <t>Відхилення  фактичних надходжень до затверджених показників</t>
  </si>
  <si>
    <t>Внутрішні податки на товари та послуги </t>
  </si>
  <si>
    <t>Акцизний податок з вироблених в Україні підакцизних товарів (продукції) </t>
  </si>
  <si>
    <t>Пальне</t>
  </si>
  <si>
    <t xml:space="preserve">Акцизний податок з ввезених на митну територію України підакцизних товарів (продукції) </t>
  </si>
  <si>
    <t>- податок на нерухоме майно</t>
  </si>
  <si>
    <t xml:space="preserve">- транспортний податок </t>
  </si>
  <si>
    <t>Адмiнiстративнi штрафи та штрафнi санкцiї за порушення законодавства у сферi виробництва та обiгу алкогольних напоїв та тютюнових виробiв</t>
  </si>
  <si>
    <t>Адмiнiстративний збiр за проведення державної реєстрацiї юридичних осiб, фiзичних осiб — пiдприємцiв та громадських формувань</t>
  </si>
  <si>
    <t>Плата за надання інших адміністративних послуг</t>
  </si>
  <si>
    <t xml:space="preserve">Адміністративний збір за  державну реєстрацію речових прав на нерухоме майно та їх обтяжень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</si>
  <si>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    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</si>
  <si>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</si>
  <si>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Субвенції  з державного бюджету місцевим бюджетам      </t>
  </si>
  <si>
    <t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t>
  </si>
  <si>
    <t xml:space="preserve">Субвенції з місцевих бюджетів іншим  місцевим бюджетам      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</si>
  <si>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</si>
  <si>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</si>
  <si>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 xml:space="preserve"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</si>
  <si>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</si>
  <si>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</si>
  <si>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Субвенція з місцевого бюджету за рахунок залишку коштів медичної субвенції, що утворився на початок бюджетного періоду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</si>
  <si>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</si>
  <si>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Інші субвенцiї з місцевого бюджету</t>
  </si>
  <si>
    <t>Субвенція з державного бюджету місцевим бюджетам на погашення заборгованості з різниці в тарифах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</si>
  <si>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</si>
  <si>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Всього доходів загального фонду</t>
  </si>
  <si>
    <t>Іншi надходження до фондiв охорони навколишнього природного середовища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</si>
  <si>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</si>
  <si>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коштів пайової участі у розвитку інфраструктури населеного пункту</t>
  </si>
  <si>
    <t xml:space="preserve">Кошти від відчуження майна, що перебуває в комунальній власності </t>
  </si>
  <si>
    <t>Кошти від продажу землі</t>
  </si>
  <si>
    <t xml:space="preserve"> </t>
  </si>
  <si>
    <t>затверджено розписом на рік</t>
  </si>
  <si>
    <t xml:space="preserve">затверджено розписом на рік </t>
  </si>
  <si>
    <t>Надання пільг на оплату житлово-комунальних послуг окремим категоріям громадян відповідно до законодавства</t>
  </si>
  <si>
    <t>3022</t>
  </si>
  <si>
    <t>090203</t>
  </si>
  <si>
    <t>3031</t>
  </si>
  <si>
    <t>Надання інших пільг окремим категоріям громадян відповідно до законодавства</t>
  </si>
  <si>
    <t>090214</t>
  </si>
  <si>
    <t>3032</t>
  </si>
  <si>
    <t>Надання пільг окремим категоріям громадян з оплати послуг зв'язку</t>
  </si>
  <si>
    <t>3033</t>
  </si>
  <si>
    <t>Надання державної соціальної допомоги малозабезпеченим сім’ям</t>
  </si>
  <si>
    <t>3081</t>
  </si>
  <si>
    <t>Надання державної соціальної допомоги особам з інвалідністю з дитинства та дітям з інвалідністю</t>
  </si>
  <si>
    <t>3082</t>
  </si>
  <si>
    <t>Надання державної соціальної допомоги особам,  які не  мають права на пенсію, та особам з інвалідністю, державної соціальної допомоги на догляд</t>
  </si>
  <si>
    <t>3083</t>
  </si>
  <si>
    <t>Надання допомоги по догляду за особами з інвалідністю I чи II групи внаслідок психічного розладу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</si>
  <si>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</si>
  <si>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</si>
  <si>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</si>
  <si>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</si>
  <si>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Надання реабілітаційних послуг особам з інвалідністю та дітям з інвалідністю</t>
  </si>
  <si>
    <t>3121</t>
  </si>
  <si>
    <t>Утримання та забезпечення діяльності центрів соціальних служб для сім’ї, дітей та молоді</t>
  </si>
  <si>
    <t>3123</t>
  </si>
  <si>
    <t>Заходи державної політики з питань сім'ї</t>
  </si>
  <si>
    <t>3133</t>
  </si>
  <si>
    <t>Надання соціальних гарантій,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</si>
  <si>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</si>
  <si>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</si>
  <si>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</si>
  <si>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 та оплату послуг із здійснення патронату над дитиною та виплата соціальної допомоги на утримання дитини в сім’ї патронатного вихователя</t>
  </si>
  <si>
    <t>3242</t>
  </si>
  <si>
    <t>Інші заходи у сфері соціального захисту і соціального забезпечення</t>
  </si>
  <si>
    <t>Надання дошкільної освіти</t>
  </si>
  <si>
    <t>в т. ч.: за рах субвенції з державного бюджету на здійснення заходів щодо соц-економічного розвитку окремих територій (кап. ремонт ДНЗ №11, №12)</t>
  </si>
  <si>
    <t>за рах субвенції з державного бюджету по 30-км зоні (кап. ремонт (заміна вікон і дверей) ДНЗ№3, №4, №6, №8)</t>
  </si>
  <si>
    <t xml:space="preserve">в т. ч.: за рах освітньої субвенції з держ бюджету </t>
  </si>
  <si>
    <t>за рах субвенції з державного бюджету на надання державної підтримки особам з особливими освітніми потребами</t>
  </si>
  <si>
    <t>за рах субвенції з державного бюджету по 30-км зоні (пот.ремонт ЗНЗ №4 (кабінет цивільного захисту), ЗНЗ №5)</t>
  </si>
  <si>
    <t>за рах субвенції з державного бюджету на здійснення заходів щодо соц-економічного розвитку окремих територій (кап. ремонт (заміна вікон і дверей) ЗНЗ №4, №5)</t>
  </si>
  <si>
    <t>в т. ч.: за рах освітньої субвенції з держ бюджету</t>
  </si>
  <si>
    <t>1100</t>
  </si>
  <si>
    <t>Забезпечення діяльності палаців i будинків культури, клубів, центрів дозвілля та iнших клубних закладів</t>
  </si>
  <si>
    <t>1140</t>
  </si>
  <si>
    <t>Підвищення кваліфікації, перепідготовка кадрів закладами післядипломної освіти</t>
  </si>
  <si>
    <t>Методичне забезпечення діяльності навчальних закладів</t>
  </si>
  <si>
    <t>1161</t>
  </si>
  <si>
    <t xml:space="preserve">Забезпечення діяльності інших закладів у сфері освіти </t>
  </si>
  <si>
    <t>1162</t>
  </si>
  <si>
    <t>Інші програми та заходи у сфері освіти</t>
  </si>
  <si>
    <t>2020</t>
  </si>
  <si>
    <t>2142</t>
  </si>
  <si>
    <t>2144</t>
  </si>
  <si>
    <t>Централізовані заходи з лікування хворих на цукровий та нецукровий діабет</t>
  </si>
  <si>
    <t xml:space="preserve">в т. ч. за рах субвенції з держ бюджету (цільові видатки для відшкодування вартості препаратів інсуліну на лікування хворих на цукровий діабет, що потребують лікування препаратами інсуліну) </t>
  </si>
  <si>
    <t>2145</t>
  </si>
  <si>
    <t>2146</t>
  </si>
  <si>
    <t>Відшкодування вартості лікарських засобів для лікування окремих захворювань</t>
  </si>
  <si>
    <t>в т. ч. за рах субвенції з держ бюджету на відшкодування вартості лікарських засобів для лікування окремих захворювань (Доступні ліки)</t>
  </si>
  <si>
    <t>2152</t>
  </si>
  <si>
    <t>Інші програми та заходи у сфері охорони здоров’я</t>
  </si>
  <si>
    <t>Культура і мистецтво, всього</t>
  </si>
  <si>
    <t>4030</t>
  </si>
  <si>
    <t>Забезпечення діяльності бібліотек</t>
  </si>
  <si>
    <t>4081</t>
  </si>
  <si>
    <t xml:space="preserve">Забезпечення діяльності інших закладів в галузі культури і мистецтва </t>
  </si>
  <si>
    <t>4082</t>
  </si>
  <si>
    <t>Інші заходи в галузі культури і мистецтва</t>
  </si>
  <si>
    <t>0150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</si>
  <si>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</si>
  <si>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</si>
  <si>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</si>
  <si>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6011</t>
  </si>
  <si>
    <t>Експлуатація та технічне обслуговування житлового фонду</t>
  </si>
  <si>
    <t>6014</t>
  </si>
  <si>
    <t>Забезпечення збору та вивезення сміття і відходів</t>
  </si>
  <si>
    <t>6015</t>
  </si>
  <si>
    <t>Забезпечення надійної та безперебійної експлуатації ліфтів</t>
  </si>
  <si>
    <t>6022</t>
  </si>
  <si>
    <t>Капітальний ремонт житлового фонду об'єднань ОСББ</t>
  </si>
  <si>
    <t>в т. ч. за рах субвенції з державного бюджету на здійснення заходів щодо соц-економічного розвитку окремих територій (кап. ремонт будинку по вулиці Перемоги, 5)</t>
  </si>
  <si>
    <t>6051</t>
  </si>
  <si>
    <t>Забезпечення функціонування теплових мереж</t>
  </si>
  <si>
    <t>6052</t>
  </si>
  <si>
    <t>Забезпечення функціонування водопровідно-каналізаційного господарства</t>
  </si>
  <si>
    <t>6030</t>
  </si>
  <si>
    <t>Організація благоустрою населених пунктів</t>
  </si>
  <si>
    <t>6071</t>
  </si>
  <si>
    <t>0640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</si>
  <si>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</si>
  <si>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>6110</t>
  </si>
  <si>
    <t>Заходи, пов’язані з поліпшенням питної води</t>
  </si>
  <si>
    <t>6130</t>
  </si>
  <si>
    <t>Забезпечення функціонування комбінатів комунальних підприємств, районних виробничих об'єднань та інших підприємств, установ та організацій житлово-комунального господарства</t>
  </si>
  <si>
    <t>100601</t>
  </si>
  <si>
    <t>6140</t>
  </si>
  <si>
    <t>6150</t>
  </si>
  <si>
    <r>
      <t xml:space="preserve"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</t>
    </r>
    <r>
      <rPr>
        <sz val="11"/>
        <rFont val="Times New Roman Cyr"/>
        <charset val="204"/>
      </rPr>
      <t>(за рахунок субвенції з державного бюджету)</t>
    </r>
  </si>
  <si>
    <t>в т. ч.: за рах субвенції з державного бюджету на здійснення заходів щодо соц-економічного розвитку окремих територій (будівництво міні-футбольного поля ЗНЗ №4)</t>
  </si>
  <si>
    <t>будівництво міні-футбольного поля ЗНЗ №4 (співфінансування з міського бюджету)</t>
  </si>
  <si>
    <t>створення та встановлення системи відеоспостереження міста</t>
  </si>
  <si>
    <t xml:space="preserve">реконструкція ЗОШ №1 (коригування) </t>
  </si>
  <si>
    <t xml:space="preserve">реконструкція ЗОШ №2 </t>
  </si>
  <si>
    <t>будівництво об'єктів інфраструктури парку культури та відпочинку (проектно-кошторисна документація)</t>
  </si>
  <si>
    <t>будівництво спортивного майданчика в м-н Вараш, 19</t>
  </si>
  <si>
    <t>благодійні внески, гранти та дарунки (безоплатна передача повітряних ліній електропередач, в т.ч. з КП "МЕМ" до КП "Благоустрій")</t>
  </si>
  <si>
    <t>0443</t>
  </si>
  <si>
    <t>Будівництво об'єктів житлово-комунального господарства</t>
  </si>
  <si>
    <t>7330</t>
  </si>
  <si>
    <t>Будівництво інших об'єктів соціальної та виробничої інфраструктури комунальної власності</t>
  </si>
  <si>
    <t>7610</t>
  </si>
  <si>
    <t>7670</t>
  </si>
  <si>
    <t>7820</t>
  </si>
  <si>
    <t>0220</t>
  </si>
  <si>
    <t>Заходи у сфері захисту населення і територій від надзвичайних ситуацій техногенного та природного характеру</t>
  </si>
  <si>
    <t xml:space="preserve"> в т.ч. за рахунок субвенції з державного бюджету по 30-км зоні (протирад.укриття, сховище №65080)</t>
  </si>
  <si>
    <t>7640</t>
  </si>
  <si>
    <t>7680</t>
  </si>
  <si>
    <t>Членські внески до асоціацій органів місцевого самоврядування</t>
  </si>
  <si>
    <t>8110</t>
  </si>
  <si>
    <t>Заходи із запобігання та ліквідації надзвичайних ситуацій та наслідків стихійного лиха</t>
  </si>
  <si>
    <t>8330</t>
  </si>
  <si>
    <t xml:space="preserve">Інша діяльність у сфері екології та охорони природних ресурсів </t>
  </si>
  <si>
    <t>Обслуговування місцевого боргу</t>
  </si>
  <si>
    <t>8700</t>
  </si>
  <si>
    <t>8500</t>
  </si>
  <si>
    <t>Нерозподілені трансферти з державного бюджету</t>
  </si>
  <si>
    <t>9770</t>
  </si>
  <si>
    <t xml:space="preserve">Інші субвенції з місцевого бюджету </t>
  </si>
  <si>
    <t xml:space="preserve">                  програма висвітлення діяльності органів місцевого самоврядування в засобах масової інформації </t>
  </si>
  <si>
    <t xml:space="preserve">                  програма "Безпечне місто" (виконаня заходів ГО "Кузнецовська муніципальна варта")</t>
  </si>
  <si>
    <t>8800</t>
  </si>
  <si>
    <t>Інші субвенції (обласному бюджету)</t>
  </si>
  <si>
    <t xml:space="preserve">в т.ч.    реконструкція ЦНАП в м.Вараш (за адресою: м-н Будівельників, 25/1, нежитлове приміщення №104) </t>
  </si>
  <si>
    <t xml:space="preserve">            ремонт автомобіля Кузнецовської підстанції екстреної (швидкої) медичної допомоги КЗ «Обласний центр екстреної медичної допомоги та медицини катастроф» Рівненської обласної ради </t>
  </si>
  <si>
    <t xml:space="preserve">           співфінансування  заходу із забезпечення послугами оздоровлення і відпочинку дітей, які потребують особливої соціальної уваги та підтримки, шляхом компенсації вартості путівок</t>
  </si>
  <si>
    <t xml:space="preserve">           надання послуг з комплексної реабілітації інвалідів міста в КЗ «Рівненський обласний центр комплексної реабілітації інвалідів» </t>
  </si>
  <si>
    <t>9010</t>
  </si>
  <si>
    <t>Обслуговування боргу</t>
  </si>
  <si>
    <r>
      <t xml:space="preserve">Повернення кредиту </t>
    </r>
    <r>
      <rPr>
        <sz val="11"/>
        <rFont val="Times New Roman"/>
        <family val="1"/>
        <charset val="204"/>
      </rPr>
      <t xml:space="preserve"> (пільгові довгострокові кредити молодим сім’ям та одиноким молодим громадянам на будівництво/ придбання житла)</t>
    </r>
  </si>
  <si>
    <t xml:space="preserve">  ______________ 2018 року № _____</t>
  </si>
  <si>
    <t xml:space="preserve">                         Секретар міської ради                                                                          І.Шумра</t>
  </si>
  <si>
    <t>затверджено на 01.07.2018</t>
  </si>
  <si>
    <t>виконано станом на 01.07.2018</t>
  </si>
  <si>
    <t>затверджено  на 01.07.2018</t>
  </si>
  <si>
    <t>за рах залишку субвенції з державного бюджету на здійснення заходів щодо соц-економічного розвитку окремих територій (заміна вікон та дверей ДНЗ №12)</t>
  </si>
  <si>
    <t>за рах субвенції з державного бюджету на забезпечення якісної, сучасної та доступної загальної середньої освіти "Нова українська школа"</t>
  </si>
  <si>
    <t>за рах освітньої субвенції з державного бюджету на оснащення кабінетів та на початкову школу (обласний залишок)</t>
  </si>
  <si>
    <t>за рах залишку субвенції з державного бюджету на здійснення заходів щодо соц-економічного розвитку окремих територій (Нова українська школа)</t>
  </si>
  <si>
    <t>6016</t>
  </si>
  <si>
    <t>7370</t>
  </si>
  <si>
    <t>Реалізація інших заходів щодо соціально-економічного розвитку територій</t>
  </si>
  <si>
    <t>в т. ч.: за рах субвенції з обласного бюджету (бюджету розвитку) на реконструкцію ЗОШ №2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</si>
  <si>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</si>
  <si>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</si>
  <si>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 xml:space="preserve"> в т.ч. за рахунок субвенції з державного бюджету по 30-км зоні (протирад.укриття №64382) (обласна частка)</t>
  </si>
  <si>
    <r>
      <t xml:space="preserve">               Виконання бюджету м.Вараш по видатках та кредитуванню за січень-червень 2018 року                                                                     </t>
    </r>
    <r>
      <rPr>
        <sz val="10"/>
        <rFont val="Times New Roman"/>
        <family val="1"/>
      </rPr>
      <t xml:space="preserve"> </t>
    </r>
    <r>
      <rPr>
        <b/>
        <sz val="16"/>
        <rFont val="Times New Roman"/>
        <family val="1"/>
        <charset val="204"/>
      </rPr>
      <t>тис.грн.</t>
    </r>
  </si>
  <si>
    <t>_____________2018 року №_____</t>
  </si>
  <si>
    <t xml:space="preserve">    Виконання  доходної  частини  бюджету м.Вараш за січень-червень 2018 року</t>
  </si>
  <si>
    <t xml:space="preserve">Затверджено розписом станом на  01.07.2018р.                             </t>
  </si>
  <si>
    <t xml:space="preserve"> Фактичні надходження до бюджету станом  на 01.07.2018р.</t>
  </si>
  <si>
    <t>Плата за розміщення тимчасово вільних коштів місцевих бюджетів</t>
  </si>
  <si>
    <t>Доходи від операцій з капіталом  </t>
  </si>
  <si>
    <t>Надходження коштів від Державного фонду дорогоцінних металів і дорогоцінного каміння  </t>
  </si>
  <si>
    <t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</si>
  <si>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</si>
  <si>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</si>
  <si>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 xml:space="preserve">Власні надходження бюджетних установ </t>
  </si>
  <si>
    <t>Секретар міської ради                                                                        І.Шумра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</si>
</sst>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000000"/>
    <numFmt numFmtId="167" formatCode="#,##0.0"/>
  </numFmts>
  <fonts count="6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1"/>
      <name val="Arial Cyr"/>
      <family val="2"/>
      <charset val="204"/>
    </font>
    <font>
      <b/>
      <sz val="12"/>
      <name val="Arial Cyr"/>
      <family val="2"/>
      <charset val="204"/>
    </font>
    <font>
      <b/>
      <sz val="18"/>
      <name val="Times New Roman"/>
      <family val="1"/>
    </font>
    <font>
      <sz val="10"/>
      <name val="Times New Roman"/>
      <family val="1"/>
    </font>
    <font>
      <sz val="8"/>
      <name val="Arial Cyr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i/>
      <sz val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2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b/>
      <sz val="26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3.5"/>
      <name val="Cambria"/>
      <family val="1"/>
      <charset val="204"/>
      <scheme val="major"/>
    </font>
    <font>
      <sz val="13.5"/>
      <name val="Cambria"/>
      <family val="1"/>
      <charset val="204"/>
      <scheme val="major"/>
    </font>
    <font>
      <sz val="16"/>
      <name val="Cambria"/>
      <family val="1"/>
      <charset val="204"/>
      <scheme val="major"/>
    </font>
    <font>
      <sz val="18"/>
      <color rgb="FF333333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i/>
      <sz val="16"/>
      <name val="Cambria"/>
      <family val="1"/>
      <charset val="204"/>
      <scheme val="major"/>
    </font>
    <font>
      <sz val="26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i/>
      <sz val="10"/>
      <name val="Arial Cyr"/>
      <family val="2"/>
      <charset val="204"/>
    </font>
    <font>
      <i/>
      <sz val="9"/>
      <name val="Arial Cyr"/>
      <family val="2"/>
      <charset val="204"/>
    </font>
    <font>
      <i/>
      <sz val="10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charset val="204"/>
    </font>
    <font>
      <sz val="20"/>
      <color theme="1"/>
      <name val="Calibri"/>
      <family val="2"/>
      <charset val="204"/>
      <scheme val="minor"/>
    </font>
    <font>
      <i/>
      <sz val="9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6.5"/>
      <color indexed="8"/>
      <name val="Cambria"/>
      <family val="1"/>
      <charset val="204"/>
      <scheme val="major"/>
    </font>
    <font>
      <b/>
      <sz val="16.5"/>
      <name val="Cambria"/>
      <family val="1"/>
      <charset val="204"/>
      <scheme val="major"/>
    </font>
    <font>
      <sz val="16.5"/>
      <name val="Times New Roman"/>
      <family val="1"/>
      <charset val="204"/>
    </font>
    <font>
      <sz val="16.5"/>
      <name val="Cambria"/>
      <family val="1"/>
      <charset val="204"/>
      <scheme val="major"/>
    </font>
    <font>
      <sz val="18"/>
      <color rgb="FF000000"/>
      <name val="Times New Roman"/>
      <family val="1"/>
      <charset val="204"/>
    </font>
    <font>
      <sz val="16.5"/>
      <color indexed="8"/>
      <name val="Times New Roman"/>
      <family val="1"/>
      <charset val="204"/>
    </font>
    <font>
      <sz val="16.5"/>
      <color theme="3" tint="-0.499984740745262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6.5"/>
      <color theme="1"/>
      <name val="Times New Roman"/>
      <family val="1"/>
      <charset val="204"/>
    </font>
    <font>
      <sz val="16.5"/>
      <color theme="1"/>
      <name val="Cambria"/>
      <family val="1"/>
      <charset val="204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hair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5" fillId="0" borderId="0"/>
    <xf numFmtId="0" fontId="21" fillId="0" borderId="0"/>
    <xf numFmtId="0" fontId="29" fillId="0" borderId="0"/>
  </cellStyleXfs>
  <cellXfs count="75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165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right"/>
    </xf>
    <xf numFmtId="167" fontId="2" fillId="0" borderId="0" xfId="0" applyNumberFormat="1" applyFont="1" applyFill="1" applyBorder="1" applyAlignment="1">
      <alignment horizontal="center"/>
    </xf>
    <xf numFmtId="49" fontId="11" fillId="0" borderId="7" xfId="0" applyNumberFormat="1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0" fillId="0" borderId="9" xfId="0" applyFont="1" applyFill="1" applyBorder="1" applyAlignment="1"/>
    <xf numFmtId="0" fontId="10" fillId="0" borderId="10" xfId="0" applyFont="1" applyFill="1" applyBorder="1" applyAlignment="1"/>
    <xf numFmtId="0" fontId="10" fillId="0" borderId="11" xfId="0" applyFont="1" applyFill="1" applyBorder="1" applyAlignment="1"/>
    <xf numFmtId="0" fontId="10" fillId="0" borderId="12" xfId="0" applyFont="1" applyFill="1" applyBorder="1" applyAlignment="1"/>
    <xf numFmtId="0" fontId="10" fillId="0" borderId="13" xfId="0" applyFont="1" applyFill="1" applyBorder="1" applyAlignment="1"/>
    <xf numFmtId="0" fontId="10" fillId="0" borderId="15" xfId="0" applyFont="1" applyFill="1" applyBorder="1" applyAlignment="1"/>
    <xf numFmtId="0" fontId="10" fillId="0" borderId="17" xfId="0" applyFont="1" applyFill="1" applyBorder="1" applyAlignment="1"/>
    <xf numFmtId="0" fontId="2" fillId="0" borderId="19" xfId="0" applyFont="1" applyFill="1" applyBorder="1"/>
    <xf numFmtId="0" fontId="20" fillId="0" borderId="0" xfId="0" applyFont="1" applyFill="1" applyAlignment="1">
      <alignment horizontal="center"/>
    </xf>
    <xf numFmtId="0" fontId="20" fillId="0" borderId="0" xfId="0" applyFont="1" applyFill="1"/>
    <xf numFmtId="167" fontId="16" fillId="0" borderId="14" xfId="0" applyNumberFormat="1" applyFont="1" applyFill="1" applyBorder="1" applyAlignment="1">
      <alignment horizontal="center"/>
    </xf>
    <xf numFmtId="167" fontId="16" fillId="0" borderId="20" xfId="0" applyNumberFormat="1" applyFont="1" applyFill="1" applyBorder="1" applyAlignment="1">
      <alignment horizontal="center"/>
    </xf>
    <xf numFmtId="167" fontId="17" fillId="0" borderId="7" xfId="0" applyNumberFormat="1" applyFont="1" applyFill="1" applyBorder="1" applyAlignment="1">
      <alignment horizontal="center"/>
    </xf>
    <xf numFmtId="167" fontId="16" fillId="0" borderId="7" xfId="0" applyNumberFormat="1" applyFont="1" applyFill="1" applyBorder="1" applyAlignment="1">
      <alignment horizontal="center"/>
    </xf>
    <xf numFmtId="167" fontId="17" fillId="0" borderId="5" xfId="0" applyNumberFormat="1" applyFont="1" applyFill="1" applyBorder="1" applyAlignment="1">
      <alignment horizontal="center"/>
    </xf>
    <xf numFmtId="167" fontId="17" fillId="0" borderId="4" xfId="0" applyNumberFormat="1" applyFont="1" applyFill="1" applyBorder="1" applyAlignment="1" applyProtection="1">
      <alignment horizontal="center"/>
      <protection locked="0"/>
    </xf>
    <xf numFmtId="167" fontId="17" fillId="0" borderId="4" xfId="0" applyNumberFormat="1" applyFont="1" applyFill="1" applyBorder="1" applyAlignment="1">
      <alignment horizontal="center"/>
    </xf>
    <xf numFmtId="167" fontId="17" fillId="0" borderId="22" xfId="0" applyNumberFormat="1" applyFont="1" applyFill="1" applyBorder="1" applyAlignment="1">
      <alignment horizontal="center"/>
    </xf>
    <xf numFmtId="167" fontId="17" fillId="0" borderId="8" xfId="0" applyNumberFormat="1" applyFont="1" applyFill="1" applyBorder="1" applyAlignment="1">
      <alignment horizontal="center"/>
    </xf>
    <xf numFmtId="167" fontId="16" fillId="0" borderId="16" xfId="0" applyNumberFormat="1" applyFont="1" applyFill="1" applyBorder="1" applyAlignment="1">
      <alignment horizontal="center"/>
    </xf>
    <xf numFmtId="165" fontId="16" fillId="0" borderId="7" xfId="0" applyNumberFormat="1" applyFont="1" applyFill="1" applyBorder="1" applyAlignment="1">
      <alignment horizontal="center"/>
    </xf>
    <xf numFmtId="167" fontId="16" fillId="0" borderId="23" xfId="0" applyNumberFormat="1" applyFont="1" applyFill="1" applyBorder="1" applyAlignment="1">
      <alignment horizontal="center"/>
    </xf>
    <xf numFmtId="167" fontId="17" fillId="0" borderId="6" xfId="0" applyNumberFormat="1" applyFont="1" applyFill="1" applyBorder="1" applyAlignment="1">
      <alignment horizontal="center"/>
    </xf>
    <xf numFmtId="167" fontId="17" fillId="0" borderId="16" xfId="0" applyNumberFormat="1" applyFont="1" applyFill="1" applyBorder="1" applyAlignment="1">
      <alignment horizontal="center"/>
    </xf>
    <xf numFmtId="167" fontId="16" fillId="0" borderId="9" xfId="0" applyNumberFormat="1" applyFont="1" applyFill="1" applyBorder="1" applyAlignment="1">
      <alignment horizontal="center"/>
    </xf>
    <xf numFmtId="167" fontId="16" fillId="0" borderId="18" xfId="0" applyNumberFormat="1" applyFont="1" applyFill="1" applyBorder="1" applyAlignment="1">
      <alignment horizontal="center"/>
    </xf>
    <xf numFmtId="167" fontId="16" fillId="0" borderId="6" xfId="0" applyNumberFormat="1" applyFont="1" applyFill="1" applyBorder="1" applyAlignment="1" applyProtection="1">
      <alignment horizontal="center"/>
      <protection locked="0"/>
    </xf>
    <xf numFmtId="167" fontId="17" fillId="0" borderId="14" xfId="0" applyNumberFormat="1" applyFont="1" applyFill="1" applyBorder="1" applyAlignment="1">
      <alignment horizontal="center"/>
    </xf>
    <xf numFmtId="167" fontId="16" fillId="0" borderId="7" xfId="0" applyNumberFormat="1" applyFont="1" applyFill="1" applyBorder="1" applyAlignment="1" applyProtection="1">
      <alignment horizontal="center"/>
      <protection locked="0"/>
    </xf>
    <xf numFmtId="167" fontId="16" fillId="0" borderId="7" xfId="0" applyNumberFormat="1" applyFont="1" applyFill="1" applyBorder="1" applyAlignment="1" applyProtection="1">
      <alignment horizontal="center"/>
    </xf>
    <xf numFmtId="165" fontId="16" fillId="0" borderId="5" xfId="0" applyNumberFormat="1" applyFont="1" applyFill="1" applyBorder="1" applyAlignment="1">
      <alignment horizontal="center"/>
    </xf>
    <xf numFmtId="167" fontId="16" fillId="0" borderId="5" xfId="0" applyNumberFormat="1" applyFont="1" applyFill="1" applyBorder="1" applyAlignment="1">
      <alignment horizontal="center"/>
    </xf>
    <xf numFmtId="167" fontId="16" fillId="0" borderId="4" xfId="0" applyNumberFormat="1" applyFont="1" applyFill="1" applyBorder="1" applyAlignment="1">
      <alignment horizontal="center"/>
    </xf>
    <xf numFmtId="164" fontId="16" fillId="0" borderId="7" xfId="0" applyNumberFormat="1" applyFont="1" applyFill="1" applyBorder="1" applyAlignment="1">
      <alignment horizontal="center"/>
    </xf>
    <xf numFmtId="167" fontId="17" fillId="0" borderId="7" xfId="0" applyNumberFormat="1" applyFont="1" applyFill="1" applyBorder="1" applyAlignment="1" applyProtection="1">
      <alignment horizontal="center"/>
      <protection locked="0"/>
    </xf>
    <xf numFmtId="167" fontId="17" fillId="0" borderId="23" xfId="0" applyNumberFormat="1" applyFont="1" applyFill="1" applyBorder="1" applyAlignment="1">
      <alignment horizontal="center"/>
    </xf>
    <xf numFmtId="167" fontId="16" fillId="0" borderId="6" xfId="0" applyNumberFormat="1" applyFont="1" applyFill="1" applyBorder="1" applyAlignment="1">
      <alignment horizontal="center"/>
    </xf>
    <xf numFmtId="167" fontId="16" fillId="0" borderId="9" xfId="0" applyNumberFormat="1" applyFont="1" applyFill="1" applyBorder="1" applyAlignment="1" applyProtection="1">
      <alignment horizontal="center"/>
      <protection locked="0"/>
    </xf>
    <xf numFmtId="167" fontId="16" fillId="0" borderId="23" xfId="0" applyNumberFormat="1" applyFont="1" applyFill="1" applyBorder="1" applyAlignment="1" applyProtection="1">
      <alignment horizontal="center"/>
    </xf>
    <xf numFmtId="0" fontId="10" fillId="0" borderId="36" xfId="0" applyFont="1" applyFill="1" applyBorder="1" applyAlignment="1"/>
    <xf numFmtId="0" fontId="11" fillId="0" borderId="9" xfId="0" applyFont="1" applyFill="1" applyBorder="1" applyAlignment="1"/>
    <xf numFmtId="0" fontId="2" fillId="0" borderId="0" xfId="0" applyFont="1" applyAlignment="1">
      <alignment wrapText="1"/>
    </xf>
    <xf numFmtId="0" fontId="10" fillId="0" borderId="37" xfId="0" applyFont="1" applyFill="1" applyBorder="1" applyAlignment="1"/>
    <xf numFmtId="167" fontId="17" fillId="0" borderId="38" xfId="0" applyNumberFormat="1" applyFont="1" applyFill="1" applyBorder="1" applyAlignment="1">
      <alignment horizontal="center"/>
    </xf>
    <xf numFmtId="49" fontId="10" fillId="0" borderId="4" xfId="0" applyNumberFormat="1" applyFont="1" applyFill="1" applyBorder="1" applyAlignment="1">
      <alignment horizontal="center" wrapText="1"/>
    </xf>
    <xf numFmtId="49" fontId="10" fillId="0" borderId="5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11" fillId="0" borderId="21" xfId="0" applyFont="1" applyFill="1" applyBorder="1" applyAlignment="1" applyProtection="1">
      <alignment horizontal="left" wrapText="1"/>
      <protection locked="0"/>
    </xf>
    <xf numFmtId="0" fontId="10" fillId="0" borderId="28" xfId="0" applyFont="1" applyFill="1" applyBorder="1" applyAlignment="1" applyProtection="1">
      <alignment horizontal="left" wrapText="1"/>
      <protection locked="0"/>
    </xf>
    <xf numFmtId="0" fontId="10" fillId="0" borderId="24" xfId="0" applyFont="1" applyFill="1" applyBorder="1" applyAlignment="1" applyProtection="1">
      <alignment horizontal="left" wrapText="1"/>
      <protection locked="0"/>
    </xf>
    <xf numFmtId="0" fontId="10" fillId="0" borderId="26" xfId="0" applyFont="1" applyFill="1" applyBorder="1" applyAlignment="1" applyProtection="1">
      <alignment horizontal="left" wrapText="1"/>
      <protection locked="0"/>
    </xf>
    <xf numFmtId="0" fontId="11" fillId="0" borderId="27" xfId="0" applyFont="1" applyFill="1" applyBorder="1" applyAlignment="1" applyProtection="1">
      <alignment horizontal="left" wrapText="1"/>
      <protection locked="0"/>
    </xf>
    <xf numFmtId="0" fontId="10" fillId="0" borderId="25" xfId="0" applyFont="1" applyFill="1" applyBorder="1" applyAlignment="1" applyProtection="1">
      <alignment horizontal="left" wrapText="1"/>
      <protection locked="0"/>
    </xf>
    <xf numFmtId="0" fontId="11" fillId="0" borderId="32" xfId="0" applyFont="1" applyFill="1" applyBorder="1" applyAlignment="1">
      <alignment horizontal="center"/>
    </xf>
    <xf numFmtId="0" fontId="10" fillId="0" borderId="33" xfId="0" applyFont="1" applyFill="1" applyBorder="1" applyAlignment="1" applyProtection="1">
      <alignment horizontal="left" wrapText="1"/>
      <protection locked="0"/>
    </xf>
    <xf numFmtId="0" fontId="11" fillId="0" borderId="28" xfId="0" applyFont="1" applyFill="1" applyBorder="1" applyAlignment="1" applyProtection="1">
      <alignment horizontal="left" wrapText="1"/>
      <protection locked="0"/>
    </xf>
    <xf numFmtId="49" fontId="11" fillId="0" borderId="16" xfId="0" applyNumberFormat="1" applyFont="1" applyFill="1" applyBorder="1" applyAlignment="1">
      <alignment horizontal="center" wrapText="1"/>
    </xf>
    <xf numFmtId="49" fontId="11" fillId="0" borderId="7" xfId="0" applyNumberFormat="1" applyFont="1" applyFill="1" applyBorder="1" applyAlignment="1">
      <alignment horizontal="center" wrapText="1"/>
    </xf>
    <xf numFmtId="49" fontId="11" fillId="0" borderId="21" xfId="0" applyNumberFormat="1" applyFont="1" applyFill="1" applyBorder="1" applyAlignment="1" applyProtection="1">
      <alignment horizontal="left" wrapText="1"/>
      <protection locked="0"/>
    </xf>
    <xf numFmtId="49" fontId="11" fillId="0" borderId="6" xfId="0" applyNumberFormat="1" applyFont="1" applyFill="1" applyBorder="1" applyAlignment="1">
      <alignment horizontal="center" wrapText="1"/>
    </xf>
    <xf numFmtId="49" fontId="11" fillId="0" borderId="7" xfId="1" applyNumberFormat="1" applyFont="1" applyFill="1" applyBorder="1" applyAlignment="1">
      <alignment horizontal="center" wrapText="1"/>
    </xf>
    <xf numFmtId="0" fontId="11" fillId="0" borderId="42" xfId="0" applyFont="1" applyFill="1" applyBorder="1" applyAlignment="1" applyProtection="1">
      <alignment horizontal="left" wrapText="1"/>
      <protection locked="0"/>
    </xf>
    <xf numFmtId="167" fontId="17" fillId="0" borderId="43" xfId="0" applyNumberFormat="1" applyFont="1" applyFill="1" applyBorder="1" applyAlignment="1">
      <alignment horizontal="center"/>
    </xf>
    <xf numFmtId="167" fontId="17" fillId="0" borderId="44" xfId="0" applyNumberFormat="1" applyFont="1" applyFill="1" applyBorder="1" applyAlignment="1">
      <alignment horizontal="center"/>
    </xf>
    <xf numFmtId="167" fontId="16" fillId="0" borderId="23" xfId="0" applyNumberFormat="1" applyFont="1" applyFill="1" applyBorder="1" applyAlignment="1" applyProtection="1">
      <alignment horizontal="center"/>
      <protection locked="0"/>
    </xf>
    <xf numFmtId="167" fontId="17" fillId="0" borderId="35" xfId="0" applyNumberFormat="1" applyFont="1" applyFill="1" applyBorder="1" applyAlignment="1">
      <alignment horizontal="center"/>
    </xf>
    <xf numFmtId="167" fontId="17" fillId="0" borderId="45" xfId="0" applyNumberFormat="1" applyFont="1" applyFill="1" applyBorder="1" applyAlignment="1">
      <alignment horizontal="center"/>
    </xf>
    <xf numFmtId="167" fontId="16" fillId="0" borderId="46" xfId="0" applyNumberFormat="1" applyFont="1" applyFill="1" applyBorder="1" applyAlignment="1" applyProtection="1">
      <alignment horizontal="center"/>
      <protection locked="0"/>
    </xf>
    <xf numFmtId="167" fontId="16" fillId="0" borderId="5" xfId="0" applyNumberFormat="1" applyFont="1" applyFill="1" applyBorder="1" applyAlignment="1" applyProtection="1">
      <alignment horizontal="center"/>
      <protection locked="0"/>
    </xf>
    <xf numFmtId="167" fontId="16" fillId="0" borderId="4" xfId="0" applyNumberFormat="1" applyFont="1" applyFill="1" applyBorder="1" applyAlignment="1" applyProtection="1">
      <alignment horizontal="center"/>
      <protection locked="0"/>
    </xf>
    <xf numFmtId="167" fontId="16" fillId="0" borderId="44" xfId="0" applyNumberFormat="1" applyFont="1" applyFill="1" applyBorder="1" applyAlignment="1" applyProtection="1">
      <alignment horizontal="center"/>
      <protection locked="0"/>
    </xf>
    <xf numFmtId="167" fontId="16" fillId="0" borderId="22" xfId="0" applyNumberFormat="1" applyFont="1" applyFill="1" applyBorder="1" applyAlignment="1" applyProtection="1">
      <alignment horizontal="center"/>
      <protection locked="0"/>
    </xf>
    <xf numFmtId="167" fontId="16" fillId="0" borderId="35" xfId="0" applyNumberFormat="1" applyFont="1" applyFill="1" applyBorder="1" applyAlignment="1" applyProtection="1">
      <alignment horizontal="center"/>
      <protection locked="0"/>
    </xf>
    <xf numFmtId="167" fontId="16" fillId="0" borderId="44" xfId="0" applyNumberFormat="1" applyFont="1" applyFill="1" applyBorder="1" applyAlignment="1" applyProtection="1">
      <alignment horizontal="center"/>
    </xf>
    <xf numFmtId="167" fontId="16" fillId="0" borderId="22" xfId="0" applyNumberFormat="1" applyFont="1" applyFill="1" applyBorder="1" applyAlignment="1" applyProtection="1">
      <alignment horizontal="center"/>
    </xf>
    <xf numFmtId="167" fontId="16" fillId="0" borderId="45" xfId="0" applyNumberFormat="1" applyFont="1" applyFill="1" applyBorder="1" applyAlignment="1" applyProtection="1">
      <alignment horizontal="center"/>
    </xf>
    <xf numFmtId="167" fontId="16" fillId="0" borderId="35" xfId="0" applyNumberFormat="1" applyFont="1" applyFill="1" applyBorder="1" applyAlignment="1" applyProtection="1">
      <alignment horizontal="center"/>
    </xf>
    <xf numFmtId="167" fontId="16" fillId="0" borderId="20" xfId="0" applyNumberFormat="1" applyFont="1" applyFill="1" applyBorder="1" applyAlignment="1" applyProtection="1">
      <alignment horizontal="center"/>
    </xf>
    <xf numFmtId="167" fontId="16" fillId="0" borderId="43" xfId="0" applyNumberFormat="1" applyFont="1" applyFill="1" applyBorder="1" applyAlignment="1" applyProtection="1">
      <alignment horizontal="center"/>
    </xf>
    <xf numFmtId="167" fontId="17" fillId="0" borderId="23" xfId="0" applyNumberFormat="1" applyFont="1" applyFill="1" applyBorder="1" applyAlignment="1" applyProtection="1">
      <alignment horizontal="center"/>
    </xf>
    <xf numFmtId="167" fontId="17" fillId="0" borderId="23" xfId="0" applyNumberFormat="1" applyFont="1" applyFill="1" applyBorder="1" applyAlignment="1" applyProtection="1">
      <alignment horizontal="center"/>
      <protection locked="0"/>
    </xf>
    <xf numFmtId="167" fontId="17" fillId="0" borderId="43" xfId="0" applyNumberFormat="1" applyFont="1" applyFill="1" applyBorder="1" applyAlignment="1" applyProtection="1">
      <alignment horizontal="center"/>
      <protection locked="0"/>
    </xf>
    <xf numFmtId="167" fontId="16" fillId="0" borderId="16" xfId="0" applyNumberFormat="1" applyFont="1" applyFill="1" applyBorder="1" applyAlignment="1" applyProtection="1">
      <alignment horizontal="center"/>
    </xf>
    <xf numFmtId="167" fontId="16" fillId="0" borderId="14" xfId="0" applyNumberFormat="1" applyFont="1" applyFill="1" applyBorder="1" applyAlignment="1" applyProtection="1">
      <alignment horizontal="center"/>
    </xf>
    <xf numFmtId="167" fontId="17" fillId="0" borderId="5" xfId="0" applyNumberFormat="1" applyFont="1" applyFill="1" applyBorder="1" applyAlignment="1" applyProtection="1">
      <alignment horizontal="center"/>
      <protection locked="0"/>
    </xf>
    <xf numFmtId="167" fontId="17" fillId="0" borderId="4" xfId="0" applyNumberFormat="1" applyFont="1" applyFill="1" applyBorder="1" applyAlignment="1" applyProtection="1">
      <alignment horizontal="center" wrapText="1"/>
    </xf>
    <xf numFmtId="167" fontId="17" fillId="0" borderId="5" xfId="0" applyNumberFormat="1" applyFont="1" applyFill="1" applyBorder="1" applyAlignment="1" applyProtection="1">
      <alignment horizontal="center"/>
    </xf>
    <xf numFmtId="165" fontId="16" fillId="0" borderId="32" xfId="0" applyNumberFormat="1" applyFont="1" applyFill="1" applyBorder="1" applyAlignment="1">
      <alignment horizontal="center"/>
    </xf>
    <xf numFmtId="164" fontId="17" fillId="0" borderId="4" xfId="0" applyNumberFormat="1" applyFont="1" applyFill="1" applyBorder="1" applyAlignment="1">
      <alignment horizontal="center"/>
    </xf>
    <xf numFmtId="167" fontId="17" fillId="0" borderId="11" xfId="0" applyNumberFormat="1" applyFont="1" applyFill="1" applyBorder="1" applyAlignment="1">
      <alignment horizontal="center"/>
    </xf>
    <xf numFmtId="167" fontId="17" fillId="0" borderId="10" xfId="0" applyNumberFormat="1" applyFont="1" applyFill="1" applyBorder="1" applyAlignment="1">
      <alignment horizontal="center"/>
    </xf>
    <xf numFmtId="167" fontId="17" fillId="0" borderId="15" xfId="0" applyNumberFormat="1" applyFont="1" applyFill="1" applyBorder="1" applyAlignment="1">
      <alignment horizontal="center"/>
    </xf>
    <xf numFmtId="167" fontId="16" fillId="0" borderId="45" xfId="0" applyNumberFormat="1" applyFont="1" applyFill="1" applyBorder="1" applyAlignment="1">
      <alignment horizontal="center"/>
    </xf>
    <xf numFmtId="167" fontId="16" fillId="0" borderId="43" xfId="0" applyNumberFormat="1" applyFont="1" applyFill="1" applyBorder="1" applyAlignment="1">
      <alignment horizontal="center"/>
    </xf>
    <xf numFmtId="167" fontId="16" fillId="0" borderId="44" xfId="0" applyNumberFormat="1" applyFont="1" applyFill="1" applyBorder="1" applyAlignment="1">
      <alignment horizontal="center"/>
    </xf>
    <xf numFmtId="167" fontId="16" fillId="0" borderId="22" xfId="0" applyNumberFormat="1" applyFont="1" applyFill="1" applyBorder="1" applyAlignment="1">
      <alignment horizontal="center"/>
    </xf>
    <xf numFmtId="167" fontId="16" fillId="0" borderId="15" xfId="0" applyNumberFormat="1" applyFont="1" applyFill="1" applyBorder="1" applyAlignment="1">
      <alignment horizontal="center"/>
    </xf>
    <xf numFmtId="167" fontId="16" fillId="0" borderId="36" xfId="0" applyNumberFormat="1" applyFont="1" applyFill="1" applyBorder="1" applyAlignment="1">
      <alignment horizontal="center"/>
    </xf>
    <xf numFmtId="167" fontId="17" fillId="0" borderId="38" xfId="0" applyNumberFormat="1" applyFont="1" applyFill="1" applyBorder="1" applyAlignment="1" applyProtection="1">
      <alignment horizontal="center"/>
      <protection locked="0"/>
    </xf>
    <xf numFmtId="167" fontId="17" fillId="0" borderId="16" xfId="0" applyNumberFormat="1" applyFont="1" applyFill="1" applyBorder="1" applyAlignment="1" applyProtection="1">
      <alignment horizontal="center"/>
      <protection locked="0"/>
    </xf>
    <xf numFmtId="167" fontId="17" fillId="0" borderId="8" xfId="0" applyNumberFormat="1" applyFont="1" applyFill="1" applyBorder="1" applyAlignment="1" applyProtection="1">
      <alignment horizontal="center"/>
      <protection locked="0"/>
    </xf>
    <xf numFmtId="167" fontId="16" fillId="0" borderId="18" xfId="0" applyNumberFormat="1" applyFont="1" applyFill="1" applyBorder="1" applyAlignment="1" applyProtection="1">
      <alignment horizontal="center"/>
      <protection locked="0"/>
    </xf>
    <xf numFmtId="167" fontId="16" fillId="0" borderId="8" xfId="0" applyNumberFormat="1" applyFont="1" applyFill="1" applyBorder="1" applyAlignment="1">
      <alignment horizontal="center"/>
    </xf>
    <xf numFmtId="167" fontId="16" fillId="0" borderId="5" xfId="0" applyNumberFormat="1" applyFont="1" applyFill="1" applyBorder="1" applyAlignment="1" applyProtection="1">
      <alignment horizontal="center"/>
    </xf>
    <xf numFmtId="167" fontId="16" fillId="0" borderId="8" xfId="0" applyNumberFormat="1" applyFont="1" applyFill="1" applyBorder="1" applyAlignment="1" applyProtection="1">
      <alignment horizontal="center"/>
    </xf>
    <xf numFmtId="165" fontId="16" fillId="0" borderId="47" xfId="0" applyNumberFormat="1" applyFont="1" applyFill="1" applyBorder="1" applyAlignment="1">
      <alignment horizontal="center"/>
    </xf>
    <xf numFmtId="165" fontId="16" fillId="0" borderId="40" xfId="0" applyNumberFormat="1" applyFont="1" applyFill="1" applyBorder="1" applyAlignment="1">
      <alignment horizontal="center"/>
    </xf>
    <xf numFmtId="165" fontId="16" fillId="0" borderId="48" xfId="0" applyNumberFormat="1" applyFont="1" applyFill="1" applyBorder="1" applyAlignment="1">
      <alignment horizontal="center"/>
    </xf>
    <xf numFmtId="165" fontId="17" fillId="0" borderId="34" xfId="0" applyNumberFormat="1" applyFont="1" applyFill="1" applyBorder="1" applyAlignment="1">
      <alignment horizontal="center"/>
    </xf>
    <xf numFmtId="167" fontId="17" fillId="0" borderId="37" xfId="0" applyNumberFormat="1" applyFont="1" applyFill="1" applyBorder="1" applyAlignment="1">
      <alignment horizontal="center"/>
    </xf>
    <xf numFmtId="167" fontId="17" fillId="0" borderId="11" xfId="0" applyNumberFormat="1" applyFont="1" applyFill="1" applyBorder="1" applyAlignment="1" applyProtection="1">
      <alignment horizontal="center"/>
      <protection locked="0"/>
    </xf>
    <xf numFmtId="167" fontId="16" fillId="0" borderId="16" xfId="0" applyNumberFormat="1" applyFont="1" applyFill="1" applyBorder="1" applyAlignment="1" applyProtection="1">
      <alignment horizontal="center"/>
      <protection locked="0"/>
    </xf>
    <xf numFmtId="0" fontId="10" fillId="0" borderId="25" xfId="0" applyFont="1" applyFill="1" applyBorder="1" applyAlignment="1" applyProtection="1">
      <alignment wrapText="1"/>
      <protection locked="0"/>
    </xf>
    <xf numFmtId="167" fontId="16" fillId="0" borderId="4" xfId="0" applyNumberFormat="1" applyFont="1" applyFill="1" applyBorder="1" applyAlignment="1" applyProtection="1">
      <alignment horizontal="center"/>
    </xf>
    <xf numFmtId="49" fontId="11" fillId="0" borderId="21" xfId="0" applyNumberFormat="1" applyFont="1" applyFill="1" applyBorder="1" applyAlignment="1">
      <alignment wrapText="1"/>
    </xf>
    <xf numFmtId="49" fontId="11" fillId="0" borderId="21" xfId="1" applyNumberFormat="1" applyFont="1" applyFill="1" applyBorder="1" applyAlignment="1">
      <alignment wrapText="1"/>
    </xf>
    <xf numFmtId="167" fontId="16" fillId="0" borderId="6" xfId="0" applyNumberFormat="1" applyFont="1" applyFill="1" applyBorder="1" applyAlignment="1" applyProtection="1">
      <alignment horizontal="center"/>
    </xf>
    <xf numFmtId="167" fontId="17" fillId="0" borderId="7" xfId="0" applyNumberFormat="1" applyFont="1" applyFill="1" applyBorder="1" applyAlignment="1" applyProtection="1">
      <alignment horizontal="center"/>
    </xf>
    <xf numFmtId="49" fontId="11" fillId="0" borderId="28" xfId="1" applyNumberFormat="1" applyFont="1" applyFill="1" applyBorder="1" applyAlignment="1">
      <alignment wrapText="1"/>
    </xf>
    <xf numFmtId="0" fontId="2" fillId="0" borderId="49" xfId="0" applyFont="1" applyFill="1" applyBorder="1"/>
    <xf numFmtId="167" fontId="16" fillId="0" borderId="50" xfId="0" applyNumberFormat="1" applyFont="1" applyFill="1" applyBorder="1" applyAlignment="1">
      <alignment horizontal="center"/>
    </xf>
    <xf numFmtId="49" fontId="10" fillId="0" borderId="29" xfId="0" applyNumberFormat="1" applyFont="1" applyFill="1" applyBorder="1" applyAlignment="1" applyProtection="1">
      <alignment wrapText="1"/>
      <protection locked="0"/>
    </xf>
    <xf numFmtId="49" fontId="10" fillId="0" borderId="29" xfId="0" applyNumberFormat="1" applyFont="1" applyFill="1" applyBorder="1" applyAlignment="1">
      <alignment wrapText="1"/>
    </xf>
    <xf numFmtId="49" fontId="10" fillId="0" borderId="29" xfId="0" applyNumberFormat="1" applyFont="1" applyFill="1" applyBorder="1" applyAlignment="1" applyProtection="1">
      <alignment horizontal="left" wrapText="1"/>
      <protection locked="0"/>
    </xf>
    <xf numFmtId="49" fontId="10" fillId="0" borderId="29" xfId="0" applyNumberFormat="1" applyFont="1" applyFill="1" applyBorder="1" applyAlignment="1">
      <alignment horizontal="left" wrapText="1"/>
    </xf>
    <xf numFmtId="0" fontId="11" fillId="0" borderId="32" xfId="0" applyFont="1" applyFill="1" applyBorder="1" applyAlignment="1" applyProtection="1">
      <alignment horizontal="left" wrapText="1"/>
      <protection locked="0"/>
    </xf>
    <xf numFmtId="0" fontId="10" fillId="0" borderId="29" xfId="0" applyFont="1" applyFill="1" applyBorder="1" applyAlignment="1" applyProtection="1">
      <alignment horizontal="left" wrapText="1"/>
      <protection locked="0"/>
    </xf>
    <xf numFmtId="0" fontId="10" fillId="0" borderId="34" xfId="0" applyFont="1" applyFill="1" applyBorder="1" applyAlignment="1" applyProtection="1">
      <alignment horizontal="left" wrapText="1"/>
      <protection locked="0"/>
    </xf>
    <xf numFmtId="167" fontId="17" fillId="0" borderId="46" xfId="0" applyNumberFormat="1" applyFont="1" applyFill="1" applyBorder="1" applyAlignment="1">
      <alignment horizontal="center"/>
    </xf>
    <xf numFmtId="167" fontId="17" fillId="0" borderId="18" xfId="0" applyNumberFormat="1" applyFont="1" applyFill="1" applyBorder="1" applyAlignment="1">
      <alignment horizontal="center"/>
    </xf>
    <xf numFmtId="167" fontId="17" fillId="0" borderId="11" xfId="0" applyNumberFormat="1" applyFont="1" applyFill="1" applyBorder="1" applyAlignment="1" applyProtection="1">
      <alignment horizontal="center" wrapText="1"/>
    </xf>
    <xf numFmtId="167" fontId="17" fillId="0" borderId="13" xfId="0" applyNumberFormat="1" applyFont="1" applyFill="1" applyBorder="1" applyAlignment="1">
      <alignment horizontal="center"/>
    </xf>
    <xf numFmtId="167" fontId="17" fillId="0" borderId="12" xfId="0" applyNumberFormat="1" applyFont="1" applyFill="1" applyBorder="1" applyAlignment="1">
      <alignment horizontal="center"/>
    </xf>
    <xf numFmtId="167" fontId="16" fillId="0" borderId="15" xfId="0" applyNumberFormat="1" applyFont="1" applyFill="1" applyBorder="1" applyAlignment="1" applyProtection="1">
      <alignment horizontal="center"/>
      <protection locked="0"/>
    </xf>
    <xf numFmtId="167" fontId="16" fillId="0" borderId="10" xfId="0" applyNumberFormat="1" applyFont="1" applyFill="1" applyBorder="1" applyAlignment="1" applyProtection="1">
      <alignment horizontal="center"/>
      <protection locked="0"/>
    </xf>
    <xf numFmtId="167" fontId="16" fillId="0" borderId="11" xfId="0" applyNumberFormat="1" applyFont="1" applyFill="1" applyBorder="1" applyAlignment="1" applyProtection="1">
      <alignment horizontal="center"/>
      <protection locked="0"/>
    </xf>
    <xf numFmtId="167" fontId="16" fillId="0" borderId="12" xfId="0" applyNumberFormat="1" applyFont="1" applyFill="1" applyBorder="1" applyAlignment="1" applyProtection="1">
      <alignment horizontal="center"/>
      <protection locked="0"/>
    </xf>
    <xf numFmtId="167" fontId="16" fillId="0" borderId="32" xfId="0" applyNumberFormat="1" applyFont="1" applyFill="1" applyBorder="1" applyAlignment="1">
      <alignment horizontal="center"/>
    </xf>
    <xf numFmtId="0" fontId="11" fillId="0" borderId="32" xfId="0" applyFont="1" applyFill="1" applyBorder="1" applyAlignment="1">
      <alignment horizontal="left" wrapText="1"/>
    </xf>
    <xf numFmtId="165" fontId="16" fillId="0" borderId="21" xfId="0" applyNumberFormat="1" applyFont="1" applyFill="1" applyBorder="1" applyAlignment="1">
      <alignment horizontal="center"/>
    </xf>
    <xf numFmtId="0" fontId="17" fillId="0" borderId="0" xfId="0" applyFont="1" applyFill="1" applyBorder="1" applyAlignment="1"/>
    <xf numFmtId="165" fontId="16" fillId="0" borderId="31" xfId="0" applyNumberFormat="1" applyFont="1" applyFill="1" applyBorder="1" applyAlignment="1">
      <alignment horizontal="center"/>
    </xf>
    <xf numFmtId="165" fontId="17" fillId="0" borderId="25" xfId="0" applyNumberFormat="1" applyFont="1" applyFill="1" applyBorder="1" applyAlignment="1">
      <alignment horizontal="center"/>
    </xf>
    <xf numFmtId="165" fontId="17" fillId="0" borderId="29" xfId="0" applyNumberFormat="1" applyFont="1" applyFill="1" applyBorder="1" applyAlignment="1">
      <alignment horizontal="center"/>
    </xf>
    <xf numFmtId="165" fontId="17" fillId="0" borderId="30" xfId="0" applyNumberFormat="1" applyFont="1" applyFill="1" applyBorder="1" applyAlignment="1">
      <alignment horizontal="center"/>
    </xf>
    <xf numFmtId="165" fontId="17" fillId="0" borderId="24" xfId="0" applyNumberFormat="1" applyFont="1" applyFill="1" applyBorder="1" applyAlignment="1">
      <alignment horizontal="center"/>
    </xf>
    <xf numFmtId="167" fontId="17" fillId="0" borderId="20" xfId="0" applyNumberFormat="1" applyFont="1" applyFill="1" applyBorder="1" applyAlignment="1">
      <alignment horizontal="center"/>
    </xf>
    <xf numFmtId="165" fontId="17" fillId="0" borderId="40" xfId="0" applyNumberFormat="1" applyFont="1" applyFill="1" applyBorder="1" applyAlignment="1">
      <alignment horizontal="center"/>
    </xf>
    <xf numFmtId="167" fontId="17" fillId="0" borderId="36" xfId="0" applyNumberFormat="1" applyFont="1" applyFill="1" applyBorder="1" applyAlignment="1">
      <alignment horizontal="center"/>
    </xf>
    <xf numFmtId="167" fontId="16" fillId="0" borderId="10" xfId="0" applyNumberFormat="1" applyFont="1" applyFill="1" applyBorder="1" applyAlignment="1">
      <alignment horizontal="center"/>
    </xf>
    <xf numFmtId="165" fontId="16" fillId="0" borderId="29" xfId="0" applyNumberFormat="1" applyFont="1" applyFill="1" applyBorder="1" applyAlignment="1">
      <alignment horizontal="center"/>
    </xf>
    <xf numFmtId="165" fontId="16" fillId="0" borderId="34" xfId="0" applyNumberFormat="1" applyFont="1" applyFill="1" applyBorder="1" applyAlignment="1">
      <alignment horizontal="center"/>
    </xf>
    <xf numFmtId="167" fontId="16" fillId="0" borderId="54" xfId="0" applyNumberFormat="1" applyFont="1" applyFill="1" applyBorder="1" applyAlignment="1">
      <alignment horizontal="center"/>
    </xf>
    <xf numFmtId="165" fontId="17" fillId="0" borderId="48" xfId="0" applyNumberFormat="1" applyFont="1" applyFill="1" applyBorder="1" applyAlignment="1">
      <alignment horizontal="center"/>
    </xf>
    <xf numFmtId="167" fontId="16" fillId="0" borderId="13" xfId="0" applyNumberFormat="1" applyFont="1" applyFill="1" applyBorder="1" applyAlignment="1">
      <alignment horizontal="center"/>
    </xf>
    <xf numFmtId="167" fontId="2" fillId="0" borderId="0" xfId="0" applyNumberFormat="1" applyFont="1" applyFill="1" applyAlignment="1">
      <alignment horizontal="center"/>
    </xf>
    <xf numFmtId="167" fontId="2" fillId="0" borderId="0" xfId="0" applyNumberFormat="1" applyFont="1" applyFill="1"/>
    <xf numFmtId="167" fontId="16" fillId="0" borderId="8" xfId="0" applyNumberFormat="1" applyFont="1" applyFill="1" applyBorder="1" applyAlignment="1" applyProtection="1">
      <alignment horizontal="center"/>
      <protection locked="0"/>
    </xf>
    <xf numFmtId="0" fontId="23" fillId="0" borderId="63" xfId="2" applyFont="1" applyBorder="1" applyAlignment="1" applyProtection="1">
      <protection locked="0"/>
    </xf>
    <xf numFmtId="0" fontId="23" fillId="0" borderId="63" xfId="2" applyFont="1" applyFill="1" applyBorder="1" applyAlignment="1" applyProtection="1">
      <alignment wrapText="1"/>
      <protection locked="0"/>
    </xf>
    <xf numFmtId="0" fontId="23" fillId="0" borderId="65" xfId="2" applyFont="1" applyBorder="1" applyAlignment="1">
      <alignment horizontal="left" wrapText="1"/>
    </xf>
    <xf numFmtId="0" fontId="24" fillId="0" borderId="66" xfId="2" applyFont="1" applyBorder="1" applyAlignment="1">
      <alignment horizontal="left" wrapText="1"/>
    </xf>
    <xf numFmtId="49" fontId="23" fillId="0" borderId="66" xfId="2" applyNumberFormat="1" applyFont="1" applyBorder="1" applyAlignment="1">
      <alignment horizontal="left" wrapText="1"/>
    </xf>
    <xf numFmtId="0" fontId="23" fillId="0" borderId="63" xfId="2" applyFont="1" applyFill="1" applyBorder="1" applyAlignment="1" applyProtection="1">
      <alignment horizontal="left" wrapText="1"/>
      <protection locked="0"/>
    </xf>
    <xf numFmtId="0" fontId="23" fillId="0" borderId="63" xfId="2" applyFont="1" applyBorder="1" applyAlignment="1" applyProtection="1">
      <alignment wrapText="1"/>
      <protection locked="0"/>
    </xf>
    <xf numFmtId="49" fontId="26" fillId="0" borderId="63" xfId="2" applyNumberFormat="1" applyFont="1" applyBorder="1" applyAlignment="1" applyProtection="1">
      <alignment horizontal="left" wrapText="1"/>
      <protection locked="0"/>
    </xf>
    <xf numFmtId="0" fontId="23" fillId="0" borderId="63" xfId="2" applyFont="1" applyBorder="1" applyAlignment="1">
      <alignment horizontal="left" wrapText="1"/>
    </xf>
    <xf numFmtId="0" fontId="23" fillId="0" borderId="63" xfId="2" applyFont="1" applyBorder="1" applyAlignment="1">
      <alignment wrapText="1"/>
    </xf>
    <xf numFmtId="49" fontId="23" fillId="0" borderId="65" xfId="2" applyNumberFormat="1" applyFont="1" applyBorder="1" applyAlignment="1">
      <alignment horizontal="left" wrapText="1"/>
    </xf>
    <xf numFmtId="0" fontId="23" fillId="0" borderId="66" xfId="2" applyFont="1" applyBorder="1" applyAlignment="1">
      <alignment horizontal="left" wrapText="1"/>
    </xf>
    <xf numFmtId="0" fontId="29" fillId="0" borderId="0" xfId="3"/>
    <xf numFmtId="0" fontId="15" fillId="0" borderId="0" xfId="2" applyFont="1"/>
    <xf numFmtId="49" fontId="10" fillId="0" borderId="4" xfId="2" applyNumberFormat="1" applyFont="1" applyBorder="1" applyAlignment="1">
      <alignment horizontal="centerContinuous" vertical="center"/>
    </xf>
    <xf numFmtId="0" fontId="10" fillId="0" borderId="73" xfId="2" applyFont="1" applyBorder="1" applyAlignment="1">
      <alignment horizontal="centerContinuous" vertical="center"/>
    </xf>
    <xf numFmtId="0" fontId="13" fillId="3" borderId="4" xfId="2" applyFont="1" applyFill="1" applyBorder="1" applyAlignment="1">
      <alignment horizontal="center"/>
    </xf>
    <xf numFmtId="0" fontId="13" fillId="3" borderId="29" xfId="2" applyFont="1" applyFill="1" applyBorder="1" applyAlignment="1">
      <alignment horizontal="center"/>
    </xf>
    <xf numFmtId="0" fontId="32" fillId="0" borderId="4" xfId="3" applyFont="1" applyBorder="1" applyAlignment="1">
      <alignment horizontal="center"/>
    </xf>
    <xf numFmtId="0" fontId="13" fillId="3" borderId="4" xfId="2" applyFont="1" applyFill="1" applyBorder="1" applyAlignment="1">
      <alignment horizontal="centerContinuous"/>
    </xf>
    <xf numFmtId="0" fontId="33" fillId="0" borderId="59" xfId="2" applyFont="1" applyFill="1" applyBorder="1" applyAlignment="1">
      <alignment horizontal="center"/>
    </xf>
    <xf numFmtId="0" fontId="25" fillId="0" borderId="60" xfId="2" applyFont="1" applyFill="1" applyBorder="1" applyAlignment="1">
      <alignment horizontal="left" wrapText="1"/>
    </xf>
    <xf numFmtId="0" fontId="34" fillId="0" borderId="62" xfId="2" applyFont="1" applyBorder="1" applyAlignment="1">
      <alignment horizontal="center"/>
    </xf>
    <xf numFmtId="0" fontId="34" fillId="0" borderId="62" xfId="2" applyFont="1" applyFill="1" applyBorder="1" applyAlignment="1">
      <alignment horizontal="center"/>
    </xf>
    <xf numFmtId="0" fontId="34" fillId="0" borderId="74" xfId="2" applyFont="1" applyFill="1" applyBorder="1" applyAlignment="1">
      <alignment horizontal="center"/>
    </xf>
    <xf numFmtId="0" fontId="36" fillId="4" borderId="75" xfId="3" applyFont="1" applyFill="1" applyBorder="1" applyAlignment="1">
      <alignment vertical="center" wrapText="1"/>
    </xf>
    <xf numFmtId="0" fontId="36" fillId="0" borderId="0" xfId="3" applyFont="1" applyAlignment="1">
      <alignment wrapText="1"/>
    </xf>
    <xf numFmtId="0" fontId="23" fillId="0" borderId="65" xfId="2" applyFont="1" applyFill="1" applyBorder="1" applyAlignment="1" applyProtection="1">
      <alignment wrapText="1"/>
      <protection locked="0"/>
    </xf>
    <xf numFmtId="0" fontId="33" fillId="0" borderId="62" xfId="2" applyFont="1" applyFill="1" applyBorder="1" applyAlignment="1">
      <alignment horizontal="center"/>
    </xf>
    <xf numFmtId="0" fontId="34" fillId="0" borderId="62" xfId="2" applyFont="1" applyFill="1" applyBorder="1" applyAlignment="1">
      <alignment horizontal="center" wrapText="1"/>
    </xf>
    <xf numFmtId="0" fontId="33" fillId="0" borderId="67" xfId="2" applyFont="1" applyFill="1" applyBorder="1" applyAlignment="1">
      <alignment horizontal="center"/>
    </xf>
    <xf numFmtId="0" fontId="25" fillId="0" borderId="61" xfId="2" applyFont="1" applyFill="1" applyBorder="1" applyAlignment="1">
      <alignment horizontal="left" wrapText="1"/>
    </xf>
    <xf numFmtId="0" fontId="23" fillId="0" borderId="63" xfId="3" applyFont="1" applyBorder="1" applyAlignment="1">
      <alignment wrapText="1"/>
    </xf>
    <xf numFmtId="0" fontId="34" fillId="0" borderId="74" xfId="2" applyFont="1" applyBorder="1" applyAlignment="1">
      <alignment horizontal="center"/>
    </xf>
    <xf numFmtId="0" fontId="23" fillId="2" borderId="63" xfId="3" applyFont="1" applyFill="1" applyBorder="1" applyAlignment="1" applyProtection="1">
      <alignment horizontal="left" wrapText="1"/>
    </xf>
    <xf numFmtId="0" fontId="34" fillId="0" borderId="67" xfId="2" applyFont="1" applyBorder="1" applyAlignment="1">
      <alignment horizontal="center"/>
    </xf>
    <xf numFmtId="49" fontId="23" fillId="0" borderId="63" xfId="3" applyNumberFormat="1" applyFont="1" applyBorder="1" applyAlignment="1" applyProtection="1">
      <alignment horizontal="left" wrapText="1"/>
      <protection locked="0"/>
    </xf>
    <xf numFmtId="0" fontId="23" fillId="0" borderId="63" xfId="2" applyFont="1" applyBorder="1" applyAlignment="1"/>
    <xf numFmtId="11" fontId="23" fillId="0" borderId="61" xfId="2" applyNumberFormat="1" applyFont="1" applyBorder="1" applyAlignment="1">
      <alignment wrapText="1"/>
    </xf>
    <xf numFmtId="0" fontId="33" fillId="0" borderId="62" xfId="2" applyFont="1" applyBorder="1" applyAlignment="1">
      <alignment horizontal="center"/>
    </xf>
    <xf numFmtId="0" fontId="25" fillId="0" borderId="63" xfId="2" applyFont="1" applyFill="1" applyBorder="1" applyAlignment="1">
      <alignment horizontal="left" wrapText="1"/>
    </xf>
    <xf numFmtId="0" fontId="23" fillId="0" borderId="63" xfId="3" applyFont="1" applyBorder="1" applyAlignment="1">
      <alignment horizontal="left" vertical="center" wrapText="1"/>
    </xf>
    <xf numFmtId="11" fontId="23" fillId="0" borderId="63" xfId="2" applyNumberFormat="1" applyFont="1" applyBorder="1" applyAlignment="1" applyProtection="1">
      <alignment horizontal="left" wrapText="1"/>
      <protection locked="0"/>
    </xf>
    <xf numFmtId="11" fontId="23" fillId="0" borderId="77" xfId="2" applyNumberFormat="1" applyFont="1" applyBorder="1" applyAlignment="1" applyProtection="1">
      <alignment horizontal="left" wrapText="1"/>
      <protection locked="0"/>
    </xf>
    <xf numFmtId="0" fontId="23" fillId="0" borderId="76" xfId="3" applyFont="1" applyBorder="1" applyAlignment="1">
      <alignment vertical="center" wrapText="1"/>
    </xf>
    <xf numFmtId="0" fontId="23" fillId="0" borderId="77" xfId="3" applyFont="1" applyBorder="1" applyAlignment="1">
      <alignment wrapText="1"/>
    </xf>
    <xf numFmtId="0" fontId="35" fillId="0" borderId="62" xfId="2" applyFont="1" applyBorder="1" applyAlignment="1">
      <alignment horizontal="center"/>
    </xf>
    <xf numFmtId="0" fontId="26" fillId="0" borderId="61" xfId="2" applyFont="1" applyFill="1" applyBorder="1" applyAlignment="1">
      <alignment horizontal="left" wrapText="1"/>
    </xf>
    <xf numFmtId="0" fontId="38" fillId="0" borderId="78" xfId="2" applyFont="1" applyBorder="1" applyAlignment="1">
      <alignment horizontal="center"/>
    </xf>
    <xf numFmtId="0" fontId="23" fillId="0" borderId="79" xfId="3" applyFont="1" applyBorder="1" applyAlignment="1">
      <alignment wrapText="1"/>
    </xf>
    <xf numFmtId="0" fontId="29" fillId="0" borderId="1" xfId="3" applyBorder="1"/>
    <xf numFmtId="0" fontId="39" fillId="0" borderId="67" xfId="2" applyFont="1" applyFill="1" applyBorder="1" applyAlignment="1">
      <alignment horizontal="center"/>
    </xf>
    <xf numFmtId="0" fontId="37" fillId="0" borderId="63" xfId="3" applyFont="1" applyBorder="1" applyAlignment="1">
      <alignment wrapText="1"/>
    </xf>
    <xf numFmtId="0" fontId="37" fillId="0" borderId="65" xfId="3" applyFont="1" applyBorder="1" applyAlignment="1">
      <alignment horizontal="left" wrapText="1"/>
    </xf>
    <xf numFmtId="0" fontId="37" fillId="0" borderId="66" xfId="3" applyFont="1" applyBorder="1" applyAlignment="1">
      <alignment horizontal="left" wrapText="1"/>
    </xf>
    <xf numFmtId="0" fontId="35" fillId="0" borderId="62" xfId="2" applyFont="1" applyFill="1" applyBorder="1" applyAlignment="1">
      <alignment horizontal="center"/>
    </xf>
    <xf numFmtId="0" fontId="34" fillId="5" borderId="62" xfId="2" applyFont="1" applyFill="1" applyBorder="1" applyAlignment="1">
      <alignment horizontal="center"/>
    </xf>
    <xf numFmtId="0" fontId="26" fillId="5" borderId="63" xfId="2" applyFont="1" applyFill="1" applyBorder="1" applyAlignment="1">
      <alignment horizontal="left" wrapText="1"/>
    </xf>
    <xf numFmtId="0" fontId="34" fillId="0" borderId="67" xfId="2" applyFont="1" applyFill="1" applyBorder="1" applyAlignment="1">
      <alignment horizontal="center"/>
    </xf>
    <xf numFmtId="0" fontId="23" fillId="0" borderId="0" xfId="2" applyFont="1" applyFill="1" applyBorder="1" applyAlignment="1">
      <alignment wrapText="1"/>
    </xf>
    <xf numFmtId="0" fontId="23" fillId="0" borderId="63" xfId="2" applyFont="1" applyFill="1" applyBorder="1" applyAlignment="1"/>
    <xf numFmtId="0" fontId="40" fillId="0" borderId="68" xfId="2" applyFont="1" applyFill="1" applyBorder="1"/>
    <xf numFmtId="0" fontId="24" fillId="0" borderId="69" xfId="2" applyFont="1" applyFill="1" applyBorder="1" applyAlignment="1">
      <alignment horizontal="left"/>
    </xf>
    <xf numFmtId="0" fontId="21" fillId="0" borderId="0" xfId="2"/>
    <xf numFmtId="0" fontId="43" fillId="0" borderId="0" xfId="2" applyFont="1" applyBorder="1"/>
    <xf numFmtId="4" fontId="44" fillId="0" borderId="0" xfId="2" applyNumberFormat="1" applyFont="1" applyFill="1" applyBorder="1" applyAlignment="1">
      <alignment horizontal="right"/>
    </xf>
    <xf numFmtId="4" fontId="44" fillId="0" borderId="0" xfId="2" applyNumberFormat="1" applyFont="1" applyFill="1" applyBorder="1"/>
    <xf numFmtId="4" fontId="43" fillId="2" borderId="0" xfId="2" applyNumberFormat="1" applyFont="1" applyFill="1" applyBorder="1"/>
    <xf numFmtId="4" fontId="43" fillId="0" borderId="0" xfId="2" applyNumberFormat="1" applyFont="1" applyFill="1" applyBorder="1"/>
    <xf numFmtId="0" fontId="45" fillId="0" borderId="0" xfId="2" applyFont="1"/>
    <xf numFmtId="167" fontId="27" fillId="0" borderId="0" xfId="2" applyNumberFormat="1" applyFont="1" applyFill="1" applyBorder="1"/>
    <xf numFmtId="165" fontId="46" fillId="0" borderId="0" xfId="2" applyNumberFormat="1" applyFont="1" applyFill="1" applyBorder="1"/>
    <xf numFmtId="167" fontId="16" fillId="0" borderId="2" xfId="0" applyNumberFormat="1" applyFont="1" applyFill="1" applyBorder="1" applyAlignment="1">
      <alignment horizontal="center"/>
    </xf>
    <xf numFmtId="167" fontId="16" fillId="0" borderId="38" xfId="0" applyNumberFormat="1" applyFont="1" applyFill="1" applyBorder="1" applyAlignment="1">
      <alignment horizontal="center"/>
    </xf>
    <xf numFmtId="167" fontId="17" fillId="0" borderId="55" xfId="0" applyNumberFormat="1" applyFont="1" applyFill="1" applyBorder="1" applyAlignment="1" applyProtection="1">
      <alignment horizontal="center"/>
      <protection locked="0"/>
    </xf>
    <xf numFmtId="167" fontId="17" fillId="0" borderId="22" xfId="0" applyNumberFormat="1" applyFont="1" applyFill="1" applyBorder="1" applyAlignment="1" applyProtection="1">
      <alignment horizontal="center"/>
      <protection locked="0"/>
    </xf>
    <xf numFmtId="167" fontId="17" fillId="0" borderId="71" xfId="0" applyNumberFormat="1" applyFont="1" applyFill="1" applyBorder="1" applyAlignment="1" applyProtection="1">
      <alignment horizontal="center"/>
      <protection locked="0"/>
    </xf>
    <xf numFmtId="167" fontId="17" fillId="0" borderId="83" xfId="0" applyNumberFormat="1" applyFont="1" applyFill="1" applyBorder="1" applyAlignment="1" applyProtection="1">
      <alignment horizontal="center"/>
      <protection locked="0"/>
    </xf>
    <xf numFmtId="0" fontId="18" fillId="0" borderId="11" xfId="0" applyFont="1" applyFill="1" applyBorder="1" applyAlignment="1"/>
    <xf numFmtId="0" fontId="18" fillId="0" borderId="29" xfId="0" applyFont="1" applyFill="1" applyBorder="1" applyAlignment="1">
      <alignment horizontal="left" wrapText="1"/>
    </xf>
    <xf numFmtId="167" fontId="19" fillId="0" borderId="71" xfId="0" applyNumberFormat="1" applyFont="1" applyFill="1" applyBorder="1" applyAlignment="1" applyProtection="1">
      <alignment horizontal="center"/>
      <protection locked="0"/>
    </xf>
    <xf numFmtId="167" fontId="19" fillId="0" borderId="4" xfId="0" applyNumberFormat="1" applyFont="1" applyFill="1" applyBorder="1" applyAlignment="1" applyProtection="1">
      <alignment horizontal="center"/>
      <protection locked="0"/>
    </xf>
    <xf numFmtId="167" fontId="19" fillId="0" borderId="11" xfId="0" applyNumberFormat="1" applyFont="1" applyFill="1" applyBorder="1" applyAlignment="1">
      <alignment horizontal="center"/>
    </xf>
    <xf numFmtId="167" fontId="19" fillId="0" borderId="4" xfId="0" applyNumberFormat="1" applyFont="1" applyFill="1" applyBorder="1" applyAlignment="1">
      <alignment horizontal="center"/>
    </xf>
    <xf numFmtId="165" fontId="19" fillId="0" borderId="25" xfId="0" applyNumberFormat="1" applyFont="1" applyFill="1" applyBorder="1" applyAlignment="1">
      <alignment horizontal="center"/>
    </xf>
    <xf numFmtId="167" fontId="19" fillId="0" borderId="10" xfId="0" applyNumberFormat="1" applyFont="1" applyFill="1" applyBorder="1" applyAlignment="1">
      <alignment horizontal="center"/>
    </xf>
    <xf numFmtId="49" fontId="10" fillId="0" borderId="25" xfId="0" applyNumberFormat="1" applyFont="1" applyFill="1" applyBorder="1" applyAlignment="1">
      <alignment horizontal="left" wrapText="1"/>
    </xf>
    <xf numFmtId="167" fontId="17" fillId="0" borderId="71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/>
    </xf>
    <xf numFmtId="165" fontId="17" fillId="0" borderId="5" xfId="0" applyNumberFormat="1" applyFont="1" applyFill="1" applyBorder="1" applyAlignment="1">
      <alignment horizontal="center"/>
    </xf>
    <xf numFmtId="167" fontId="19" fillId="0" borderId="11" xfId="0" applyNumberFormat="1" applyFont="1" applyFill="1" applyBorder="1" applyAlignment="1" applyProtection="1">
      <alignment horizontal="center" wrapText="1"/>
    </xf>
    <xf numFmtId="167" fontId="19" fillId="0" borderId="4" xfId="0" applyNumberFormat="1" applyFont="1" applyFill="1" applyBorder="1" applyAlignment="1" applyProtection="1">
      <alignment horizontal="center" wrapText="1"/>
    </xf>
    <xf numFmtId="165" fontId="19" fillId="0" borderId="5" xfId="0" applyNumberFormat="1" applyFont="1" applyFill="1" applyBorder="1" applyAlignment="1">
      <alignment horizontal="center"/>
    </xf>
    <xf numFmtId="167" fontId="19" fillId="0" borderId="5" xfId="0" applyNumberFormat="1" applyFont="1" applyFill="1" applyBorder="1" applyAlignment="1">
      <alignment horizontal="center"/>
    </xf>
    <xf numFmtId="165" fontId="19" fillId="0" borderId="24" xfId="0" applyNumberFormat="1" applyFont="1" applyFill="1" applyBorder="1" applyAlignment="1">
      <alignment horizontal="center"/>
    </xf>
    <xf numFmtId="167" fontId="19" fillId="0" borderId="22" xfId="0" applyNumberFormat="1" applyFont="1" applyFill="1" applyBorder="1" applyAlignment="1">
      <alignment horizontal="center"/>
    </xf>
    <xf numFmtId="165" fontId="19" fillId="0" borderId="29" xfId="0" applyNumberFormat="1" applyFont="1" applyFill="1" applyBorder="1" applyAlignment="1">
      <alignment horizontal="center"/>
    </xf>
    <xf numFmtId="0" fontId="18" fillId="0" borderId="24" xfId="0" applyFont="1" applyFill="1" applyBorder="1" applyAlignment="1" applyProtection="1">
      <alignment horizontal="left" wrapText="1"/>
      <protection locked="0"/>
    </xf>
    <xf numFmtId="167" fontId="17" fillId="0" borderId="71" xfId="0" applyNumberFormat="1" applyFont="1" applyFill="1" applyBorder="1" applyAlignment="1" applyProtection="1">
      <alignment horizontal="center" wrapText="1"/>
    </xf>
    <xf numFmtId="49" fontId="18" fillId="0" borderId="4" xfId="0" applyNumberFormat="1" applyFont="1" applyFill="1" applyBorder="1" applyAlignment="1" applyProtection="1">
      <alignment horizontal="center" wrapText="1"/>
      <protection locked="0"/>
    </xf>
    <xf numFmtId="1" fontId="18" fillId="0" borderId="4" xfId="0" applyNumberFormat="1" applyFont="1" applyFill="1" applyBorder="1" applyAlignment="1" applyProtection="1">
      <alignment horizontal="center" wrapText="1"/>
      <protection locked="0"/>
    </xf>
    <xf numFmtId="0" fontId="18" fillId="0" borderId="29" xfId="0" applyFont="1" applyFill="1" applyBorder="1" applyAlignment="1" applyProtection="1">
      <alignment horizontal="left" wrapText="1"/>
      <protection locked="0"/>
    </xf>
    <xf numFmtId="167" fontId="19" fillId="0" borderId="22" xfId="0" applyNumberFormat="1" applyFont="1" applyFill="1" applyBorder="1" applyAlignment="1" applyProtection="1">
      <alignment horizontal="center" wrapText="1"/>
    </xf>
    <xf numFmtId="165" fontId="19" fillId="0" borderId="4" xfId="0" applyNumberFormat="1" applyFont="1" applyFill="1" applyBorder="1" applyAlignment="1">
      <alignment horizontal="center"/>
    </xf>
    <xf numFmtId="167" fontId="48" fillId="0" borderId="0" xfId="0" applyNumberFormat="1" applyFont="1" applyFill="1" applyBorder="1" applyAlignment="1">
      <alignment horizontal="center"/>
    </xf>
    <xf numFmtId="0" fontId="48" fillId="0" borderId="0" xfId="0" applyFont="1" applyFill="1" applyBorder="1" applyAlignment="1">
      <alignment horizontal="right"/>
    </xf>
    <xf numFmtId="0" fontId="48" fillId="0" borderId="0" xfId="0" applyFont="1" applyFill="1" applyBorder="1"/>
    <xf numFmtId="0" fontId="18" fillId="0" borderId="25" xfId="0" applyFont="1" applyFill="1" applyBorder="1" applyAlignment="1" applyProtection="1">
      <alignment horizontal="left" wrapText="1"/>
      <protection locked="0"/>
    </xf>
    <xf numFmtId="167" fontId="19" fillId="0" borderId="71" xfId="0" applyNumberFormat="1" applyFont="1" applyFill="1" applyBorder="1" applyAlignment="1" applyProtection="1">
      <alignment horizontal="center" wrapText="1"/>
    </xf>
    <xf numFmtId="49" fontId="10" fillId="0" borderId="4" xfId="0" applyNumberFormat="1" applyFont="1" applyFill="1" applyBorder="1" applyAlignment="1" applyProtection="1">
      <alignment horizontal="center" wrapText="1"/>
      <protection locked="0"/>
    </xf>
    <xf numFmtId="1" fontId="10" fillId="0" borderId="4" xfId="0" applyNumberFormat="1" applyFont="1" applyFill="1" applyBorder="1" applyAlignment="1" applyProtection="1">
      <alignment horizontal="center" wrapText="1"/>
      <protection locked="0"/>
    </xf>
    <xf numFmtId="165" fontId="17" fillId="0" borderId="4" xfId="0" applyNumberFormat="1" applyFont="1" applyFill="1" applyBorder="1" applyAlignment="1">
      <alignment horizontal="center"/>
    </xf>
    <xf numFmtId="167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/>
    <xf numFmtId="167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/>
    <xf numFmtId="1" fontId="10" fillId="0" borderId="0" xfId="0" applyNumberFormat="1" applyFont="1" applyFill="1" applyBorder="1" applyAlignment="1" applyProtection="1">
      <alignment horizontal="center" wrapText="1"/>
      <protection locked="0"/>
    </xf>
    <xf numFmtId="49" fontId="10" fillId="0" borderId="0" xfId="0" applyNumberFormat="1" applyFont="1" applyFill="1" applyBorder="1" applyAlignment="1" applyProtection="1">
      <alignment horizontal="center" wrapText="1"/>
      <protection locked="0"/>
    </xf>
    <xf numFmtId="0" fontId="10" fillId="0" borderId="0" xfId="0" applyFont="1" applyFill="1" applyBorder="1" applyAlignment="1">
      <alignment wrapText="1"/>
    </xf>
    <xf numFmtId="0" fontId="17" fillId="0" borderId="52" xfId="0" applyFont="1" applyFill="1" applyBorder="1" applyAlignment="1"/>
    <xf numFmtId="0" fontId="17" fillId="0" borderId="53" xfId="0" applyFont="1" applyFill="1" applyBorder="1" applyAlignment="1"/>
    <xf numFmtId="167" fontId="47" fillId="0" borderId="0" xfId="0" applyNumberFormat="1" applyFont="1" applyFill="1" applyBorder="1" applyAlignment="1">
      <alignment horizontal="center"/>
    </xf>
    <xf numFmtId="0" fontId="47" fillId="0" borderId="0" xfId="0" applyFont="1" applyFill="1" applyBorder="1" applyAlignment="1">
      <alignment horizontal="right"/>
    </xf>
    <xf numFmtId="0" fontId="47" fillId="0" borderId="0" xfId="0" applyFont="1" applyFill="1" applyBorder="1"/>
    <xf numFmtId="167" fontId="17" fillId="0" borderId="22" xfId="0" applyNumberFormat="1" applyFont="1" applyFill="1" applyBorder="1" applyAlignment="1" applyProtection="1">
      <alignment horizontal="center" wrapText="1"/>
    </xf>
    <xf numFmtId="167" fontId="17" fillId="0" borderId="54" xfId="0" applyNumberFormat="1" applyFont="1" applyFill="1" applyBorder="1" applyAlignment="1" applyProtection="1">
      <alignment horizontal="center" wrapText="1"/>
    </xf>
    <xf numFmtId="167" fontId="17" fillId="0" borderId="14" xfId="0" applyNumberFormat="1" applyFont="1" applyFill="1" applyBorder="1" applyAlignment="1" applyProtection="1">
      <alignment horizontal="center" wrapText="1"/>
    </xf>
    <xf numFmtId="49" fontId="10" fillId="0" borderId="38" xfId="0" applyNumberFormat="1" applyFont="1" applyFill="1" applyBorder="1" applyAlignment="1">
      <alignment horizontal="center" wrapText="1"/>
    </xf>
    <xf numFmtId="49" fontId="10" fillId="0" borderId="39" xfId="0" applyNumberFormat="1" applyFont="1" applyFill="1" applyBorder="1" applyAlignment="1">
      <alignment horizontal="left" wrapText="1"/>
    </xf>
    <xf numFmtId="167" fontId="17" fillId="0" borderId="1" xfId="0" applyNumberFormat="1" applyFont="1" applyFill="1" applyBorder="1" applyAlignment="1">
      <alignment horizontal="center"/>
    </xf>
    <xf numFmtId="49" fontId="18" fillId="0" borderId="4" xfId="0" applyNumberFormat="1" applyFont="1" applyFill="1" applyBorder="1" applyAlignment="1">
      <alignment horizontal="center" wrapText="1"/>
    </xf>
    <xf numFmtId="49" fontId="18" fillId="0" borderId="25" xfId="0" applyNumberFormat="1" applyFont="1" applyFill="1" applyBorder="1" applyAlignment="1">
      <alignment horizontal="left" wrapText="1"/>
    </xf>
    <xf numFmtId="167" fontId="17" fillId="0" borderId="29" xfId="0" applyNumberFormat="1" applyFont="1" applyFill="1" applyBorder="1" applyAlignment="1">
      <alignment horizontal="center"/>
    </xf>
    <xf numFmtId="49" fontId="10" fillId="0" borderId="25" xfId="0" applyNumberFormat="1" applyFont="1" applyFill="1" applyBorder="1" applyAlignment="1">
      <alignment wrapText="1"/>
    </xf>
    <xf numFmtId="0" fontId="49" fillId="0" borderId="25" xfId="0" applyFont="1" applyFill="1" applyBorder="1" applyAlignment="1" applyProtection="1">
      <alignment horizontal="left" wrapText="1"/>
      <protection locked="0"/>
    </xf>
    <xf numFmtId="167" fontId="19" fillId="0" borderId="71" xfId="0" applyNumberFormat="1" applyFont="1" applyFill="1" applyBorder="1" applyAlignment="1">
      <alignment horizontal="center"/>
    </xf>
    <xf numFmtId="49" fontId="10" fillId="0" borderId="24" xfId="0" applyNumberFormat="1" applyFont="1" applyFill="1" applyBorder="1" applyAlignment="1">
      <alignment wrapText="1"/>
    </xf>
    <xf numFmtId="49" fontId="10" fillId="0" borderId="58" xfId="0" applyNumberFormat="1" applyFont="1" applyFill="1" applyBorder="1" applyAlignment="1">
      <alignment wrapText="1"/>
    </xf>
    <xf numFmtId="0" fontId="18" fillId="0" borderId="13" xfId="0" applyFont="1" applyFill="1" applyBorder="1" applyAlignment="1"/>
    <xf numFmtId="167" fontId="19" fillId="0" borderId="13" xfId="0" applyNumberFormat="1" applyFont="1" applyFill="1" applyBorder="1" applyAlignment="1">
      <alignment horizontal="center"/>
    </xf>
    <xf numFmtId="167" fontId="19" fillId="0" borderId="8" xfId="0" applyNumberFormat="1" applyFont="1" applyFill="1" applyBorder="1" applyAlignment="1">
      <alignment horizontal="center"/>
    </xf>
    <xf numFmtId="167" fontId="17" fillId="0" borderId="84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 wrapText="1"/>
    </xf>
    <xf numFmtId="49" fontId="10" fillId="0" borderId="33" xfId="0" applyNumberFormat="1" applyFont="1" applyFill="1" applyBorder="1" applyAlignment="1">
      <alignment horizontal="left" wrapText="1"/>
    </xf>
    <xf numFmtId="49" fontId="10" fillId="0" borderId="25" xfId="0" applyNumberFormat="1" applyFont="1" applyFill="1" applyBorder="1" applyAlignment="1" applyProtection="1">
      <alignment horizontal="left" wrapText="1"/>
      <protection locked="0"/>
    </xf>
    <xf numFmtId="49" fontId="10" fillId="0" borderId="29" xfId="0" applyNumberFormat="1" applyFont="1" applyFill="1" applyBorder="1" applyAlignment="1">
      <alignment horizontal="center"/>
    </xf>
    <xf numFmtId="49" fontId="10" fillId="0" borderId="4" xfId="0" applyNumberFormat="1" applyFont="1" applyFill="1" applyBorder="1" applyAlignment="1">
      <alignment horizontal="center"/>
    </xf>
    <xf numFmtId="0" fontId="10" fillId="0" borderId="53" xfId="0" applyFont="1" applyFill="1" applyBorder="1" applyAlignment="1">
      <alignment wrapText="1"/>
    </xf>
    <xf numFmtId="167" fontId="17" fillId="0" borderId="14" xfId="0" applyNumberFormat="1" applyFont="1" applyFill="1" applyBorder="1" applyAlignment="1" applyProtection="1">
      <alignment horizontal="center"/>
      <protection locked="0"/>
    </xf>
    <xf numFmtId="0" fontId="51" fillId="0" borderId="4" xfId="0" applyNumberFormat="1" applyFont="1" applyFill="1" applyBorder="1" applyAlignment="1" applyProtection="1">
      <alignment horizontal="left" wrapText="1"/>
      <protection locked="0"/>
    </xf>
    <xf numFmtId="167" fontId="17" fillId="0" borderId="13" xfId="0" applyNumberFormat="1" applyFont="1" applyFill="1" applyBorder="1" applyAlignment="1" applyProtection="1">
      <alignment horizontal="center"/>
      <protection locked="0"/>
    </xf>
    <xf numFmtId="0" fontId="11" fillId="0" borderId="40" xfId="0" applyFont="1" applyFill="1" applyBorder="1" applyAlignment="1">
      <alignment horizontal="center"/>
    </xf>
    <xf numFmtId="0" fontId="10" fillId="0" borderId="28" xfId="0" applyFont="1" applyFill="1" applyBorder="1" applyAlignment="1" applyProtection="1">
      <alignment wrapText="1"/>
      <protection locked="0"/>
    </xf>
    <xf numFmtId="0" fontId="11" fillId="0" borderId="34" xfId="0" applyFont="1" applyFill="1" applyBorder="1" applyAlignment="1">
      <alignment horizontal="center"/>
    </xf>
    <xf numFmtId="49" fontId="11" fillId="0" borderId="40" xfId="0" applyNumberFormat="1" applyFont="1" applyFill="1" applyBorder="1" applyAlignment="1">
      <alignment horizontal="center" wrapText="1"/>
    </xf>
    <xf numFmtId="167" fontId="17" fillId="0" borderId="43" xfId="0" applyNumberFormat="1" applyFont="1" applyFill="1" applyBorder="1" applyAlignment="1" applyProtection="1">
      <alignment horizontal="center"/>
    </xf>
    <xf numFmtId="167" fontId="16" fillId="0" borderId="50" xfId="0" applyNumberFormat="1" applyFont="1" applyFill="1" applyBorder="1" applyAlignment="1" applyProtection="1">
      <alignment horizontal="center"/>
    </xf>
    <xf numFmtId="167" fontId="17" fillId="0" borderId="82" xfId="0" applyNumberFormat="1" applyFont="1" applyFill="1" applyBorder="1" applyAlignment="1">
      <alignment horizontal="center"/>
    </xf>
    <xf numFmtId="167" fontId="16" fillId="0" borderId="37" xfId="0" applyNumberFormat="1" applyFont="1" applyFill="1" applyBorder="1" applyAlignment="1">
      <alignment horizontal="center"/>
    </xf>
    <xf numFmtId="167" fontId="16" fillId="0" borderId="11" xfId="0" applyNumberFormat="1" applyFont="1" applyFill="1" applyBorder="1" applyAlignment="1" applyProtection="1">
      <alignment horizontal="center"/>
    </xf>
    <xf numFmtId="167" fontId="16" fillId="0" borderId="12" xfId="0" applyNumberFormat="1" applyFont="1" applyFill="1" applyBorder="1" applyAlignment="1">
      <alignment horizontal="center"/>
    </xf>
    <xf numFmtId="0" fontId="18" fillId="0" borderId="37" xfId="0" applyFont="1" applyFill="1" applyBorder="1" applyAlignment="1"/>
    <xf numFmtId="0" fontId="18" fillId="0" borderId="39" xfId="0" applyFont="1" applyFill="1" applyBorder="1" applyAlignment="1" applyProtection="1">
      <alignment horizontal="left" wrapText="1"/>
      <protection locked="0"/>
    </xf>
    <xf numFmtId="167" fontId="19" fillId="0" borderId="43" xfId="0" applyNumberFormat="1" applyFont="1" applyFill="1" applyBorder="1" applyAlignment="1" applyProtection="1">
      <alignment horizontal="center"/>
    </xf>
    <xf numFmtId="167" fontId="19" fillId="0" borderId="38" xfId="0" applyNumberFormat="1" applyFont="1" applyFill="1" applyBorder="1" applyAlignment="1" applyProtection="1">
      <alignment horizontal="center"/>
    </xf>
    <xf numFmtId="167" fontId="19" fillId="0" borderId="43" xfId="0" applyNumberFormat="1" applyFont="1" applyFill="1" applyBorder="1" applyAlignment="1">
      <alignment horizontal="center"/>
    </xf>
    <xf numFmtId="167" fontId="19" fillId="0" borderId="37" xfId="0" applyNumberFormat="1" applyFont="1" applyFill="1" applyBorder="1" applyAlignment="1">
      <alignment horizontal="center"/>
    </xf>
    <xf numFmtId="167" fontId="19" fillId="0" borderId="38" xfId="0" applyNumberFormat="1" applyFont="1" applyFill="1" applyBorder="1" applyAlignment="1">
      <alignment horizontal="center"/>
    </xf>
    <xf numFmtId="167" fontId="16" fillId="0" borderId="15" xfId="0" applyNumberFormat="1" applyFont="1" applyFill="1" applyBorder="1" applyAlignment="1" applyProtection="1">
      <alignment horizontal="center"/>
    </xf>
    <xf numFmtId="49" fontId="11" fillId="0" borderId="23" xfId="0" applyNumberFormat="1" applyFont="1" applyFill="1" applyBorder="1" applyAlignment="1">
      <alignment horizontal="center" wrapText="1"/>
    </xf>
    <xf numFmtId="167" fontId="16" fillId="0" borderId="2" xfId="0" applyNumberFormat="1" applyFont="1" applyFill="1" applyBorder="1" applyAlignment="1" applyProtection="1">
      <alignment horizontal="center"/>
    </xf>
    <xf numFmtId="167" fontId="16" fillId="0" borderId="2" xfId="0" applyNumberFormat="1" applyFont="1" applyFill="1" applyBorder="1" applyAlignment="1" applyProtection="1">
      <alignment horizontal="center"/>
      <protection locked="0"/>
    </xf>
    <xf numFmtId="167" fontId="17" fillId="0" borderId="44" xfId="0" applyNumberFormat="1" applyFont="1" applyFill="1" applyBorder="1" applyAlignment="1" applyProtection="1">
      <alignment horizontal="center"/>
      <protection locked="0"/>
    </xf>
    <xf numFmtId="167" fontId="17" fillId="0" borderId="45" xfId="0" applyNumberFormat="1" applyFont="1" applyFill="1" applyBorder="1" applyAlignment="1" applyProtection="1">
      <alignment horizontal="center"/>
      <protection locked="0"/>
    </xf>
    <xf numFmtId="167" fontId="16" fillId="0" borderId="43" xfId="0" applyNumberFormat="1" applyFont="1" applyFill="1" applyBorder="1" applyAlignment="1" applyProtection="1">
      <alignment horizontal="center"/>
      <protection locked="0"/>
    </xf>
    <xf numFmtId="167" fontId="16" fillId="0" borderId="20" xfId="0" applyNumberFormat="1" applyFont="1" applyFill="1" applyBorder="1" applyAlignment="1" applyProtection="1">
      <alignment horizontal="center"/>
      <protection locked="0"/>
    </xf>
    <xf numFmtId="0" fontId="11" fillId="0" borderId="39" xfId="0" applyFont="1" applyFill="1" applyBorder="1" applyAlignment="1" applyProtection="1">
      <alignment horizontal="left" wrapText="1"/>
      <protection locked="0"/>
    </xf>
    <xf numFmtId="0" fontId="11" fillId="0" borderId="27" xfId="0" applyFont="1" applyFill="1" applyBorder="1" applyAlignment="1" applyProtection="1">
      <alignment wrapText="1"/>
      <protection locked="0"/>
    </xf>
    <xf numFmtId="167" fontId="16" fillId="0" borderId="3" xfId="0" applyNumberFormat="1" applyFont="1" applyFill="1" applyBorder="1" applyAlignment="1" applyProtection="1">
      <alignment horizontal="center"/>
      <protection locked="0"/>
    </xf>
    <xf numFmtId="167" fontId="16" fillId="0" borderId="14" xfId="0" applyNumberFormat="1" applyFont="1" applyFill="1" applyBorder="1" applyAlignment="1" applyProtection="1">
      <alignment horizontal="center"/>
      <protection locked="0"/>
    </xf>
    <xf numFmtId="0" fontId="28" fillId="0" borderId="0" xfId="2" applyFont="1" applyBorder="1" applyAlignment="1"/>
    <xf numFmtId="0" fontId="53" fillId="0" borderId="0" xfId="3" applyFont="1" applyBorder="1" applyAlignment="1"/>
    <xf numFmtId="0" fontId="2" fillId="0" borderId="0" xfId="0" applyFont="1" applyBorder="1" applyAlignment="1">
      <alignment wrapText="1"/>
    </xf>
    <xf numFmtId="165" fontId="2" fillId="0" borderId="0" xfId="0" applyNumberFormat="1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165" fontId="17" fillId="0" borderId="51" xfId="0" applyNumberFormat="1" applyFont="1" applyFill="1" applyBorder="1" applyAlignment="1">
      <alignment horizontal="center"/>
    </xf>
    <xf numFmtId="49" fontId="10" fillId="0" borderId="39" xfId="0" applyNumberFormat="1" applyFont="1" applyFill="1" applyBorder="1" applyAlignment="1" applyProtection="1">
      <alignment wrapText="1"/>
      <protection locked="0"/>
    </xf>
    <xf numFmtId="167" fontId="17" fillId="0" borderId="1" xfId="0" applyNumberFormat="1" applyFont="1" applyFill="1" applyBorder="1" applyAlignment="1" applyProtection="1">
      <alignment horizontal="center" wrapText="1"/>
    </xf>
    <xf numFmtId="167" fontId="17" fillId="0" borderId="38" xfId="0" applyNumberFormat="1" applyFont="1" applyFill="1" applyBorder="1" applyAlignment="1" applyProtection="1">
      <alignment horizontal="center" wrapText="1"/>
    </xf>
    <xf numFmtId="0" fontId="19" fillId="0" borderId="22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164" fontId="19" fillId="0" borderId="11" xfId="0" applyNumberFormat="1" applyFont="1" applyFill="1" applyBorder="1" applyAlignment="1">
      <alignment horizontal="center"/>
    </xf>
    <xf numFmtId="164" fontId="19" fillId="0" borderId="4" xfId="0" applyNumberFormat="1" applyFont="1" applyFill="1" applyBorder="1" applyAlignment="1">
      <alignment horizontal="center"/>
    </xf>
    <xf numFmtId="164" fontId="19" fillId="0" borderId="10" xfId="0" applyNumberFormat="1" applyFont="1" applyFill="1" applyBorder="1" applyAlignment="1">
      <alignment horizontal="center"/>
    </xf>
    <xf numFmtId="167" fontId="17" fillId="0" borderId="85" xfId="0" applyNumberFormat="1" applyFont="1" applyFill="1" applyBorder="1" applyAlignment="1" applyProtection="1">
      <alignment horizontal="center" wrapText="1"/>
    </xf>
    <xf numFmtId="0" fontId="18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167" fontId="54" fillId="0" borderId="0" xfId="0" applyNumberFormat="1" applyFont="1" applyFill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164" fontId="17" fillId="0" borderId="29" xfId="0" applyNumberFormat="1" applyFont="1" applyFill="1" applyBorder="1" applyAlignment="1">
      <alignment horizontal="center"/>
    </xf>
    <xf numFmtId="164" fontId="19" fillId="0" borderId="25" xfId="0" applyNumberFormat="1" applyFont="1" applyFill="1" applyBorder="1" applyAlignment="1">
      <alignment horizontal="center"/>
    </xf>
    <xf numFmtId="49" fontId="10" fillId="0" borderId="25" xfId="0" applyNumberFormat="1" applyFont="1" applyFill="1" applyBorder="1" applyAlignment="1" applyProtection="1">
      <alignment wrapText="1"/>
      <protection locked="0"/>
    </xf>
    <xf numFmtId="165" fontId="19" fillId="0" borderId="34" xfId="0" applyNumberFormat="1" applyFont="1" applyFill="1" applyBorder="1" applyAlignment="1">
      <alignment horizontal="center"/>
    </xf>
    <xf numFmtId="165" fontId="17" fillId="0" borderId="31" xfId="0" applyNumberFormat="1" applyFont="1" applyFill="1" applyBorder="1" applyAlignment="1">
      <alignment horizontal="center"/>
    </xf>
    <xf numFmtId="0" fontId="18" fillId="0" borderId="9" xfId="0" applyFont="1" applyFill="1" applyBorder="1" applyAlignment="1"/>
    <xf numFmtId="49" fontId="55" fillId="0" borderId="7" xfId="0" applyNumberFormat="1" applyFont="1" applyFill="1" applyBorder="1" applyAlignment="1">
      <alignment horizontal="center" wrapText="1"/>
    </xf>
    <xf numFmtId="167" fontId="19" fillId="0" borderId="9" xfId="0" applyNumberFormat="1" applyFont="1" applyFill="1" applyBorder="1" applyAlignment="1">
      <alignment horizontal="center"/>
    </xf>
    <xf numFmtId="167" fontId="19" fillId="0" borderId="7" xfId="0" applyNumberFormat="1" applyFont="1" applyFill="1" applyBorder="1" applyAlignment="1">
      <alignment horizontal="center"/>
    </xf>
    <xf numFmtId="165" fontId="19" fillId="0" borderId="32" xfId="0" applyNumberFormat="1" applyFont="1" applyFill="1" applyBorder="1" applyAlignment="1">
      <alignment horizontal="center"/>
    </xf>
    <xf numFmtId="49" fontId="11" fillId="0" borderId="14" xfId="0" applyNumberFormat="1" applyFont="1" applyFill="1" applyBorder="1" applyAlignment="1">
      <alignment horizontal="center" wrapText="1"/>
    </xf>
    <xf numFmtId="49" fontId="11" fillId="0" borderId="27" xfId="0" applyNumberFormat="1" applyFont="1" applyFill="1" applyBorder="1" applyAlignment="1">
      <alignment wrapText="1"/>
    </xf>
    <xf numFmtId="167" fontId="16" fillId="0" borderId="54" xfId="0" applyNumberFormat="1" applyFont="1" applyFill="1" applyBorder="1" applyAlignment="1" applyProtection="1">
      <alignment horizontal="center"/>
    </xf>
    <xf numFmtId="165" fontId="19" fillId="0" borderId="51" xfId="0" applyNumberFormat="1" applyFont="1" applyFill="1" applyBorder="1" applyAlignment="1">
      <alignment horizontal="center"/>
    </xf>
    <xf numFmtId="1" fontId="18" fillId="0" borderId="6" xfId="0" applyNumberFormat="1" applyFont="1" applyFill="1" applyBorder="1" applyAlignment="1" applyProtection="1">
      <alignment horizontal="center" wrapText="1"/>
      <protection locked="0"/>
    </xf>
    <xf numFmtId="49" fontId="18" fillId="0" borderId="6" xfId="0" applyNumberFormat="1" applyFont="1" applyFill="1" applyBorder="1" applyAlignment="1" applyProtection="1">
      <alignment horizontal="center" wrapText="1"/>
      <protection locked="0"/>
    </xf>
    <xf numFmtId="0" fontId="19" fillId="0" borderId="6" xfId="0" applyFont="1" applyFill="1" applyBorder="1" applyAlignment="1">
      <alignment horizontal="center"/>
    </xf>
    <xf numFmtId="49" fontId="11" fillId="0" borderId="45" xfId="0" applyNumberFormat="1" applyFont="1" applyFill="1" applyBorder="1" applyAlignment="1">
      <alignment horizontal="center" wrapText="1"/>
    </xf>
    <xf numFmtId="165" fontId="16" fillId="0" borderId="51" xfId="0" applyNumberFormat="1" applyFont="1" applyFill="1" applyBorder="1" applyAlignment="1">
      <alignment horizontal="center"/>
    </xf>
    <xf numFmtId="0" fontId="4" fillId="6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10" fillId="0" borderId="25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/>
    </xf>
    <xf numFmtId="0" fontId="11" fillId="6" borderId="27" xfId="0" applyFont="1" applyFill="1" applyBorder="1" applyAlignment="1">
      <alignment horizontal="center" wrapText="1"/>
    </xf>
    <xf numFmtId="167" fontId="16" fillId="6" borderId="14" xfId="0" applyNumberFormat="1" applyFont="1" applyFill="1" applyBorder="1" applyAlignment="1">
      <alignment horizontal="center"/>
    </xf>
    <xf numFmtId="165" fontId="16" fillId="6" borderId="14" xfId="0" applyNumberFormat="1" applyFont="1" applyFill="1" applyBorder="1" applyAlignment="1">
      <alignment horizontal="center"/>
    </xf>
    <xf numFmtId="167" fontId="16" fillId="6" borderId="16" xfId="0" applyNumberFormat="1" applyFont="1" applyFill="1" applyBorder="1" applyAlignment="1">
      <alignment horizontal="center"/>
    </xf>
    <xf numFmtId="165" fontId="16" fillId="6" borderId="27" xfId="0" applyNumberFormat="1" applyFont="1" applyFill="1" applyBorder="1" applyAlignment="1">
      <alignment horizontal="center"/>
    </xf>
    <xf numFmtId="165" fontId="16" fillId="6" borderId="25" xfId="0" applyNumberFormat="1" applyFont="1" applyFill="1" applyBorder="1" applyAlignment="1">
      <alignment horizontal="center"/>
    </xf>
    <xf numFmtId="167" fontId="16" fillId="6" borderId="2" xfId="0" applyNumberFormat="1" applyFont="1" applyFill="1" applyBorder="1" applyAlignment="1">
      <alignment horizontal="center"/>
    </xf>
    <xf numFmtId="165" fontId="16" fillId="6" borderId="7" xfId="0" applyNumberFormat="1" applyFont="1" applyFill="1" applyBorder="1" applyAlignment="1">
      <alignment horizontal="center"/>
    </xf>
    <xf numFmtId="167" fontId="16" fillId="6" borderId="7" xfId="0" applyNumberFormat="1" applyFont="1" applyFill="1" applyBorder="1" applyAlignment="1">
      <alignment horizontal="center"/>
    </xf>
    <xf numFmtId="165" fontId="16" fillId="6" borderId="21" xfId="0" applyNumberFormat="1" applyFont="1" applyFill="1" applyBorder="1" applyAlignment="1">
      <alignment horizontal="center"/>
    </xf>
    <xf numFmtId="0" fontId="11" fillId="0" borderId="21" xfId="0" applyNumberFormat="1" applyFont="1" applyFill="1" applyBorder="1" applyAlignment="1" applyProtection="1">
      <alignment horizontal="left" wrapText="1"/>
      <protection locked="0"/>
    </xf>
    <xf numFmtId="167" fontId="16" fillId="6" borderId="23" xfId="0" applyNumberFormat="1" applyFont="1" applyFill="1" applyBorder="1" applyAlignment="1">
      <alignment horizontal="center"/>
    </xf>
    <xf numFmtId="49" fontId="11" fillId="0" borderId="38" xfId="0" applyNumberFormat="1" applyFont="1" applyFill="1" applyBorder="1" applyAlignment="1">
      <alignment horizontal="center"/>
    </xf>
    <xf numFmtId="49" fontId="10" fillId="0" borderId="38" xfId="0" applyNumberFormat="1" applyFont="1" applyFill="1" applyBorder="1" applyAlignment="1">
      <alignment horizontal="center"/>
    </xf>
    <xf numFmtId="0" fontId="10" fillId="0" borderId="39" xfId="0" applyFont="1" applyFill="1" applyBorder="1" applyAlignment="1">
      <alignment horizontal="left" wrapText="1"/>
    </xf>
    <xf numFmtId="167" fontId="17" fillId="6" borderId="18" xfId="0" applyNumberFormat="1" applyFont="1" applyFill="1" applyBorder="1" applyAlignment="1">
      <alignment horizontal="center"/>
    </xf>
    <xf numFmtId="165" fontId="17" fillId="6" borderId="6" xfId="0" applyNumberFormat="1" applyFont="1" applyFill="1" applyBorder="1" applyAlignment="1">
      <alignment horizontal="center"/>
    </xf>
    <xf numFmtId="167" fontId="17" fillId="6" borderId="6" xfId="0" applyNumberFormat="1" applyFont="1" applyFill="1" applyBorder="1" applyAlignment="1">
      <alignment horizontal="center"/>
    </xf>
    <xf numFmtId="167" fontId="16" fillId="6" borderId="18" xfId="0" applyNumberFormat="1" applyFont="1" applyFill="1" applyBorder="1" applyAlignment="1">
      <alignment horizontal="center"/>
    </xf>
    <xf numFmtId="167" fontId="17" fillId="6" borderId="8" xfId="0" applyNumberFormat="1" applyFont="1" applyFill="1" applyBorder="1" applyAlignment="1">
      <alignment horizontal="center"/>
    </xf>
    <xf numFmtId="165" fontId="17" fillId="6" borderId="33" xfId="0" applyNumberFormat="1" applyFont="1" applyFill="1" applyBorder="1" applyAlignment="1">
      <alignment horizontal="center"/>
    </xf>
    <xf numFmtId="167" fontId="10" fillId="0" borderId="34" xfId="0" applyNumberFormat="1" applyFont="1" applyFill="1" applyBorder="1" applyAlignment="1" applyProtection="1">
      <alignment horizontal="left" wrapText="1"/>
      <protection locked="0"/>
    </xf>
    <xf numFmtId="167" fontId="17" fillId="6" borderId="38" xfId="0" applyNumberFormat="1" applyFont="1" applyFill="1" applyBorder="1" applyAlignment="1" applyProtection="1">
      <alignment horizontal="center"/>
      <protection locked="0"/>
    </xf>
    <xf numFmtId="165" fontId="17" fillId="6" borderId="38" xfId="0" applyNumberFormat="1" applyFont="1" applyFill="1" applyBorder="1" applyAlignment="1">
      <alignment horizontal="center"/>
    </xf>
    <xf numFmtId="167" fontId="17" fillId="6" borderId="38" xfId="0" applyNumberFormat="1" applyFont="1" applyFill="1" applyBorder="1" applyAlignment="1">
      <alignment horizontal="center"/>
    </xf>
    <xf numFmtId="165" fontId="17" fillId="6" borderId="51" xfId="0" applyNumberFormat="1" applyFont="1" applyFill="1" applyBorder="1" applyAlignment="1">
      <alignment horizontal="center"/>
    </xf>
    <xf numFmtId="165" fontId="17" fillId="6" borderId="39" xfId="0" applyNumberFormat="1" applyFont="1" applyFill="1" applyBorder="1" applyAlignment="1">
      <alignment horizontal="center"/>
    </xf>
    <xf numFmtId="0" fontId="10" fillId="0" borderId="29" xfId="0" applyFont="1" applyFill="1" applyBorder="1" applyAlignment="1">
      <alignment wrapText="1"/>
    </xf>
    <xf numFmtId="167" fontId="17" fillId="6" borderId="4" xfId="0" applyNumberFormat="1" applyFont="1" applyFill="1" applyBorder="1" applyAlignment="1" applyProtection="1">
      <alignment horizontal="center"/>
      <protection locked="0"/>
    </xf>
    <xf numFmtId="165" fontId="17" fillId="6" borderId="4" xfId="0" applyNumberFormat="1" applyFont="1" applyFill="1" applyBorder="1" applyAlignment="1">
      <alignment horizontal="center"/>
    </xf>
    <xf numFmtId="167" fontId="17" fillId="6" borderId="5" xfId="0" applyNumberFormat="1" applyFont="1" applyFill="1" applyBorder="1" applyAlignment="1">
      <alignment horizontal="center"/>
    </xf>
    <xf numFmtId="165" fontId="17" fillId="6" borderId="29" xfId="0" applyNumberFormat="1" applyFont="1" applyFill="1" applyBorder="1" applyAlignment="1">
      <alignment horizontal="center"/>
    </xf>
    <xf numFmtId="167" fontId="17" fillId="6" borderId="4" xfId="0" applyNumberFormat="1" applyFont="1" applyFill="1" applyBorder="1" applyAlignment="1">
      <alignment horizontal="center"/>
    </xf>
    <xf numFmtId="165" fontId="17" fillId="6" borderId="25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29" xfId="0" applyFont="1" applyFill="1" applyBorder="1" applyAlignment="1">
      <alignment horizontal="left" wrapText="1"/>
    </xf>
    <xf numFmtId="49" fontId="10" fillId="0" borderId="6" xfId="0" applyNumberFormat="1" applyFont="1" applyFill="1" applyBorder="1" applyAlignment="1">
      <alignment horizontal="center"/>
    </xf>
    <xf numFmtId="49" fontId="10" fillId="0" borderId="6" xfId="0" applyNumberFormat="1" applyFont="1" applyFill="1" applyBorder="1" applyAlignment="1">
      <alignment horizontal="center" wrapText="1"/>
    </xf>
    <xf numFmtId="0" fontId="10" fillId="0" borderId="25" xfId="0" applyFont="1" applyFill="1" applyBorder="1" applyAlignment="1">
      <alignment horizontal="left" wrapText="1"/>
    </xf>
    <xf numFmtId="0" fontId="10" fillId="0" borderId="25" xfId="0" applyFont="1" applyFill="1" applyBorder="1" applyAlignment="1">
      <alignment wrapText="1"/>
    </xf>
    <xf numFmtId="0" fontId="10" fillId="0" borderId="25" xfId="0" applyFont="1" applyFill="1" applyBorder="1"/>
    <xf numFmtId="0" fontId="10" fillId="0" borderId="29" xfId="0" applyFont="1" applyFill="1" applyBorder="1" applyAlignment="1"/>
    <xf numFmtId="0" fontId="10" fillId="6" borderId="29" xfId="0" applyFont="1" applyFill="1" applyBorder="1" applyAlignment="1">
      <alignment wrapText="1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6" borderId="0" xfId="0" applyFont="1" applyFill="1" applyBorder="1" applyAlignment="1">
      <alignment wrapText="1"/>
    </xf>
    <xf numFmtId="0" fontId="10" fillId="6" borderId="25" xfId="0" applyFont="1" applyFill="1" applyBorder="1" applyAlignment="1">
      <alignment wrapText="1"/>
    </xf>
    <xf numFmtId="164" fontId="17" fillId="6" borderId="4" xfId="0" applyNumberFormat="1" applyFont="1" applyFill="1" applyBorder="1" applyAlignment="1" applyProtection="1">
      <alignment horizontal="center"/>
      <protection locked="0"/>
    </xf>
    <xf numFmtId="49" fontId="18" fillId="0" borderId="0" xfId="0" applyNumberFormat="1" applyFont="1" applyFill="1" applyBorder="1" applyAlignment="1">
      <alignment horizontal="center"/>
    </xf>
    <xf numFmtId="49" fontId="18" fillId="0" borderId="4" xfId="0" applyNumberFormat="1" applyFont="1" applyFill="1" applyBorder="1" applyAlignment="1">
      <alignment horizontal="center"/>
    </xf>
    <xf numFmtId="167" fontId="19" fillId="6" borderId="4" xfId="0" applyNumberFormat="1" applyFont="1" applyFill="1" applyBorder="1" applyAlignment="1" applyProtection="1">
      <alignment horizontal="center"/>
      <protection locked="0"/>
    </xf>
    <xf numFmtId="167" fontId="19" fillId="6" borderId="5" xfId="0" applyNumberFormat="1" applyFont="1" applyFill="1" applyBorder="1" applyAlignment="1">
      <alignment horizontal="center"/>
    </xf>
    <xf numFmtId="165" fontId="19" fillId="6" borderId="29" xfId="0" applyNumberFormat="1" applyFont="1" applyFill="1" applyBorder="1" applyAlignment="1">
      <alignment horizontal="center"/>
    </xf>
    <xf numFmtId="167" fontId="19" fillId="6" borderId="4" xfId="0" applyNumberFormat="1" applyFont="1" applyFill="1" applyBorder="1" applyAlignment="1">
      <alignment horizontal="center"/>
    </xf>
    <xf numFmtId="165" fontId="19" fillId="6" borderId="25" xfId="0" applyNumberFormat="1" applyFont="1" applyFill="1" applyBorder="1" applyAlignment="1">
      <alignment horizontal="center"/>
    </xf>
    <xf numFmtId="164" fontId="17" fillId="6" borderId="4" xfId="0" applyNumberFormat="1" applyFont="1" applyFill="1" applyBorder="1" applyAlignment="1">
      <alignment horizontal="center"/>
    </xf>
    <xf numFmtId="0" fontId="2" fillId="0" borderId="1" xfId="0" applyFont="1" applyFill="1" applyBorder="1"/>
    <xf numFmtId="49" fontId="10" fillId="0" borderId="7" xfId="0" applyNumberFormat="1" applyFont="1" applyFill="1" applyBorder="1" applyAlignment="1">
      <alignment horizontal="center"/>
    </xf>
    <xf numFmtId="0" fontId="11" fillId="6" borderId="32" xfId="0" applyFont="1" applyFill="1" applyBorder="1" applyAlignment="1">
      <alignment horizontal="left" wrapText="1"/>
    </xf>
    <xf numFmtId="167" fontId="17" fillId="6" borderId="5" xfId="0" applyNumberFormat="1" applyFont="1" applyFill="1" applyBorder="1" applyAlignment="1" applyProtection="1">
      <alignment horizontal="center"/>
    </xf>
    <xf numFmtId="166" fontId="18" fillId="0" borderId="4" xfId="0" applyNumberFormat="1" applyFont="1" applyFill="1" applyBorder="1" applyAlignment="1">
      <alignment horizontal="center"/>
    </xf>
    <xf numFmtId="1" fontId="18" fillId="0" borderId="4" xfId="0" applyNumberFormat="1" applyFont="1" applyFill="1" applyBorder="1" applyAlignment="1">
      <alignment horizontal="center"/>
    </xf>
    <xf numFmtId="167" fontId="19" fillId="6" borderId="4" xfId="0" applyNumberFormat="1" applyFont="1" applyFill="1" applyBorder="1" applyAlignment="1" applyProtection="1">
      <alignment horizontal="center"/>
    </xf>
    <xf numFmtId="0" fontId="19" fillId="6" borderId="4" xfId="0" applyFont="1" applyFill="1" applyBorder="1" applyAlignment="1">
      <alignment horizontal="center"/>
    </xf>
    <xf numFmtId="164" fontId="19" fillId="6" borderId="4" xfId="0" applyNumberFormat="1" applyFont="1" applyFill="1" applyBorder="1" applyAlignment="1">
      <alignment horizontal="center"/>
    </xf>
    <xf numFmtId="167" fontId="17" fillId="6" borderId="4" xfId="0" applyNumberFormat="1" applyFont="1" applyFill="1" applyBorder="1" applyAlignment="1" applyProtection="1">
      <alignment horizontal="center"/>
    </xf>
    <xf numFmtId="0" fontId="17" fillId="6" borderId="0" xfId="0" applyFont="1" applyFill="1" applyBorder="1" applyAlignment="1"/>
    <xf numFmtId="167" fontId="17" fillId="6" borderId="16" xfId="0" applyNumberFormat="1" applyFont="1" applyFill="1" applyBorder="1" applyAlignment="1">
      <alignment horizontal="center"/>
    </xf>
    <xf numFmtId="165" fontId="17" fillId="6" borderId="26" xfId="0" applyNumberFormat="1" applyFont="1" applyFill="1" applyBorder="1" applyAlignment="1">
      <alignment horizontal="center"/>
    </xf>
    <xf numFmtId="0" fontId="11" fillId="6" borderId="21" xfId="0" applyFont="1" applyFill="1" applyBorder="1" applyAlignment="1">
      <alignment horizontal="left" wrapText="1"/>
    </xf>
    <xf numFmtId="165" fontId="17" fillId="6" borderId="5" xfId="0" applyNumberFormat="1" applyFont="1" applyFill="1" applyBorder="1" applyAlignment="1">
      <alignment horizontal="center"/>
    </xf>
    <xf numFmtId="165" fontId="17" fillId="6" borderId="34" xfId="0" applyNumberFormat="1" applyFont="1" applyFill="1" applyBorder="1" applyAlignment="1">
      <alignment horizontal="center"/>
    </xf>
    <xf numFmtId="165" fontId="19" fillId="6" borderId="5" xfId="0" applyNumberFormat="1" applyFont="1" applyFill="1" applyBorder="1" applyAlignment="1">
      <alignment horizontal="center"/>
    </xf>
    <xf numFmtId="165" fontId="19" fillId="6" borderId="34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165" fontId="17" fillId="6" borderId="24" xfId="0" applyNumberFormat="1" applyFont="1" applyFill="1" applyBorder="1" applyAlignment="1">
      <alignment horizontal="center"/>
    </xf>
    <xf numFmtId="49" fontId="18" fillId="0" borderId="8" xfId="0" applyNumberFormat="1" applyFont="1" applyFill="1" applyBorder="1" applyAlignment="1">
      <alignment horizontal="center"/>
    </xf>
    <xf numFmtId="167" fontId="19" fillId="6" borderId="8" xfId="0" applyNumberFormat="1" applyFont="1" applyFill="1" applyBorder="1" applyAlignment="1">
      <alignment horizontal="center"/>
    </xf>
    <xf numFmtId="165" fontId="19" fillId="6" borderId="24" xfId="0" applyNumberFormat="1" applyFont="1" applyFill="1" applyBorder="1" applyAlignment="1">
      <alignment horizontal="center"/>
    </xf>
    <xf numFmtId="0" fontId="10" fillId="0" borderId="73" xfId="0" applyFont="1" applyFill="1" applyBorder="1"/>
    <xf numFmtId="49" fontId="10" fillId="6" borderId="4" xfId="0" applyNumberFormat="1" applyFont="1" applyFill="1" applyBorder="1" applyAlignment="1">
      <alignment horizontal="center" wrapText="1"/>
    </xf>
    <xf numFmtId="0" fontId="10" fillId="6" borderId="30" xfId="0" applyFont="1" applyFill="1" applyBorder="1" applyAlignment="1">
      <alignment horizontal="left" wrapText="1"/>
    </xf>
    <xf numFmtId="165" fontId="17" fillId="6" borderId="28" xfId="0" applyNumberFormat="1" applyFont="1" applyFill="1" applyBorder="1" applyAlignment="1">
      <alignment horizontal="center"/>
    </xf>
    <xf numFmtId="0" fontId="11" fillId="6" borderId="32" xfId="0" applyFont="1" applyFill="1" applyBorder="1" applyAlignment="1" applyProtection="1">
      <alignment horizontal="left" wrapText="1"/>
      <protection locked="0"/>
    </xf>
    <xf numFmtId="165" fontId="16" fillId="6" borderId="32" xfId="0" applyNumberFormat="1" applyFont="1" applyFill="1" applyBorder="1" applyAlignment="1">
      <alignment horizontal="center"/>
    </xf>
    <xf numFmtId="167" fontId="16" fillId="6" borderId="32" xfId="0" applyNumberFormat="1" applyFont="1" applyFill="1" applyBorder="1" applyAlignment="1">
      <alignment horizontal="center"/>
    </xf>
    <xf numFmtId="0" fontId="2" fillId="0" borderId="2" xfId="0" applyFont="1" applyFill="1" applyBorder="1"/>
    <xf numFmtId="3" fontId="10" fillId="0" borderId="29" xfId="0" applyNumberFormat="1" applyFont="1" applyFill="1" applyBorder="1" applyAlignment="1">
      <alignment horizontal="left" wrapText="1"/>
    </xf>
    <xf numFmtId="167" fontId="17" fillId="0" borderId="11" xfId="0" applyNumberFormat="1" applyFont="1" applyFill="1" applyBorder="1" applyAlignment="1">
      <alignment horizontal="center" wrapText="1"/>
    </xf>
    <xf numFmtId="167" fontId="17" fillId="6" borderId="14" xfId="0" applyNumberFormat="1" applyFont="1" applyFill="1" applyBorder="1" applyAlignment="1">
      <alignment horizontal="center"/>
    </xf>
    <xf numFmtId="165" fontId="17" fillId="6" borderId="27" xfId="0" applyNumberFormat="1" applyFont="1" applyFill="1" applyBorder="1" applyAlignment="1">
      <alignment horizontal="center"/>
    </xf>
    <xf numFmtId="49" fontId="10" fillId="0" borderId="16" xfId="0" applyNumberFormat="1" applyFont="1" applyFill="1" applyBorder="1" applyAlignment="1">
      <alignment horizontal="center"/>
    </xf>
    <xf numFmtId="49" fontId="10" fillId="6" borderId="16" xfId="0" applyNumberFormat="1" applyFont="1" applyFill="1" applyBorder="1" applyAlignment="1">
      <alignment horizontal="center" wrapText="1"/>
    </xf>
    <xf numFmtId="49" fontId="10" fillId="6" borderId="40" xfId="0" applyNumberFormat="1" applyFont="1" applyFill="1" applyBorder="1" applyAlignment="1">
      <alignment wrapText="1"/>
    </xf>
    <xf numFmtId="165" fontId="17" fillId="6" borderId="16" xfId="0" applyNumberFormat="1" applyFont="1" applyFill="1" applyBorder="1" applyAlignment="1">
      <alignment horizontal="center"/>
    </xf>
    <xf numFmtId="165" fontId="17" fillId="6" borderId="40" xfId="0" applyNumberFormat="1" applyFont="1" applyFill="1" applyBorder="1" applyAlignment="1">
      <alignment horizontal="center"/>
    </xf>
    <xf numFmtId="0" fontId="2" fillId="0" borderId="3" xfId="0" applyFont="1" applyFill="1" applyBorder="1"/>
    <xf numFmtId="49" fontId="10" fillId="0" borderId="51" xfId="0" applyNumberFormat="1" applyFont="1" applyFill="1" applyBorder="1" applyAlignment="1">
      <alignment horizontal="center"/>
    </xf>
    <xf numFmtId="49" fontId="18" fillId="0" borderId="29" xfId="0" applyNumberFormat="1" applyFont="1" applyFill="1" applyBorder="1" applyAlignment="1">
      <alignment horizontal="center"/>
    </xf>
    <xf numFmtId="165" fontId="19" fillId="6" borderId="4" xfId="0" applyNumberFormat="1" applyFont="1" applyFill="1" applyBorder="1" applyAlignment="1">
      <alignment horizontal="center"/>
    </xf>
    <xf numFmtId="165" fontId="50" fillId="6" borderId="25" xfId="0" applyNumberFormat="1" applyFont="1" applyFill="1" applyBorder="1" applyAlignment="1">
      <alignment horizontal="center"/>
    </xf>
    <xf numFmtId="3" fontId="10" fillId="0" borderId="25" xfId="0" applyNumberFormat="1" applyFont="1" applyFill="1" applyBorder="1" applyAlignment="1">
      <alignment horizontal="left" wrapText="1"/>
    </xf>
    <xf numFmtId="167" fontId="17" fillId="6" borderId="14" xfId="0" applyNumberFormat="1" applyFont="1" applyFill="1" applyBorder="1" applyAlignment="1" applyProtection="1">
      <alignment horizontal="center"/>
      <protection locked="0"/>
    </xf>
    <xf numFmtId="167" fontId="17" fillId="6" borderId="5" xfId="0" applyNumberFormat="1" applyFont="1" applyFill="1" applyBorder="1" applyAlignment="1" applyProtection="1">
      <alignment horizontal="center"/>
      <protection locked="0"/>
    </xf>
    <xf numFmtId="0" fontId="10" fillId="0" borderId="24" xfId="0" applyFont="1" applyFill="1" applyBorder="1" applyAlignment="1">
      <alignment wrapText="1"/>
    </xf>
    <xf numFmtId="49" fontId="10" fillId="0" borderId="48" xfId="0" applyNumberFormat="1" applyFont="1" applyFill="1" applyBorder="1" applyAlignment="1">
      <alignment horizontal="center"/>
    </xf>
    <xf numFmtId="167" fontId="17" fillId="6" borderId="8" xfId="0" applyNumberFormat="1" applyFont="1" applyFill="1" applyBorder="1" applyAlignment="1" applyProtection="1">
      <alignment horizontal="center"/>
      <protection locked="0"/>
    </xf>
    <xf numFmtId="165" fontId="17" fillId="6" borderId="8" xfId="0" applyNumberFormat="1" applyFont="1" applyFill="1" applyBorder="1" applyAlignment="1">
      <alignment horizontal="center"/>
    </xf>
    <xf numFmtId="49" fontId="11" fillId="6" borderId="16" xfId="0" applyNumberFormat="1" applyFont="1" applyFill="1" applyBorder="1" applyAlignment="1">
      <alignment horizontal="center" wrapText="1"/>
    </xf>
    <xf numFmtId="49" fontId="11" fillId="6" borderId="26" xfId="0" applyNumberFormat="1" applyFont="1" applyFill="1" applyBorder="1" applyAlignment="1">
      <alignment horizontal="left" wrapText="1"/>
    </xf>
    <xf numFmtId="167" fontId="16" fillId="6" borderId="16" xfId="0" applyNumberFormat="1" applyFont="1" applyFill="1" applyBorder="1" applyAlignment="1" applyProtection="1">
      <alignment horizontal="center"/>
      <protection locked="0"/>
    </xf>
    <xf numFmtId="165" fontId="16" fillId="6" borderId="16" xfId="0" applyNumberFormat="1" applyFont="1" applyFill="1" applyBorder="1" applyAlignment="1">
      <alignment horizontal="center"/>
    </xf>
    <xf numFmtId="165" fontId="16" fillId="6" borderId="26" xfId="0" applyNumberFormat="1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167" fontId="16" fillId="6" borderId="5" xfId="0" applyNumberFormat="1" applyFont="1" applyFill="1" applyBorder="1" applyAlignment="1" applyProtection="1">
      <alignment horizontal="center"/>
      <protection locked="0"/>
    </xf>
    <xf numFmtId="164" fontId="16" fillId="6" borderId="5" xfId="0" applyNumberFormat="1" applyFont="1" applyFill="1" applyBorder="1" applyAlignment="1">
      <alignment horizontal="center"/>
    </xf>
    <xf numFmtId="165" fontId="16" fillId="6" borderId="24" xfId="0" applyNumberFormat="1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167" fontId="16" fillId="6" borderId="4" xfId="0" applyNumberFormat="1" applyFont="1" applyFill="1" applyBorder="1" applyAlignment="1" applyProtection="1">
      <alignment horizontal="center"/>
      <protection locked="0"/>
    </xf>
    <xf numFmtId="164" fontId="16" fillId="6" borderId="4" xfId="0" applyNumberFormat="1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30" xfId="0" applyFont="1" applyFill="1" applyBorder="1" applyAlignment="1">
      <alignment wrapText="1"/>
    </xf>
    <xf numFmtId="167" fontId="16" fillId="6" borderId="6" xfId="0" applyNumberFormat="1" applyFont="1" applyFill="1" applyBorder="1" applyAlignment="1" applyProtection="1">
      <alignment horizontal="center"/>
      <protection locked="0"/>
    </xf>
    <xf numFmtId="164" fontId="16" fillId="6" borderId="6" xfId="0" applyNumberFormat="1" applyFont="1" applyFill="1" applyBorder="1" applyAlignment="1">
      <alignment horizontal="center"/>
    </xf>
    <xf numFmtId="165" fontId="16" fillId="6" borderId="28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167" fontId="17" fillId="6" borderId="22" xfId="0" applyNumberFormat="1" applyFont="1" applyFill="1" applyBorder="1" applyAlignment="1">
      <alignment horizontal="center"/>
    </xf>
    <xf numFmtId="0" fontId="11" fillId="0" borderId="47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167" fontId="16" fillId="6" borderId="18" xfId="0" applyNumberFormat="1" applyFont="1" applyFill="1" applyBorder="1" applyAlignment="1" applyProtection="1">
      <alignment horizontal="center"/>
      <protection locked="0"/>
    </xf>
    <xf numFmtId="164" fontId="16" fillId="6" borderId="18" xfId="0" applyNumberFormat="1" applyFont="1" applyFill="1" applyBorder="1" applyAlignment="1">
      <alignment horizontal="center"/>
    </xf>
    <xf numFmtId="165" fontId="16" fillId="6" borderId="33" xfId="0" applyNumberFormat="1" applyFont="1" applyFill="1" applyBorder="1" applyAlignment="1">
      <alignment horizontal="center"/>
    </xf>
    <xf numFmtId="167" fontId="16" fillId="6" borderId="8" xfId="0" applyNumberFormat="1" applyFont="1" applyFill="1" applyBorder="1" applyAlignment="1">
      <alignment horizontal="center"/>
    </xf>
    <xf numFmtId="49" fontId="11" fillId="6" borderId="7" xfId="0" applyNumberFormat="1" applyFont="1" applyFill="1" applyBorder="1" applyAlignment="1">
      <alignment horizontal="center" wrapText="1"/>
    </xf>
    <xf numFmtId="49" fontId="11" fillId="6" borderId="21" xfId="0" applyNumberFormat="1" applyFont="1" applyFill="1" applyBorder="1" applyAlignment="1">
      <alignment horizontal="left" wrapText="1"/>
    </xf>
    <xf numFmtId="167" fontId="16" fillId="6" borderId="7" xfId="0" applyNumberFormat="1" applyFont="1" applyFill="1" applyBorder="1" applyAlignment="1" applyProtection="1">
      <alignment horizontal="center"/>
      <protection locked="0"/>
    </xf>
    <xf numFmtId="165" fontId="17" fillId="6" borderId="21" xfId="0" applyNumberFormat="1" applyFont="1" applyFill="1" applyBorder="1" applyAlignment="1">
      <alignment horizontal="center"/>
    </xf>
    <xf numFmtId="49" fontId="11" fillId="0" borderId="32" xfId="0" applyNumberFormat="1" applyFont="1" applyFill="1" applyBorder="1" applyAlignment="1">
      <alignment horizontal="center"/>
    </xf>
    <xf numFmtId="49" fontId="11" fillId="6" borderId="7" xfId="0" applyNumberFormat="1" applyFont="1" applyFill="1" applyBorder="1" applyAlignment="1">
      <alignment horizontal="center"/>
    </xf>
    <xf numFmtId="0" fontId="11" fillId="0" borderId="21" xfId="0" applyFont="1" applyFill="1" applyBorder="1" applyAlignment="1">
      <alignment horizontal="left" wrapText="1"/>
    </xf>
    <xf numFmtId="167" fontId="16" fillId="6" borderId="7" xfId="0" applyNumberFormat="1" applyFont="1" applyFill="1" applyBorder="1" applyAlignment="1" applyProtection="1">
      <alignment horizontal="center"/>
    </xf>
    <xf numFmtId="167" fontId="3" fillId="0" borderId="0" xfId="0" applyNumberFormat="1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167" fontId="16" fillId="6" borderId="5" xfId="0" applyNumberFormat="1" applyFont="1" applyFill="1" applyBorder="1" applyAlignment="1" applyProtection="1">
      <alignment horizontal="center"/>
    </xf>
    <xf numFmtId="167" fontId="16" fillId="6" borderId="5" xfId="0" applyNumberFormat="1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167" fontId="16" fillId="6" borderId="4" xfId="0" applyNumberFormat="1" applyFont="1" applyFill="1" applyBorder="1" applyAlignment="1" applyProtection="1">
      <alignment horizontal="center"/>
    </xf>
    <xf numFmtId="167" fontId="16" fillId="6" borderId="4" xfId="0" applyNumberFormat="1" applyFont="1" applyFill="1" applyBorder="1" applyAlignment="1">
      <alignment horizontal="center"/>
    </xf>
    <xf numFmtId="0" fontId="11" fillId="0" borderId="41" xfId="0" applyFont="1" applyFill="1" applyBorder="1"/>
    <xf numFmtId="167" fontId="16" fillId="6" borderId="16" xfId="0" applyNumberFormat="1" applyFont="1" applyFill="1" applyBorder="1" applyAlignment="1" applyProtection="1">
      <alignment horizontal="center"/>
    </xf>
    <xf numFmtId="0" fontId="11" fillId="0" borderId="8" xfId="0" applyFont="1" applyFill="1" applyBorder="1" applyAlignment="1">
      <alignment horizontal="center"/>
    </xf>
    <xf numFmtId="164" fontId="17" fillId="6" borderId="5" xfId="0" applyNumberFormat="1" applyFont="1" applyFill="1" applyBorder="1" applyAlignment="1">
      <alignment horizontal="center"/>
    </xf>
    <xf numFmtId="0" fontId="55" fillId="0" borderId="32" xfId="0" applyFont="1" applyFill="1" applyBorder="1" applyAlignment="1">
      <alignment horizontal="center"/>
    </xf>
    <xf numFmtId="0" fontId="18" fillId="0" borderId="21" xfId="0" applyFont="1" applyFill="1" applyBorder="1" applyAlignment="1" applyProtection="1">
      <alignment horizontal="left" wrapText="1"/>
      <protection locked="0"/>
    </xf>
    <xf numFmtId="167" fontId="19" fillId="6" borderId="7" xfId="0" applyNumberFormat="1" applyFont="1" applyFill="1" applyBorder="1" applyAlignment="1">
      <alignment horizontal="center"/>
    </xf>
    <xf numFmtId="165" fontId="19" fillId="6" borderId="7" xfId="0" applyNumberFormat="1" applyFont="1" applyFill="1" applyBorder="1" applyAlignment="1">
      <alignment horizontal="center"/>
    </xf>
    <xf numFmtId="165" fontId="19" fillId="6" borderId="32" xfId="0" applyNumberFormat="1" applyFont="1" applyFill="1" applyBorder="1" applyAlignment="1">
      <alignment horizontal="center"/>
    </xf>
    <xf numFmtId="165" fontId="19" fillId="6" borderId="21" xfId="0" applyNumberFormat="1" applyFont="1" applyFill="1" applyBorder="1" applyAlignment="1">
      <alignment horizontal="center"/>
    </xf>
    <xf numFmtId="0" fontId="47" fillId="0" borderId="3" xfId="0" applyFont="1" applyFill="1" applyBorder="1"/>
    <xf numFmtId="0" fontId="11" fillId="0" borderId="31" xfId="0" applyFont="1" applyFill="1" applyBorder="1" applyAlignment="1">
      <alignment horizontal="center"/>
    </xf>
    <xf numFmtId="167" fontId="16" fillId="6" borderId="14" xfId="0" applyNumberFormat="1" applyFont="1" applyFill="1" applyBorder="1" applyAlignment="1" applyProtection="1">
      <alignment horizontal="center"/>
    </xf>
    <xf numFmtId="167" fontId="17" fillId="6" borderId="7" xfId="0" applyNumberFormat="1" applyFont="1" applyFill="1" applyBorder="1" applyAlignment="1">
      <alignment horizontal="center"/>
    </xf>
    <xf numFmtId="165" fontId="16" fillId="6" borderId="34" xfId="0" applyNumberFormat="1" applyFont="1" applyFill="1" applyBorder="1" applyAlignment="1">
      <alignment horizontal="center"/>
    </xf>
    <xf numFmtId="167" fontId="17" fillId="6" borderId="38" xfId="0" applyNumberFormat="1" applyFont="1" applyFill="1" applyBorder="1" applyAlignment="1" applyProtection="1">
      <alignment horizontal="center"/>
    </xf>
    <xf numFmtId="167" fontId="16" fillId="6" borderId="38" xfId="0" applyNumberFormat="1" applyFont="1" applyFill="1" applyBorder="1" applyAlignment="1">
      <alignment horizontal="center"/>
    </xf>
    <xf numFmtId="165" fontId="16" fillId="6" borderId="39" xfId="0" applyNumberFormat="1" applyFont="1" applyFill="1" applyBorder="1" applyAlignment="1">
      <alignment horizontal="center"/>
    </xf>
    <xf numFmtId="0" fontId="11" fillId="0" borderId="30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165" fontId="16" fillId="6" borderId="29" xfId="0" applyNumberFormat="1" applyFont="1" applyFill="1" applyBorder="1" applyAlignment="1">
      <alignment horizontal="center"/>
    </xf>
    <xf numFmtId="167" fontId="17" fillId="6" borderId="6" xfId="0" applyNumberFormat="1" applyFont="1" applyFill="1" applyBorder="1" applyAlignment="1" applyProtection="1">
      <alignment horizontal="center"/>
    </xf>
    <xf numFmtId="167" fontId="17" fillId="6" borderId="16" xfId="0" applyNumberFormat="1" applyFont="1" applyFill="1" applyBorder="1" applyAlignment="1" applyProtection="1">
      <alignment horizontal="center"/>
    </xf>
    <xf numFmtId="167" fontId="16" fillId="6" borderId="6" xfId="0" applyNumberFormat="1" applyFont="1" applyFill="1" applyBorder="1" applyAlignment="1" applyProtection="1">
      <alignment horizontal="center"/>
    </xf>
    <xf numFmtId="165" fontId="16" fillId="6" borderId="30" xfId="0" applyNumberFormat="1" applyFont="1" applyFill="1" applyBorder="1" applyAlignment="1">
      <alignment horizontal="center"/>
    </xf>
    <xf numFmtId="167" fontId="17" fillId="6" borderId="8" xfId="0" applyNumberFormat="1" applyFont="1" applyFill="1" applyBorder="1" applyAlignment="1" applyProtection="1">
      <alignment horizontal="center"/>
    </xf>
    <xf numFmtId="164" fontId="16" fillId="6" borderId="7" xfId="0" applyNumberFormat="1" applyFont="1" applyFill="1" applyBorder="1" applyAlignment="1">
      <alignment horizontal="center"/>
    </xf>
    <xf numFmtId="0" fontId="3" fillId="0" borderId="3" xfId="0" applyFont="1" applyFill="1" applyBorder="1"/>
    <xf numFmtId="49" fontId="11" fillId="0" borderId="31" xfId="0" applyNumberFormat="1" applyFont="1" applyFill="1" applyBorder="1" applyAlignment="1">
      <alignment horizontal="center"/>
    </xf>
    <xf numFmtId="49" fontId="11" fillId="0" borderId="14" xfId="0" applyNumberFormat="1" applyFont="1" applyFill="1" applyBorder="1" applyAlignment="1">
      <alignment horizontal="center"/>
    </xf>
    <xf numFmtId="165" fontId="16" fillId="6" borderId="31" xfId="0" applyNumberFormat="1" applyFont="1" applyFill="1" applyBorder="1" applyAlignment="1">
      <alignment horizontal="center"/>
    </xf>
    <xf numFmtId="49" fontId="11" fillId="0" borderId="48" xfId="0" applyNumberFormat="1" applyFont="1" applyFill="1" applyBorder="1" applyAlignment="1">
      <alignment horizontal="center"/>
    </xf>
    <xf numFmtId="49" fontId="11" fillId="0" borderId="8" xfId="0" applyNumberFormat="1" applyFont="1" applyFill="1" applyBorder="1" applyAlignment="1">
      <alignment horizontal="center"/>
    </xf>
    <xf numFmtId="167" fontId="16" fillId="6" borderId="8" xfId="0" applyNumberFormat="1" applyFont="1" applyFill="1" applyBorder="1" applyAlignment="1" applyProtection="1">
      <alignment horizontal="center"/>
    </xf>
    <xf numFmtId="165" fontId="17" fillId="6" borderId="7" xfId="0" applyNumberFormat="1" applyFont="1" applyFill="1" applyBorder="1" applyAlignment="1">
      <alignment horizontal="center"/>
    </xf>
    <xf numFmtId="167" fontId="17" fillId="6" borderId="7" xfId="0" applyNumberFormat="1" applyFont="1" applyFill="1" applyBorder="1" applyAlignment="1" applyProtection="1">
      <alignment horizontal="center"/>
    </xf>
    <xf numFmtId="49" fontId="18" fillId="0" borderId="48" xfId="0" applyNumberFormat="1" applyFont="1" applyFill="1" applyBorder="1" applyAlignment="1">
      <alignment horizontal="center"/>
    </xf>
    <xf numFmtId="167" fontId="19" fillId="6" borderId="38" xfId="0" applyNumberFormat="1" applyFont="1" applyFill="1" applyBorder="1" applyAlignment="1" applyProtection="1">
      <alignment horizontal="center"/>
    </xf>
    <xf numFmtId="165" fontId="19" fillId="6" borderId="38" xfId="0" applyNumberFormat="1" applyFont="1" applyFill="1" applyBorder="1" applyAlignment="1">
      <alignment horizontal="center"/>
    </xf>
    <xf numFmtId="167" fontId="19" fillId="6" borderId="38" xfId="0" applyNumberFormat="1" applyFont="1" applyFill="1" applyBorder="1" applyAlignment="1">
      <alignment horizontal="center"/>
    </xf>
    <xf numFmtId="165" fontId="19" fillId="6" borderId="39" xfId="0" applyNumberFormat="1" applyFont="1" applyFill="1" applyBorder="1" applyAlignment="1">
      <alignment horizontal="center"/>
    </xf>
    <xf numFmtId="167" fontId="19" fillId="6" borderId="8" xfId="0" applyNumberFormat="1" applyFont="1" applyFill="1" applyBorder="1" applyAlignment="1" applyProtection="1">
      <alignment horizontal="center"/>
    </xf>
    <xf numFmtId="165" fontId="19" fillId="6" borderId="27" xfId="0" applyNumberFormat="1" applyFont="1" applyFill="1" applyBorder="1" applyAlignment="1">
      <alignment horizontal="center"/>
    </xf>
    <xf numFmtId="49" fontId="11" fillId="0" borderId="47" xfId="0" applyNumberFormat="1" applyFont="1" applyFill="1" applyBorder="1" applyAlignment="1">
      <alignment horizontal="center"/>
    </xf>
    <xf numFmtId="167" fontId="16" fillId="6" borderId="2" xfId="0" applyNumberFormat="1" applyFont="1" applyFill="1" applyBorder="1" applyAlignment="1" applyProtection="1">
      <alignment horizontal="center"/>
    </xf>
    <xf numFmtId="0" fontId="10" fillId="0" borderId="21" xfId="0" applyFont="1" applyFill="1" applyBorder="1" applyAlignment="1" applyProtection="1">
      <alignment horizontal="left" wrapText="1"/>
      <protection locked="0"/>
    </xf>
    <xf numFmtId="167" fontId="17" fillId="6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167" fontId="16" fillId="6" borderId="6" xfId="0" applyNumberFormat="1" applyFont="1" applyFill="1" applyBorder="1" applyAlignment="1">
      <alignment horizontal="center"/>
    </xf>
    <xf numFmtId="0" fontId="10" fillId="0" borderId="39" xfId="0" applyFont="1" applyFill="1" applyBorder="1" applyAlignment="1" applyProtection="1">
      <alignment horizontal="left" wrapText="1"/>
      <protection locked="0"/>
    </xf>
    <xf numFmtId="0" fontId="10" fillId="6" borderId="33" xfId="0" applyFont="1" applyFill="1" applyBorder="1" applyAlignment="1" applyProtection="1">
      <alignment horizontal="left" wrapText="1"/>
      <protection locked="0"/>
    </xf>
    <xf numFmtId="167" fontId="17" fillId="6" borderId="16" xfId="0" applyNumberFormat="1" applyFont="1" applyFill="1" applyBorder="1" applyAlignment="1" applyProtection="1">
      <alignment horizontal="center"/>
      <protection locked="0"/>
    </xf>
    <xf numFmtId="167" fontId="16" fillId="6" borderId="8" xfId="0" applyNumberFormat="1" applyFont="1" applyFill="1" applyBorder="1" applyAlignment="1" applyProtection="1">
      <alignment horizontal="center"/>
      <protection locked="0"/>
    </xf>
    <xf numFmtId="165" fontId="16" fillId="6" borderId="8" xfId="0" applyNumberFormat="1" applyFont="1" applyFill="1" applyBorder="1" applyAlignment="1">
      <alignment horizontal="center"/>
    </xf>
    <xf numFmtId="0" fontId="11" fillId="0" borderId="27" xfId="0" applyFont="1" applyFill="1" applyBorder="1"/>
    <xf numFmtId="167" fontId="16" fillId="6" borderId="20" xfId="0" applyNumberFormat="1" applyFont="1" applyFill="1" applyBorder="1" applyAlignment="1" applyProtection="1">
      <alignment horizontal="center"/>
      <protection locked="0"/>
    </xf>
    <xf numFmtId="2" fontId="10" fillId="0" borderId="24" xfId="0" applyNumberFormat="1" applyFont="1" applyFill="1" applyBorder="1" applyAlignment="1">
      <alignment wrapText="1"/>
    </xf>
    <xf numFmtId="0" fontId="10" fillId="0" borderId="26" xfId="0" applyFont="1" applyFill="1" applyBorder="1" applyAlignment="1">
      <alignment wrapText="1"/>
    </xf>
    <xf numFmtId="0" fontId="11" fillId="0" borderId="27" xfId="0" applyFont="1" applyFill="1" applyBorder="1" applyAlignment="1">
      <alignment wrapText="1"/>
    </xf>
    <xf numFmtId="167" fontId="16" fillId="6" borderId="20" xfId="0" applyNumberFormat="1" applyFont="1" applyFill="1" applyBorder="1" applyAlignment="1">
      <alignment horizontal="center"/>
    </xf>
    <xf numFmtId="0" fontId="11" fillId="0" borderId="38" xfId="0" applyFont="1" applyFill="1" applyBorder="1" applyAlignment="1">
      <alignment horizontal="center"/>
    </xf>
    <xf numFmtId="165" fontId="16" fillId="6" borderId="38" xfId="0" applyNumberFormat="1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167" fontId="16" fillId="6" borderId="14" xfId="0" applyNumberFormat="1" applyFont="1" applyFill="1" applyBorder="1" applyAlignment="1" applyProtection="1">
      <alignment horizontal="center"/>
      <protection locked="0"/>
    </xf>
    <xf numFmtId="165" fontId="19" fillId="6" borderId="14" xfId="0" applyNumberFormat="1" applyFont="1" applyFill="1" applyBorder="1" applyAlignment="1">
      <alignment horizontal="center"/>
    </xf>
    <xf numFmtId="167" fontId="19" fillId="6" borderId="14" xfId="0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 wrapText="1"/>
    </xf>
    <xf numFmtId="167" fontId="56" fillId="0" borderId="60" xfId="2" applyNumberFormat="1" applyFont="1" applyFill="1" applyBorder="1" applyAlignment="1">
      <alignment wrapText="1"/>
    </xf>
    <xf numFmtId="167" fontId="56" fillId="0" borderId="60" xfId="2" applyNumberFormat="1" applyFont="1" applyFill="1" applyBorder="1" applyAlignment="1">
      <alignment horizontal="right" wrapText="1"/>
    </xf>
    <xf numFmtId="165" fontId="57" fillId="0" borderId="64" xfId="2" applyNumberFormat="1" applyFont="1" applyFill="1" applyBorder="1"/>
    <xf numFmtId="167" fontId="58" fillId="0" borderId="63" xfId="2" applyNumberFormat="1" applyFont="1" applyBorder="1" applyAlignment="1" applyProtection="1">
      <protection locked="0"/>
    </xf>
    <xf numFmtId="167" fontId="59" fillId="0" borderId="63" xfId="2" applyNumberFormat="1" applyFont="1" applyBorder="1" applyProtection="1">
      <protection locked="0"/>
    </xf>
    <xf numFmtId="167" fontId="59" fillId="0" borderId="63" xfId="2" applyNumberFormat="1" applyFont="1" applyFill="1" applyBorder="1" applyAlignment="1" applyProtection="1">
      <alignment horizontal="right"/>
      <protection locked="0"/>
    </xf>
    <xf numFmtId="167" fontId="59" fillId="2" borderId="63" xfId="2" applyNumberFormat="1" applyFont="1" applyFill="1" applyBorder="1" applyAlignment="1">
      <alignment horizontal="right"/>
    </xf>
    <xf numFmtId="165" fontId="59" fillId="2" borderId="64" xfId="2" applyNumberFormat="1" applyFont="1" applyFill="1" applyBorder="1"/>
    <xf numFmtId="167" fontId="58" fillId="0" borderId="63" xfId="2" applyNumberFormat="1" applyFont="1" applyFill="1" applyBorder="1" applyAlignment="1" applyProtection="1">
      <alignment wrapText="1"/>
      <protection locked="0"/>
    </xf>
    <xf numFmtId="167" fontId="59" fillId="0" borderId="63" xfId="2" applyNumberFormat="1" applyFont="1" applyBorder="1" applyAlignment="1" applyProtection="1">
      <alignment horizontal="right"/>
      <protection locked="0"/>
    </xf>
    <xf numFmtId="167" fontId="59" fillId="0" borderId="63" xfId="2" applyNumberFormat="1" applyFont="1" applyFill="1" applyBorder="1" applyProtection="1">
      <protection locked="0"/>
    </xf>
    <xf numFmtId="167" fontId="58" fillId="0" borderId="76" xfId="2" applyNumberFormat="1" applyFont="1" applyFill="1" applyBorder="1" applyAlignment="1" applyProtection="1">
      <alignment wrapText="1"/>
      <protection locked="0"/>
    </xf>
    <xf numFmtId="167" fontId="58" fillId="0" borderId="65" xfId="2" applyNumberFormat="1" applyFont="1" applyFill="1" applyBorder="1" applyAlignment="1" applyProtection="1">
      <alignment wrapText="1"/>
      <protection locked="0"/>
    </xf>
    <xf numFmtId="4" fontId="58" fillId="0" borderId="65" xfId="2" applyNumberFormat="1" applyFont="1" applyFill="1" applyBorder="1" applyAlignment="1" applyProtection="1">
      <alignment wrapText="1"/>
      <protection locked="0"/>
    </xf>
    <xf numFmtId="4" fontId="58" fillId="0" borderId="65" xfId="2" applyNumberFormat="1" applyFont="1" applyBorder="1" applyAlignment="1">
      <alignment wrapText="1"/>
    </xf>
    <xf numFmtId="167" fontId="57" fillId="0" borderId="63" xfId="2" applyNumberFormat="1" applyFont="1" applyFill="1" applyBorder="1" applyAlignment="1" applyProtection="1">
      <protection locked="0"/>
    </xf>
    <xf numFmtId="167" fontId="57" fillId="0" borderId="63" xfId="2" applyNumberFormat="1" applyFont="1" applyFill="1" applyBorder="1" applyProtection="1">
      <protection locked="0"/>
    </xf>
    <xf numFmtId="167" fontId="57" fillId="2" borderId="63" xfId="2" applyNumberFormat="1" applyFont="1" applyFill="1" applyBorder="1" applyAlignment="1">
      <alignment horizontal="right"/>
    </xf>
    <xf numFmtId="0" fontId="58" fillId="0" borderId="66" xfId="2" applyNumberFormat="1" applyFont="1" applyBorder="1" applyAlignment="1">
      <alignment wrapText="1"/>
    </xf>
    <xf numFmtId="164" fontId="58" fillId="0" borderId="66" xfId="2" applyNumberFormat="1" applyFont="1" applyBorder="1" applyAlignment="1">
      <alignment wrapText="1"/>
    </xf>
    <xf numFmtId="167" fontId="56" fillId="0" borderId="61" xfId="2" applyNumberFormat="1" applyFont="1" applyFill="1" applyBorder="1" applyAlignment="1"/>
    <xf numFmtId="167" fontId="56" fillId="0" borderId="61" xfId="2" applyNumberFormat="1" applyFont="1" applyFill="1" applyBorder="1" applyAlignment="1">
      <alignment horizontal="right"/>
    </xf>
    <xf numFmtId="164" fontId="58" fillId="0" borderId="63" xfId="2" applyNumberFormat="1" applyFont="1" applyFill="1" applyBorder="1" applyAlignment="1" applyProtection="1">
      <alignment horizontal="right" wrapText="1"/>
      <protection locked="0"/>
    </xf>
    <xf numFmtId="0" fontId="60" fillId="0" borderId="0" xfId="0" applyFont="1" applyAlignment="1">
      <alignment wrapText="1"/>
    </xf>
    <xf numFmtId="164" fontId="58" fillId="0" borderId="63" xfId="3" applyNumberFormat="1" applyFont="1" applyBorder="1" applyAlignment="1">
      <alignment horizontal="right" wrapText="1"/>
    </xf>
    <xf numFmtId="164" fontId="58" fillId="0" borderId="63" xfId="2" applyNumberFormat="1" applyFont="1" applyBorder="1" applyAlignment="1" applyProtection="1">
      <alignment horizontal="right" wrapText="1"/>
      <protection locked="0"/>
    </xf>
    <xf numFmtId="164" fontId="58" fillId="2" borderId="63" xfId="3" applyNumberFormat="1" applyFont="1" applyFill="1" applyBorder="1" applyAlignment="1" applyProtection="1">
      <alignment horizontal="right" wrapText="1"/>
    </xf>
    <xf numFmtId="164" fontId="61" fillId="0" borderId="63" xfId="2" applyNumberFormat="1" applyFont="1" applyBorder="1" applyAlignment="1" applyProtection="1">
      <alignment horizontal="right" wrapText="1"/>
      <protection locked="0"/>
    </xf>
    <xf numFmtId="164" fontId="62" fillId="0" borderId="77" xfId="3" applyNumberFormat="1" applyFont="1" applyBorder="1" applyAlignment="1" applyProtection="1">
      <alignment horizontal="right" wrapText="1"/>
      <protection locked="0"/>
    </xf>
    <xf numFmtId="164" fontId="62" fillId="0" borderId="63" xfId="3" applyNumberFormat="1" applyFont="1" applyBorder="1" applyAlignment="1" applyProtection="1">
      <alignment horizontal="right" wrapText="1"/>
      <protection locked="0"/>
    </xf>
    <xf numFmtId="164" fontId="58" fillId="0" borderId="63" xfId="2" applyNumberFormat="1" applyFont="1" applyBorder="1" applyAlignment="1" applyProtection="1">
      <alignment horizontal="right"/>
      <protection locked="0"/>
    </xf>
    <xf numFmtId="164" fontId="58" fillId="0" borderId="63" xfId="2" applyNumberFormat="1" applyFont="1" applyBorder="1" applyAlignment="1">
      <alignment horizontal="right"/>
    </xf>
    <xf numFmtId="164" fontId="58" fillId="0" borderId="61" xfId="2" applyNumberFormat="1" applyFont="1" applyBorder="1" applyAlignment="1">
      <alignment horizontal="right" wrapText="1"/>
    </xf>
    <xf numFmtId="167" fontId="59" fillId="0" borderId="61" xfId="2" applyNumberFormat="1" applyFont="1" applyFill="1" applyBorder="1" applyProtection="1">
      <protection locked="0"/>
    </xf>
    <xf numFmtId="0" fontId="63" fillId="0" borderId="63" xfId="0" applyFont="1" applyBorder="1"/>
    <xf numFmtId="0" fontId="58" fillId="0" borderId="61" xfId="2" applyFont="1" applyBorder="1" applyAlignment="1">
      <alignment wrapText="1"/>
    </xf>
    <xf numFmtId="0" fontId="60" fillId="0" borderId="63" xfId="0" applyFont="1" applyBorder="1" applyAlignment="1">
      <alignment wrapText="1"/>
    </xf>
    <xf numFmtId="167" fontId="57" fillId="0" borderId="63" xfId="2" applyNumberFormat="1" applyFont="1" applyBorder="1" applyAlignment="1" applyProtection="1">
      <alignment horizontal="right"/>
      <protection locked="0"/>
    </xf>
    <xf numFmtId="167" fontId="57" fillId="0" borderId="63" xfId="2" applyNumberFormat="1" applyFont="1" applyFill="1" applyBorder="1" applyAlignment="1" applyProtection="1">
      <alignment horizontal="right"/>
      <protection locked="0"/>
    </xf>
    <xf numFmtId="0" fontId="58" fillId="0" borderId="63" xfId="2" applyFont="1" applyBorder="1" applyAlignment="1">
      <alignment horizontal="right" wrapText="1"/>
    </xf>
    <xf numFmtId="167" fontId="59" fillId="0" borderId="63" xfId="2" applyNumberFormat="1" applyFont="1" applyFill="1" applyBorder="1" applyAlignment="1" applyProtection="1">
      <protection locked="0"/>
    </xf>
    <xf numFmtId="164" fontId="58" fillId="0" borderId="0" xfId="3" applyNumberFormat="1" applyFont="1" applyBorder="1" applyAlignment="1">
      <alignment horizontal="right" wrapText="1"/>
    </xf>
    <xf numFmtId="164" fontId="59" fillId="0" borderId="63" xfId="2" applyNumberFormat="1" applyFont="1" applyFill="1" applyBorder="1" applyAlignment="1" applyProtection="1">
      <protection locked="0"/>
    </xf>
    <xf numFmtId="164" fontId="58" fillId="0" borderId="63" xfId="2" applyNumberFormat="1" applyFont="1" applyBorder="1" applyAlignment="1">
      <alignment horizontal="right" wrapText="1"/>
    </xf>
    <xf numFmtId="0" fontId="23" fillId="0" borderId="77" xfId="0" applyFont="1" applyBorder="1" applyAlignment="1">
      <alignment wrapText="1"/>
    </xf>
    <xf numFmtId="0" fontId="23" fillId="0" borderId="63" xfId="0" applyFont="1" applyBorder="1" applyAlignment="1">
      <alignment wrapText="1"/>
    </xf>
    <xf numFmtId="0" fontId="37" fillId="0" borderId="0" xfId="0" applyFont="1" applyAlignment="1">
      <alignment wrapText="1"/>
    </xf>
    <xf numFmtId="164" fontId="61" fillId="0" borderId="61" xfId="2" applyNumberFormat="1" applyFont="1" applyFill="1" applyBorder="1" applyAlignment="1">
      <alignment horizontal="right" wrapText="1"/>
    </xf>
    <xf numFmtId="0" fontId="58" fillId="0" borderId="79" xfId="3" applyFont="1" applyBorder="1" applyAlignment="1">
      <alignment wrapText="1"/>
    </xf>
    <xf numFmtId="167" fontId="59" fillId="0" borderId="80" xfId="2" applyNumberFormat="1" applyFont="1" applyBorder="1" applyAlignment="1" applyProtection="1">
      <alignment horizontal="right"/>
      <protection locked="0"/>
    </xf>
    <xf numFmtId="167" fontId="59" fillId="0" borderId="80" xfId="2" applyNumberFormat="1" applyFont="1" applyFill="1" applyBorder="1" applyAlignment="1" applyProtection="1">
      <protection locked="0"/>
    </xf>
    <xf numFmtId="167" fontId="59" fillId="2" borderId="80" xfId="2" applyNumberFormat="1" applyFont="1" applyFill="1" applyBorder="1" applyAlignment="1">
      <alignment horizontal="right"/>
    </xf>
    <xf numFmtId="165" fontId="59" fillId="2" borderId="81" xfId="2" applyNumberFormat="1" applyFont="1" applyFill="1" applyBorder="1"/>
    <xf numFmtId="167" fontId="57" fillId="0" borderId="61" xfId="2" applyNumberFormat="1" applyFont="1" applyFill="1" applyBorder="1" applyProtection="1">
      <protection locked="0"/>
    </xf>
    <xf numFmtId="164" fontId="58" fillId="0" borderId="65" xfId="2" applyNumberFormat="1" applyFont="1" applyBorder="1" applyAlignment="1">
      <alignment horizontal="right" wrapText="1"/>
    </xf>
    <xf numFmtId="0" fontId="64" fillId="0" borderId="63" xfId="3" applyFont="1" applyBorder="1" applyAlignment="1">
      <alignment horizontal="right" wrapText="1"/>
    </xf>
    <xf numFmtId="0" fontId="64" fillId="0" borderId="65" xfId="3" applyFont="1" applyBorder="1" applyAlignment="1">
      <alignment horizontal="right" wrapText="1"/>
    </xf>
    <xf numFmtId="0" fontId="65" fillId="0" borderId="63" xfId="3" applyFont="1" applyBorder="1" applyAlignment="1">
      <alignment horizontal="center"/>
    </xf>
    <xf numFmtId="0" fontId="65" fillId="0" borderId="63" xfId="3" applyFont="1" applyFill="1" applyBorder="1" applyAlignment="1">
      <alignment horizontal="right"/>
    </xf>
    <xf numFmtId="0" fontId="65" fillId="0" borderId="64" xfId="3" applyFont="1" applyBorder="1" applyAlignment="1">
      <alignment horizontal="center"/>
    </xf>
    <xf numFmtId="0" fontId="64" fillId="0" borderId="66" xfId="3" applyFont="1" applyBorder="1" applyAlignment="1">
      <alignment horizontal="right" wrapText="1"/>
    </xf>
    <xf numFmtId="167" fontId="65" fillId="0" borderId="63" xfId="3" applyNumberFormat="1" applyFont="1" applyBorder="1" applyAlignment="1">
      <alignment horizontal="right"/>
    </xf>
    <xf numFmtId="167" fontId="65" fillId="0" borderId="63" xfId="3" applyNumberFormat="1" applyFont="1" applyFill="1" applyBorder="1" applyAlignment="1">
      <alignment horizontal="right"/>
    </xf>
    <xf numFmtId="0" fontId="61" fillId="0" borderId="61" xfId="2" applyFont="1" applyFill="1" applyBorder="1" applyAlignment="1">
      <alignment horizontal="right" wrapText="1"/>
    </xf>
    <xf numFmtId="0" fontId="61" fillId="5" borderId="63" xfId="2" applyFont="1" applyFill="1" applyBorder="1" applyAlignment="1">
      <alignment horizontal="left" wrapText="1"/>
    </xf>
    <xf numFmtId="167" fontId="57" fillId="5" borderId="63" xfId="2" applyNumberFormat="1" applyFont="1" applyFill="1" applyBorder="1" applyProtection="1">
      <protection locked="0"/>
    </xf>
    <xf numFmtId="165" fontId="59" fillId="5" borderId="64" xfId="2" applyNumberFormat="1" applyFont="1" applyFill="1" applyBorder="1"/>
    <xf numFmtId="0" fontId="58" fillId="0" borderId="63" xfId="2" applyFont="1" applyFill="1" applyBorder="1" applyAlignment="1">
      <alignment wrapText="1"/>
    </xf>
    <xf numFmtId="164" fontId="58" fillId="0" borderId="63" xfId="2" applyNumberFormat="1" applyFont="1" applyFill="1" applyBorder="1" applyAlignment="1"/>
    <xf numFmtId="167" fontId="57" fillId="0" borderId="69" xfId="2" applyNumberFormat="1" applyFont="1" applyFill="1" applyBorder="1" applyAlignment="1">
      <alignment horizontal="right"/>
    </xf>
    <xf numFmtId="165" fontId="57" fillId="0" borderId="70" xfId="2" applyNumberFormat="1" applyFont="1" applyFill="1" applyBorder="1"/>
    <xf numFmtId="0" fontId="41" fillId="0" borderId="57" xfId="2" applyFont="1" applyBorder="1" applyAlignment="1"/>
    <xf numFmtId="0" fontId="42" fillId="0" borderId="57" xfId="3" applyFont="1" applyBorder="1" applyAlignment="1"/>
    <xf numFmtId="0" fontId="29" fillId="0" borderId="57" xfId="3" applyBorder="1" applyAlignment="1"/>
    <xf numFmtId="0" fontId="9" fillId="0" borderId="0" xfId="2" applyFont="1" applyAlignment="1" applyProtection="1">
      <alignment horizontal="center"/>
      <protection locked="0"/>
    </xf>
    <xf numFmtId="0" fontId="30" fillId="0" borderId="0" xfId="3" applyFont="1" applyAlignment="1">
      <alignment horizontal="center"/>
    </xf>
    <xf numFmtId="0" fontId="9" fillId="0" borderId="0" xfId="2" applyFont="1" applyAlignment="1">
      <alignment horizontal="center"/>
    </xf>
    <xf numFmtId="0" fontId="31" fillId="0" borderId="0" xfId="2" applyFont="1" applyAlignment="1">
      <alignment horizontal="center"/>
    </xf>
    <xf numFmtId="0" fontId="29" fillId="0" borderId="0" xfId="3" applyAlignment="1">
      <alignment horizontal="center"/>
    </xf>
    <xf numFmtId="0" fontId="11" fillId="0" borderId="57" xfId="2" applyFont="1" applyBorder="1" applyAlignment="1">
      <alignment horizontal="center" vertical="center" wrapText="1"/>
    </xf>
    <xf numFmtId="0" fontId="11" fillId="0" borderId="72" xfId="2" applyFont="1" applyBorder="1" applyAlignment="1">
      <alignment horizontal="center" vertical="center" wrapText="1"/>
    </xf>
    <xf numFmtId="0" fontId="10" fillId="0" borderId="17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24" fillId="0" borderId="18" xfId="2" applyFont="1" applyBorder="1" applyAlignment="1">
      <alignment horizontal="center" vertical="center"/>
    </xf>
    <xf numFmtId="0" fontId="23" fillId="0" borderId="5" xfId="2" applyFont="1" applyBorder="1" applyAlignment="1">
      <alignment vertical="center"/>
    </xf>
    <xf numFmtId="0" fontId="11" fillId="0" borderId="18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18" xfId="2" applyFont="1" applyBorder="1" applyAlignment="1" applyProtection="1">
      <alignment horizontal="center" vertical="center" wrapText="1"/>
      <protection locked="0"/>
    </xf>
    <xf numFmtId="0" fontId="11" fillId="0" borderId="5" xfId="2" applyFont="1" applyBorder="1" applyAlignment="1">
      <alignment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1" fillId="6" borderId="36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5" fillId="0" borderId="82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5" fillId="0" borderId="37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 wrapText="1"/>
    </xf>
    <xf numFmtId="165" fontId="14" fillId="0" borderId="29" xfId="0" applyNumberFormat="1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165" fontId="14" fillId="0" borderId="25" xfId="0" applyNumberFormat="1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_Do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83"/>
  <sheetViews>
    <sheetView tabSelected="1" view="pageBreakPreview" topLeftCell="A15" zoomScale="70" zoomScaleNormal="110" zoomScaleSheetLayoutView="70" workbookViewId="0">
      <selection activeCell="G90" sqref="G90"/>
    </sheetView>
  </sheetViews>
  <sheetFormatPr defaultRowHeight="15" x14ac:dyDescent="0.25"/>
  <cols>
    <col min="1" max="1" width="16.85546875" style="188" customWidth="1"/>
    <col min="2" max="2" width="80.28515625" style="188" customWidth="1"/>
    <col min="3" max="3" width="16.140625" style="188" customWidth="1"/>
    <col min="4" max="4" width="15.7109375" style="188" customWidth="1"/>
    <col min="5" max="5" width="16" style="188" customWidth="1"/>
    <col min="6" max="6" width="16.28515625" style="188" customWidth="1"/>
    <col min="7" max="7" width="15.140625" style="188" customWidth="1"/>
    <col min="8" max="8" width="14.5703125" style="188" customWidth="1"/>
    <col min="9" max="16384" width="9.140625" style="188"/>
  </cols>
  <sheetData>
    <row r="1" spans="1:8" ht="25.5" customHeight="1" x14ac:dyDescent="0.4">
      <c r="D1" s="704" t="s">
        <v>293</v>
      </c>
      <c r="E1" s="704"/>
      <c r="F1" s="704"/>
      <c r="G1" s="704"/>
      <c r="H1" s="704"/>
    </row>
    <row r="2" spans="1:8" ht="22.5" customHeight="1" x14ac:dyDescent="0.4">
      <c r="D2" s="704" t="s">
        <v>264</v>
      </c>
      <c r="E2" s="704"/>
      <c r="F2" s="704"/>
      <c r="G2" s="704"/>
      <c r="H2" s="704"/>
    </row>
    <row r="3" spans="1:8" ht="24.75" customHeight="1" x14ac:dyDescent="0.4">
      <c r="D3" s="704" t="s">
        <v>489</v>
      </c>
      <c r="E3" s="704"/>
      <c r="F3" s="704"/>
      <c r="G3" s="704"/>
      <c r="H3" s="704"/>
    </row>
    <row r="4" spans="1:8" ht="30" customHeight="1" x14ac:dyDescent="0.3">
      <c r="A4" s="189"/>
      <c r="B4" s="705"/>
      <c r="C4" s="705"/>
      <c r="D4" s="705"/>
      <c r="E4" s="705"/>
      <c r="F4" s="705"/>
      <c r="G4" s="705"/>
      <c r="H4" s="705"/>
    </row>
    <row r="5" spans="1:8" ht="40.5" customHeight="1" x14ac:dyDescent="0.45">
      <c r="A5" s="706" t="s">
        <v>490</v>
      </c>
      <c r="B5" s="707"/>
      <c r="C5" s="707"/>
      <c r="D5" s="707"/>
      <c r="E5" s="707"/>
      <c r="F5" s="707"/>
      <c r="G5" s="707"/>
      <c r="H5" s="707"/>
    </row>
    <row r="6" spans="1:8" ht="17.25" customHeight="1" x14ac:dyDescent="0.3">
      <c r="A6" s="189"/>
      <c r="B6" s="703"/>
      <c r="C6" s="703"/>
      <c r="D6" s="703"/>
      <c r="E6" s="703"/>
      <c r="F6" s="703"/>
      <c r="G6" s="703"/>
      <c r="H6" s="703"/>
    </row>
    <row r="7" spans="1:8" ht="2.25" customHeight="1" thickBot="1" x14ac:dyDescent="0.3">
      <c r="A7" s="189"/>
      <c r="B7" s="189"/>
      <c r="C7" s="189"/>
      <c r="D7" s="189"/>
      <c r="E7" s="189"/>
      <c r="F7" s="189"/>
      <c r="G7" s="189"/>
      <c r="H7" s="189"/>
    </row>
    <row r="8" spans="1:8" ht="63.75" customHeight="1" x14ac:dyDescent="0.25">
      <c r="A8" s="710" t="s">
        <v>294</v>
      </c>
      <c r="B8" s="712" t="s">
        <v>265</v>
      </c>
      <c r="C8" s="714" t="s">
        <v>295</v>
      </c>
      <c r="D8" s="714" t="s">
        <v>296</v>
      </c>
      <c r="E8" s="714" t="s">
        <v>491</v>
      </c>
      <c r="F8" s="716" t="s">
        <v>492</v>
      </c>
      <c r="G8" s="708" t="s">
        <v>297</v>
      </c>
      <c r="H8" s="709"/>
    </row>
    <row r="9" spans="1:8" ht="15" customHeight="1" x14ac:dyDescent="0.25">
      <c r="A9" s="711"/>
      <c r="B9" s="713"/>
      <c r="C9" s="715"/>
      <c r="D9" s="715"/>
      <c r="E9" s="715"/>
      <c r="F9" s="717"/>
      <c r="G9" s="190" t="s">
        <v>266</v>
      </c>
      <c r="H9" s="191" t="s">
        <v>267</v>
      </c>
    </row>
    <row r="10" spans="1:8" ht="17.25" customHeight="1" x14ac:dyDescent="0.25">
      <c r="A10" s="192">
        <v>1</v>
      </c>
      <c r="B10" s="193">
        <v>2</v>
      </c>
      <c r="C10" s="194">
        <v>3</v>
      </c>
      <c r="D10" s="193">
        <v>4</v>
      </c>
      <c r="E10" s="193">
        <v>5</v>
      </c>
      <c r="F10" s="195">
        <v>6</v>
      </c>
      <c r="G10" s="195">
        <v>7</v>
      </c>
      <c r="H10" s="195">
        <v>8</v>
      </c>
    </row>
    <row r="11" spans="1:8" ht="24" customHeight="1" x14ac:dyDescent="0.3">
      <c r="A11" s="196">
        <v>10000000</v>
      </c>
      <c r="B11" s="197" t="s">
        <v>268</v>
      </c>
      <c r="C11" s="629">
        <f>SUM(C12:C14,C20)</f>
        <v>311934.90000000002</v>
      </c>
      <c r="D11" s="629">
        <f>SUM(D12:D14,D20)</f>
        <v>311934.90000000002</v>
      </c>
      <c r="E11" s="630">
        <f>SUM(E12:E14,E20)</f>
        <v>156924</v>
      </c>
      <c r="F11" s="630">
        <f>SUM(F12:F14,F20)</f>
        <v>169665.00000000003</v>
      </c>
      <c r="G11" s="630">
        <f>SUM(G12:G14,G20)</f>
        <v>12740.999999999995</v>
      </c>
      <c r="H11" s="631">
        <f>SUM(F11/E11)</f>
        <v>1.0811921694578268</v>
      </c>
    </row>
    <row r="12" spans="1:8" ht="27.75" customHeight="1" x14ac:dyDescent="0.35">
      <c r="A12" s="198">
        <v>11010000</v>
      </c>
      <c r="B12" s="176" t="s">
        <v>269</v>
      </c>
      <c r="C12" s="632">
        <v>240033.6</v>
      </c>
      <c r="D12" s="632">
        <v>240033.6</v>
      </c>
      <c r="E12" s="633">
        <v>122303.1</v>
      </c>
      <c r="F12" s="634">
        <v>133043</v>
      </c>
      <c r="G12" s="635">
        <f>SUM(F12-E12)</f>
        <v>10739.899999999994</v>
      </c>
      <c r="H12" s="636">
        <f t="shared" ref="H12:H19" si="0">SUM(F12/E12)</f>
        <v>1.0878138003043258</v>
      </c>
    </row>
    <row r="13" spans="1:8" ht="24" customHeight="1" x14ac:dyDescent="0.35">
      <c r="A13" s="199">
        <v>11020000</v>
      </c>
      <c r="B13" s="177" t="s">
        <v>270</v>
      </c>
      <c r="C13" s="637">
        <v>172</v>
      </c>
      <c r="D13" s="637">
        <v>172</v>
      </c>
      <c r="E13" s="638">
        <v>72</v>
      </c>
      <c r="F13" s="639">
        <v>272.7</v>
      </c>
      <c r="G13" s="635">
        <f t="shared" ref="G13:G19" si="1">SUM(F13-E13)</f>
        <v>200.7</v>
      </c>
      <c r="H13" s="636">
        <f t="shared" si="0"/>
        <v>3.7874999999999996</v>
      </c>
    </row>
    <row r="14" spans="1:8" ht="24" customHeight="1" x14ac:dyDescent="0.3">
      <c r="A14" s="200">
        <v>14000000</v>
      </c>
      <c r="B14" s="201" t="s">
        <v>298</v>
      </c>
      <c r="C14" s="640">
        <v>11506.6</v>
      </c>
      <c r="D14" s="640">
        <v>11506.6</v>
      </c>
      <c r="E14" s="638">
        <f>SUM(E15,E17,E19)</f>
        <v>4916.8999999999996</v>
      </c>
      <c r="F14" s="638">
        <f>SUM(F15,F17,F19)</f>
        <v>4906.7000000000007</v>
      </c>
      <c r="G14" s="635">
        <f t="shared" si="1"/>
        <v>-10.199999999998909</v>
      </c>
      <c r="H14" s="636">
        <f t="shared" si="0"/>
        <v>0.99792552217860875</v>
      </c>
    </row>
    <row r="15" spans="1:8" ht="42.75" customHeight="1" x14ac:dyDescent="0.35">
      <c r="A15" s="199">
        <v>14020000</v>
      </c>
      <c r="B15" s="202" t="s">
        <v>299</v>
      </c>
      <c r="C15" s="641">
        <v>1620</v>
      </c>
      <c r="D15" s="641">
        <v>1620</v>
      </c>
      <c r="E15" s="638">
        <v>600</v>
      </c>
      <c r="F15" s="639">
        <v>584.70000000000005</v>
      </c>
      <c r="G15" s="635">
        <f t="shared" si="1"/>
        <v>-15.299999999999955</v>
      </c>
      <c r="H15" s="636">
        <f t="shared" si="0"/>
        <v>0.97450000000000003</v>
      </c>
    </row>
    <row r="16" spans="1:8" ht="24" customHeight="1" x14ac:dyDescent="0.35">
      <c r="A16" s="199">
        <v>14021900</v>
      </c>
      <c r="B16" s="203" t="s">
        <v>300</v>
      </c>
      <c r="C16" s="641">
        <v>1620</v>
      </c>
      <c r="D16" s="641">
        <v>1620</v>
      </c>
      <c r="E16" s="638">
        <v>600</v>
      </c>
      <c r="F16" s="639">
        <v>584.70000000000005</v>
      </c>
      <c r="G16" s="635">
        <f t="shared" si="1"/>
        <v>-15.299999999999955</v>
      </c>
      <c r="H16" s="636">
        <f t="shared" si="0"/>
        <v>0.97450000000000003</v>
      </c>
    </row>
    <row r="17" spans="1:8" ht="43.5" customHeight="1" x14ac:dyDescent="0.35">
      <c r="A17" s="199">
        <v>14030000</v>
      </c>
      <c r="B17" s="203" t="s">
        <v>301</v>
      </c>
      <c r="C17" s="642">
        <v>5615.3</v>
      </c>
      <c r="D17" s="642">
        <v>5615.3</v>
      </c>
      <c r="E17" s="638">
        <v>2165</v>
      </c>
      <c r="F17" s="639">
        <v>2182.4</v>
      </c>
      <c r="G17" s="635">
        <f t="shared" si="1"/>
        <v>17.400000000000091</v>
      </c>
      <c r="H17" s="636">
        <f t="shared" si="0"/>
        <v>1.0080369515011547</v>
      </c>
    </row>
    <row r="18" spans="1:8" ht="24" customHeight="1" x14ac:dyDescent="0.35">
      <c r="A18" s="199">
        <v>14031900</v>
      </c>
      <c r="B18" s="203" t="s">
        <v>300</v>
      </c>
      <c r="C18" s="642">
        <v>5615.3</v>
      </c>
      <c r="D18" s="642">
        <v>5615.3</v>
      </c>
      <c r="E18" s="638">
        <v>2165</v>
      </c>
      <c r="F18" s="639">
        <v>2182.4</v>
      </c>
      <c r="G18" s="635">
        <f t="shared" si="1"/>
        <v>17.400000000000091</v>
      </c>
      <c r="H18" s="636">
        <f t="shared" si="0"/>
        <v>1.0080369515011547</v>
      </c>
    </row>
    <row r="19" spans="1:8" ht="45" customHeight="1" x14ac:dyDescent="0.35">
      <c r="A19" s="199">
        <v>14040000</v>
      </c>
      <c r="B19" s="178" t="s">
        <v>271</v>
      </c>
      <c r="C19" s="643">
        <v>4271.3</v>
      </c>
      <c r="D19" s="643">
        <v>4271.3</v>
      </c>
      <c r="E19" s="639">
        <v>2151.9</v>
      </c>
      <c r="F19" s="639">
        <v>2139.6</v>
      </c>
      <c r="G19" s="635">
        <f t="shared" si="1"/>
        <v>-12.300000000000182</v>
      </c>
      <c r="H19" s="636">
        <f t="shared" si="0"/>
        <v>0.99428412100934049</v>
      </c>
    </row>
    <row r="20" spans="1:8" ht="21.75" customHeight="1" x14ac:dyDescent="0.3">
      <c r="A20" s="204">
        <v>18000000</v>
      </c>
      <c r="B20" s="179" t="s">
        <v>272</v>
      </c>
      <c r="C20" s="644">
        <f t="shared" ref="C20:F20" si="2">SUM(C25:C26,C21)</f>
        <v>60222.7</v>
      </c>
      <c r="D20" s="645">
        <f t="shared" si="2"/>
        <v>60222.7</v>
      </c>
      <c r="E20" s="645">
        <f t="shared" si="2"/>
        <v>29632</v>
      </c>
      <c r="F20" s="645">
        <f t="shared" si="2"/>
        <v>31442.6</v>
      </c>
      <c r="G20" s="646">
        <f>SUM(G25:G26,G21)</f>
        <v>1810.5999999999985</v>
      </c>
      <c r="H20" s="636">
        <f t="shared" ref="H20:H26" si="3">SUM(F20/E20)</f>
        <v>1.0611028617710583</v>
      </c>
    </row>
    <row r="21" spans="1:8" ht="24" customHeight="1" x14ac:dyDescent="0.35">
      <c r="A21" s="204">
        <v>18010000</v>
      </c>
      <c r="B21" s="187" t="s">
        <v>273</v>
      </c>
      <c r="C21" s="644">
        <f t="shared" ref="C21:F21" si="4">SUM(C22:C24)</f>
        <v>49219.6</v>
      </c>
      <c r="D21" s="645">
        <f t="shared" si="4"/>
        <v>49219.6</v>
      </c>
      <c r="E21" s="645">
        <f t="shared" si="4"/>
        <v>24344.2</v>
      </c>
      <c r="F21" s="645">
        <f t="shared" si="4"/>
        <v>25179.699999999997</v>
      </c>
      <c r="G21" s="646">
        <f>SUM(G22:G24)</f>
        <v>835.4999999999992</v>
      </c>
      <c r="H21" s="636">
        <f t="shared" si="3"/>
        <v>1.0343202898431658</v>
      </c>
    </row>
    <row r="22" spans="1:8" ht="36" customHeight="1" x14ac:dyDescent="0.35">
      <c r="A22" s="205" t="s">
        <v>291</v>
      </c>
      <c r="B22" s="180" t="s">
        <v>302</v>
      </c>
      <c r="C22" s="647">
        <v>3769.6</v>
      </c>
      <c r="D22" s="647">
        <v>3769.6</v>
      </c>
      <c r="E22" s="639">
        <v>1607.4</v>
      </c>
      <c r="F22" s="639">
        <v>2381.5</v>
      </c>
      <c r="G22" s="635">
        <f t="shared" ref="G22:G26" si="5">SUM(F22-E22)</f>
        <v>774.09999999999991</v>
      </c>
      <c r="H22" s="636">
        <f t="shared" si="3"/>
        <v>1.4815851685952468</v>
      </c>
    </row>
    <row r="23" spans="1:8" ht="41.25" customHeight="1" x14ac:dyDescent="0.35">
      <c r="A23" s="205" t="s">
        <v>292</v>
      </c>
      <c r="B23" s="180" t="s">
        <v>274</v>
      </c>
      <c r="C23" s="648">
        <v>45400</v>
      </c>
      <c r="D23" s="648">
        <v>45400</v>
      </c>
      <c r="E23" s="639">
        <v>22731.8</v>
      </c>
      <c r="F23" s="639">
        <v>22739.1</v>
      </c>
      <c r="G23" s="635">
        <f t="shared" si="5"/>
        <v>7.2999999999992724</v>
      </c>
      <c r="H23" s="636">
        <f t="shared" si="3"/>
        <v>1.0003211360297029</v>
      </c>
    </row>
    <row r="24" spans="1:8" ht="39.75" customHeight="1" x14ac:dyDescent="0.35">
      <c r="A24" s="205" t="s">
        <v>275</v>
      </c>
      <c r="B24" s="180" t="s">
        <v>303</v>
      </c>
      <c r="C24" s="648">
        <v>50</v>
      </c>
      <c r="D24" s="648">
        <v>50</v>
      </c>
      <c r="E24" s="639">
        <v>5</v>
      </c>
      <c r="F24" s="639">
        <v>59.1</v>
      </c>
      <c r="G24" s="635">
        <f t="shared" si="5"/>
        <v>54.1</v>
      </c>
      <c r="H24" s="636">
        <f t="shared" si="3"/>
        <v>11.82</v>
      </c>
    </row>
    <row r="25" spans="1:8" ht="26.25" customHeight="1" x14ac:dyDescent="0.35">
      <c r="A25" s="199">
        <v>18030000</v>
      </c>
      <c r="B25" s="180" t="s">
        <v>276</v>
      </c>
      <c r="C25" s="648">
        <v>3.1</v>
      </c>
      <c r="D25" s="648">
        <v>3.1</v>
      </c>
      <c r="E25" s="639">
        <v>2.2000000000000002</v>
      </c>
      <c r="F25" s="639">
        <v>3</v>
      </c>
      <c r="G25" s="635">
        <f t="shared" si="5"/>
        <v>0.79999999999999982</v>
      </c>
      <c r="H25" s="636">
        <f t="shared" si="3"/>
        <v>1.3636363636363635</v>
      </c>
    </row>
    <row r="26" spans="1:8" ht="25.5" customHeight="1" x14ac:dyDescent="0.35">
      <c r="A26" s="199">
        <v>18050000</v>
      </c>
      <c r="B26" s="180" t="s">
        <v>277</v>
      </c>
      <c r="C26" s="648">
        <v>11000</v>
      </c>
      <c r="D26" s="648">
        <v>11000</v>
      </c>
      <c r="E26" s="639">
        <v>5285.6</v>
      </c>
      <c r="F26" s="639">
        <v>6259.9</v>
      </c>
      <c r="G26" s="635">
        <f t="shared" si="5"/>
        <v>974.29999999999927</v>
      </c>
      <c r="H26" s="636">
        <f t="shared" si="3"/>
        <v>1.1843310125624336</v>
      </c>
    </row>
    <row r="27" spans="1:8" ht="28.5" customHeight="1" x14ac:dyDescent="0.3">
      <c r="A27" s="206">
        <v>20000000</v>
      </c>
      <c r="B27" s="207" t="s">
        <v>278</v>
      </c>
      <c r="C27" s="649">
        <f>SUM(C28:C37)</f>
        <v>1420.3</v>
      </c>
      <c r="D27" s="650">
        <f>SUM(D28:D37)</f>
        <v>1420.3</v>
      </c>
      <c r="E27" s="650">
        <f>SUM(E28:E38)</f>
        <v>720.1</v>
      </c>
      <c r="F27" s="650">
        <f>SUM(F28:F38)</f>
        <v>1150.3999999999999</v>
      </c>
      <c r="G27" s="650">
        <f>SUM(G28:G38)</f>
        <v>430.29999999999995</v>
      </c>
      <c r="H27" s="631">
        <f>SUM(F27/E27)</f>
        <v>1.5975558950145812</v>
      </c>
    </row>
    <row r="28" spans="1:8" ht="71.25" customHeight="1" x14ac:dyDescent="0.35">
      <c r="A28" s="199">
        <v>21010300</v>
      </c>
      <c r="B28" s="181" t="s">
        <v>279</v>
      </c>
      <c r="C28" s="651">
        <v>130.30000000000001</v>
      </c>
      <c r="D28" s="651">
        <v>130.30000000000001</v>
      </c>
      <c r="E28" s="639">
        <v>40</v>
      </c>
      <c r="F28" s="639">
        <v>156.4</v>
      </c>
      <c r="G28" s="635">
        <f t="shared" ref="G28:G40" si="6">SUM(F28-E28)</f>
        <v>116.4</v>
      </c>
      <c r="H28" s="636">
        <f t="shared" ref="H28:H37" si="7">SUM(F28/E28)</f>
        <v>3.91</v>
      </c>
    </row>
    <row r="29" spans="1:8" ht="49.5" customHeight="1" x14ac:dyDescent="0.35">
      <c r="A29" s="199">
        <v>21050000</v>
      </c>
      <c r="B29" s="652" t="s">
        <v>493</v>
      </c>
      <c r="C29" s="653"/>
      <c r="D29" s="639"/>
      <c r="E29" s="639"/>
      <c r="F29" s="639">
        <v>92</v>
      </c>
      <c r="G29" s="635">
        <f t="shared" si="6"/>
        <v>92</v>
      </c>
      <c r="H29" s="636"/>
    </row>
    <row r="30" spans="1:8" ht="27.75" customHeight="1" x14ac:dyDescent="0.35">
      <c r="A30" s="198">
        <v>21081100</v>
      </c>
      <c r="B30" s="182" t="s">
        <v>280</v>
      </c>
      <c r="C30" s="654">
        <v>20</v>
      </c>
      <c r="D30" s="654">
        <v>20</v>
      </c>
      <c r="E30" s="639">
        <v>20</v>
      </c>
      <c r="F30" s="639">
        <v>99.3</v>
      </c>
      <c r="G30" s="635">
        <f t="shared" si="6"/>
        <v>79.3</v>
      </c>
      <c r="H30" s="636">
        <f t="shared" si="7"/>
        <v>4.9649999999999999</v>
      </c>
    </row>
    <row r="31" spans="1:8" ht="72" hidden="1" customHeight="1" x14ac:dyDescent="0.35">
      <c r="A31" s="209">
        <v>21081500</v>
      </c>
      <c r="B31" s="210" t="s">
        <v>304</v>
      </c>
      <c r="C31" s="655"/>
      <c r="D31" s="639"/>
      <c r="E31" s="639"/>
      <c r="F31" s="639"/>
      <c r="G31" s="635"/>
      <c r="H31" s="636"/>
    </row>
    <row r="32" spans="1:8" ht="70.5" customHeight="1" x14ac:dyDescent="0.35">
      <c r="A32" s="211">
        <v>22010300</v>
      </c>
      <c r="B32" s="210" t="s">
        <v>305</v>
      </c>
      <c r="C32" s="655">
        <v>10</v>
      </c>
      <c r="D32" s="655">
        <v>10</v>
      </c>
      <c r="E32" s="639">
        <v>6.9</v>
      </c>
      <c r="F32" s="639">
        <v>13.1</v>
      </c>
      <c r="G32" s="635">
        <f t="shared" si="6"/>
        <v>6.1999999999999993</v>
      </c>
      <c r="H32" s="636">
        <f t="shared" si="7"/>
        <v>1.8985507246376809</v>
      </c>
    </row>
    <row r="33" spans="1:8" ht="24" customHeight="1" x14ac:dyDescent="0.35">
      <c r="A33" s="198">
        <v>22012500</v>
      </c>
      <c r="B33" s="183" t="s">
        <v>306</v>
      </c>
      <c r="C33" s="656">
        <v>940</v>
      </c>
      <c r="D33" s="656">
        <v>940</v>
      </c>
      <c r="E33" s="639">
        <v>490.5</v>
      </c>
      <c r="F33" s="639">
        <v>640.29999999999995</v>
      </c>
      <c r="G33" s="635">
        <f t="shared" si="6"/>
        <v>149.79999999999995</v>
      </c>
      <c r="H33" s="636">
        <f t="shared" si="7"/>
        <v>1.3054026503567786</v>
      </c>
    </row>
    <row r="34" spans="1:8" ht="45" customHeight="1" x14ac:dyDescent="0.35">
      <c r="A34" s="198">
        <v>22012600</v>
      </c>
      <c r="B34" s="212" t="s">
        <v>307</v>
      </c>
      <c r="C34" s="657">
        <v>198</v>
      </c>
      <c r="D34" s="658">
        <v>198</v>
      </c>
      <c r="E34" s="639">
        <v>95.2</v>
      </c>
      <c r="F34" s="639">
        <v>66.7</v>
      </c>
      <c r="G34" s="635">
        <f t="shared" si="6"/>
        <v>-28.5</v>
      </c>
      <c r="H34" s="636">
        <f t="shared" si="7"/>
        <v>0.7006302521008404</v>
      </c>
    </row>
    <row r="35" spans="1:8" ht="30.75" hidden="1" customHeight="1" x14ac:dyDescent="0.35">
      <c r="A35" s="198">
        <v>220804</v>
      </c>
      <c r="B35" s="182" t="s">
        <v>308</v>
      </c>
      <c r="C35" s="654"/>
      <c r="D35" s="639"/>
      <c r="E35" s="639"/>
      <c r="F35" s="639"/>
      <c r="G35" s="635">
        <f t="shared" si="6"/>
        <v>0</v>
      </c>
      <c r="H35" s="636" t="e">
        <f t="shared" si="7"/>
        <v>#DIV/0!</v>
      </c>
    </row>
    <row r="36" spans="1:8" ht="22.5" customHeight="1" x14ac:dyDescent="0.35">
      <c r="A36" s="198">
        <v>22090000</v>
      </c>
      <c r="B36" s="176" t="s">
        <v>281</v>
      </c>
      <c r="C36" s="659">
        <v>37</v>
      </c>
      <c r="D36" s="659">
        <v>37</v>
      </c>
      <c r="E36" s="639">
        <v>12.2</v>
      </c>
      <c r="F36" s="639">
        <v>8.8000000000000007</v>
      </c>
      <c r="G36" s="635">
        <f t="shared" si="6"/>
        <v>-3.3999999999999986</v>
      </c>
      <c r="H36" s="636">
        <f t="shared" si="7"/>
        <v>0.7213114754098362</v>
      </c>
    </row>
    <row r="37" spans="1:8" ht="27" customHeight="1" x14ac:dyDescent="0.35">
      <c r="A37" s="198">
        <v>24060300</v>
      </c>
      <c r="B37" s="213" t="s">
        <v>282</v>
      </c>
      <c r="C37" s="660">
        <v>85</v>
      </c>
      <c r="D37" s="660">
        <v>85</v>
      </c>
      <c r="E37" s="639">
        <v>55.3</v>
      </c>
      <c r="F37" s="639">
        <v>70</v>
      </c>
      <c r="G37" s="635">
        <f t="shared" si="6"/>
        <v>14.700000000000003</v>
      </c>
      <c r="H37" s="636">
        <f t="shared" si="7"/>
        <v>1.2658227848101267</v>
      </c>
    </row>
    <row r="38" spans="1:8" ht="207.75" customHeight="1" x14ac:dyDescent="0.35">
      <c r="A38" s="211">
        <v>24062200</v>
      </c>
      <c r="B38" s="214" t="s">
        <v>309</v>
      </c>
      <c r="C38" s="661"/>
      <c r="D38" s="662"/>
      <c r="E38" s="662"/>
      <c r="F38" s="662">
        <v>3.8</v>
      </c>
      <c r="G38" s="635">
        <f t="shared" si="6"/>
        <v>3.8</v>
      </c>
      <c r="H38" s="636"/>
    </row>
    <row r="39" spans="1:8" ht="23.25" customHeight="1" x14ac:dyDescent="0.3">
      <c r="A39" s="215">
        <v>30000000</v>
      </c>
      <c r="B39" s="663" t="s">
        <v>494</v>
      </c>
      <c r="C39" s="664"/>
      <c r="D39" s="638"/>
      <c r="E39" s="638"/>
      <c r="F39" s="645">
        <f>SUM(F40)</f>
        <v>0.6</v>
      </c>
      <c r="G39" s="646">
        <f t="shared" si="6"/>
        <v>0.6</v>
      </c>
      <c r="H39" s="636"/>
    </row>
    <row r="40" spans="1:8" ht="51.75" customHeight="1" x14ac:dyDescent="0.35">
      <c r="A40" s="198">
        <v>31020000</v>
      </c>
      <c r="B40" s="665" t="s">
        <v>495</v>
      </c>
      <c r="C40" s="664"/>
      <c r="D40" s="638"/>
      <c r="E40" s="638"/>
      <c r="F40" s="639">
        <v>0.6</v>
      </c>
      <c r="G40" s="635">
        <f t="shared" si="6"/>
        <v>0.6</v>
      </c>
      <c r="H40" s="636"/>
    </row>
    <row r="41" spans="1:8" ht="30.75" customHeight="1" x14ac:dyDescent="0.3">
      <c r="A41" s="199"/>
      <c r="B41" s="207" t="s">
        <v>286</v>
      </c>
      <c r="C41" s="645">
        <f>SUM(C11,C27,C39)</f>
        <v>313355.2</v>
      </c>
      <c r="D41" s="645">
        <f t="shared" ref="D41:F41" si="8">SUM(D11,D27,D39)</f>
        <v>313355.2</v>
      </c>
      <c r="E41" s="645">
        <f t="shared" si="8"/>
        <v>157644.1</v>
      </c>
      <c r="F41" s="645">
        <f t="shared" si="8"/>
        <v>170816.00000000003</v>
      </c>
      <c r="G41" s="645">
        <f>SUM(G11,G27,G39)</f>
        <v>13171.899999999994</v>
      </c>
      <c r="H41" s="631">
        <f>SUM(F41/E41)</f>
        <v>1.0835546652237542</v>
      </c>
    </row>
    <row r="42" spans="1:8" ht="27.75" customHeight="1" x14ac:dyDescent="0.3">
      <c r="A42" s="215">
        <v>40000000</v>
      </c>
      <c r="B42" s="216" t="s">
        <v>283</v>
      </c>
      <c r="C42" s="666">
        <f>SUM(C43,C47)</f>
        <v>159221.80000000005</v>
      </c>
      <c r="D42" s="666">
        <f>SUM(D43,D47)</f>
        <v>161894.70000000001</v>
      </c>
      <c r="E42" s="666">
        <f>SUM(E43,E47)</f>
        <v>86854.6</v>
      </c>
      <c r="F42" s="667">
        <f>SUM(F43,F47)</f>
        <v>83867.100000000006</v>
      </c>
      <c r="G42" s="635">
        <f t="shared" ref="G42:G59" si="9">SUM(F42-E42)</f>
        <v>-2987.5</v>
      </c>
      <c r="H42" s="636">
        <f t="shared" ref="H42:H59" si="10">SUM(F42/E42)</f>
        <v>0.96560343378473912</v>
      </c>
    </row>
    <row r="43" spans="1:8" ht="42" customHeight="1" x14ac:dyDescent="0.3">
      <c r="A43" s="215">
        <v>41030000</v>
      </c>
      <c r="B43" s="216" t="s">
        <v>310</v>
      </c>
      <c r="C43" s="666">
        <f>SUM(C44:C46)</f>
        <v>89881.300000000017</v>
      </c>
      <c r="D43" s="666">
        <f t="shared" ref="D43:F43" si="11">SUM(D44:D46)</f>
        <v>89881.300000000017</v>
      </c>
      <c r="E43" s="666">
        <f t="shared" si="11"/>
        <v>52953.7</v>
      </c>
      <c r="F43" s="667">
        <f t="shared" si="11"/>
        <v>52953.7</v>
      </c>
      <c r="G43" s="635">
        <f t="shared" si="9"/>
        <v>0</v>
      </c>
      <c r="H43" s="636">
        <f t="shared" si="10"/>
        <v>1</v>
      </c>
    </row>
    <row r="44" spans="1:8" ht="48.75" customHeight="1" x14ac:dyDescent="0.35">
      <c r="A44" s="198">
        <v>41033900</v>
      </c>
      <c r="B44" s="184" t="s">
        <v>284</v>
      </c>
      <c r="C44" s="668">
        <v>53082.3</v>
      </c>
      <c r="D44" s="668">
        <v>53082.3</v>
      </c>
      <c r="E44" s="638">
        <v>32698.799999999999</v>
      </c>
      <c r="F44" s="669">
        <v>32698.799999999999</v>
      </c>
      <c r="G44" s="635">
        <f t="shared" si="9"/>
        <v>0</v>
      </c>
      <c r="H44" s="636">
        <f t="shared" si="10"/>
        <v>1</v>
      </c>
    </row>
    <row r="45" spans="1:8" ht="47.25" customHeight="1" x14ac:dyDescent="0.35">
      <c r="A45" s="198">
        <v>41034200</v>
      </c>
      <c r="B45" s="184" t="s">
        <v>285</v>
      </c>
      <c r="C45" s="668">
        <v>31910.9</v>
      </c>
      <c r="D45" s="668">
        <v>31910.9</v>
      </c>
      <c r="E45" s="638">
        <v>18625.599999999999</v>
      </c>
      <c r="F45" s="669">
        <v>18625.599999999999</v>
      </c>
      <c r="G45" s="635">
        <f t="shared" si="9"/>
        <v>0</v>
      </c>
      <c r="H45" s="636">
        <f t="shared" si="10"/>
        <v>1</v>
      </c>
    </row>
    <row r="46" spans="1:8" ht="94.5" customHeight="1" x14ac:dyDescent="0.35">
      <c r="A46" s="198">
        <v>41035100</v>
      </c>
      <c r="B46" s="184" t="s">
        <v>311</v>
      </c>
      <c r="C46" s="668">
        <v>4888.1000000000004</v>
      </c>
      <c r="D46" s="668">
        <v>4888.1000000000004</v>
      </c>
      <c r="E46" s="638">
        <v>1629.3</v>
      </c>
      <c r="F46" s="669">
        <v>1629.3</v>
      </c>
      <c r="G46" s="635">
        <f t="shared" si="9"/>
        <v>0</v>
      </c>
      <c r="H46" s="636">
        <f t="shared" si="10"/>
        <v>1</v>
      </c>
    </row>
    <row r="47" spans="1:8" ht="43.5" customHeight="1" x14ac:dyDescent="0.3">
      <c r="A47" s="215">
        <v>41050000</v>
      </c>
      <c r="B47" s="216" t="s">
        <v>312</v>
      </c>
      <c r="C47" s="666">
        <f>SUM(C48:C58)</f>
        <v>69340.500000000015</v>
      </c>
      <c r="D47" s="666">
        <f>SUM(D48:D58)</f>
        <v>72013.400000000009</v>
      </c>
      <c r="E47" s="666">
        <f>SUM(E48:E58)</f>
        <v>33900.9</v>
      </c>
      <c r="F47" s="667">
        <f>SUM(F48:F58)</f>
        <v>30913.400000000005</v>
      </c>
      <c r="G47" s="666">
        <f>SUM(G48:G58)</f>
        <v>-2987.4999999999986</v>
      </c>
      <c r="H47" s="636">
        <f t="shared" si="10"/>
        <v>0.91187549593078665</v>
      </c>
    </row>
    <row r="48" spans="1:8" ht="180" customHeight="1" x14ac:dyDescent="0.3">
      <c r="A48" s="198">
        <v>41050100</v>
      </c>
      <c r="B48" s="217" t="s">
        <v>313</v>
      </c>
      <c r="C48" s="670">
        <v>12580</v>
      </c>
      <c r="D48" s="653">
        <v>12580</v>
      </c>
      <c r="E48" s="638">
        <v>5048.8999999999996</v>
      </c>
      <c r="F48" s="671">
        <v>5048.8999999999996</v>
      </c>
      <c r="G48" s="635">
        <f t="shared" si="9"/>
        <v>0</v>
      </c>
      <c r="H48" s="636">
        <f t="shared" si="10"/>
        <v>1</v>
      </c>
    </row>
    <row r="49" spans="1:8" ht="107.25" customHeight="1" x14ac:dyDescent="0.35">
      <c r="A49" s="198">
        <v>41050200</v>
      </c>
      <c r="B49" s="185" t="s">
        <v>314</v>
      </c>
      <c r="C49" s="672">
        <v>29</v>
      </c>
      <c r="D49" s="672">
        <v>29</v>
      </c>
      <c r="E49" s="638">
        <v>6.5</v>
      </c>
      <c r="F49" s="669">
        <v>6.5</v>
      </c>
      <c r="G49" s="635">
        <f t="shared" si="9"/>
        <v>0</v>
      </c>
      <c r="H49" s="636">
        <f t="shared" si="10"/>
        <v>1</v>
      </c>
    </row>
    <row r="50" spans="1:8" ht="309.75" customHeight="1" x14ac:dyDescent="0.35">
      <c r="A50" s="198">
        <v>41050300</v>
      </c>
      <c r="B50" s="218" t="s">
        <v>315</v>
      </c>
      <c r="C50" s="654">
        <v>54891.6</v>
      </c>
      <c r="D50" s="654">
        <v>54891.6</v>
      </c>
      <c r="E50" s="638">
        <v>26200</v>
      </c>
      <c r="F50" s="669">
        <v>23773.4</v>
      </c>
      <c r="G50" s="635">
        <f t="shared" si="9"/>
        <v>-2426.5999999999985</v>
      </c>
      <c r="H50" s="636">
        <f t="shared" si="10"/>
        <v>0.90738167938931302</v>
      </c>
    </row>
    <row r="51" spans="1:8" ht="96.75" customHeight="1" x14ac:dyDescent="0.35">
      <c r="A51" s="198">
        <v>41050800</v>
      </c>
      <c r="B51" s="673" t="s">
        <v>496</v>
      </c>
      <c r="C51" s="654"/>
      <c r="D51" s="654">
        <v>199.9</v>
      </c>
      <c r="E51" s="638">
        <v>50</v>
      </c>
      <c r="F51" s="669">
        <v>50</v>
      </c>
      <c r="G51" s="635">
        <f t="shared" si="9"/>
        <v>0</v>
      </c>
      <c r="H51" s="636">
        <f t="shared" si="10"/>
        <v>1</v>
      </c>
    </row>
    <row r="52" spans="1:8" ht="70.5" customHeight="1" x14ac:dyDescent="0.35">
      <c r="A52" s="198">
        <v>4151100</v>
      </c>
      <c r="B52" s="674" t="s">
        <v>497</v>
      </c>
      <c r="C52" s="654"/>
      <c r="D52" s="654">
        <v>580.20000000000005</v>
      </c>
      <c r="E52" s="638">
        <v>580.20000000000005</v>
      </c>
      <c r="F52" s="669"/>
      <c r="G52" s="635">
        <f t="shared" si="9"/>
        <v>-580.20000000000005</v>
      </c>
      <c r="H52" s="636"/>
    </row>
    <row r="53" spans="1:8" ht="76.5" customHeight="1" x14ac:dyDescent="0.35">
      <c r="A53" s="198">
        <v>41051200</v>
      </c>
      <c r="B53" s="228" t="s">
        <v>316</v>
      </c>
      <c r="C53" s="654"/>
      <c r="D53" s="654">
        <v>539.70000000000005</v>
      </c>
      <c r="E53" s="638">
        <v>269.8</v>
      </c>
      <c r="F53" s="669">
        <v>450.5</v>
      </c>
      <c r="G53" s="635">
        <f t="shared" si="9"/>
        <v>180.7</v>
      </c>
      <c r="H53" s="636">
        <f t="shared" si="10"/>
        <v>1.6697553743513713</v>
      </c>
    </row>
    <row r="54" spans="1:8" ht="86.25" customHeight="1" x14ac:dyDescent="0.35">
      <c r="A54" s="198">
        <v>41051400</v>
      </c>
      <c r="B54" s="675" t="s">
        <v>498</v>
      </c>
      <c r="C54" s="654"/>
      <c r="D54" s="654">
        <v>888.8</v>
      </c>
      <c r="E54" s="638">
        <v>514.9</v>
      </c>
      <c r="F54" s="669">
        <v>514.9</v>
      </c>
      <c r="G54" s="635">
        <f t="shared" si="9"/>
        <v>0</v>
      </c>
      <c r="H54" s="636">
        <f t="shared" si="10"/>
        <v>1</v>
      </c>
    </row>
    <row r="55" spans="1:8" ht="70.5" customHeight="1" x14ac:dyDescent="0.35">
      <c r="A55" s="198">
        <v>41051500</v>
      </c>
      <c r="B55" s="219" t="s">
        <v>317</v>
      </c>
      <c r="C55" s="654">
        <v>628.6</v>
      </c>
      <c r="D55" s="654">
        <v>628.6</v>
      </c>
      <c r="E55" s="638">
        <v>314.39999999999998</v>
      </c>
      <c r="F55" s="669">
        <v>314.39999999999998</v>
      </c>
      <c r="G55" s="635">
        <f t="shared" si="9"/>
        <v>0</v>
      </c>
      <c r="H55" s="636">
        <f t="shared" si="10"/>
        <v>1</v>
      </c>
    </row>
    <row r="56" spans="1:8" ht="75.75" customHeight="1" x14ac:dyDescent="0.3">
      <c r="A56" s="209">
        <v>41051600</v>
      </c>
      <c r="B56" s="220" t="s">
        <v>318</v>
      </c>
      <c r="C56" s="654"/>
      <c r="D56" s="654">
        <v>44.3</v>
      </c>
      <c r="E56" s="638">
        <v>44.3</v>
      </c>
      <c r="F56" s="669">
        <v>44.3</v>
      </c>
      <c r="G56" s="635">
        <f t="shared" si="9"/>
        <v>0</v>
      </c>
      <c r="H56" s="636">
        <f t="shared" si="10"/>
        <v>1</v>
      </c>
    </row>
    <row r="57" spans="1:8" ht="92.25" customHeight="1" x14ac:dyDescent="0.35">
      <c r="A57" s="198">
        <v>41052000</v>
      </c>
      <c r="B57" s="221" t="s">
        <v>319</v>
      </c>
      <c r="C57" s="653">
        <v>911.1</v>
      </c>
      <c r="D57" s="653">
        <v>911.1</v>
      </c>
      <c r="E57" s="638">
        <v>455.7</v>
      </c>
      <c r="F57" s="669">
        <v>455.7</v>
      </c>
      <c r="G57" s="635">
        <f t="shared" si="9"/>
        <v>0</v>
      </c>
      <c r="H57" s="636">
        <f t="shared" si="10"/>
        <v>1</v>
      </c>
    </row>
    <row r="58" spans="1:8" ht="27.75" customHeight="1" x14ac:dyDescent="0.35">
      <c r="A58" s="198">
        <v>41053900</v>
      </c>
      <c r="B58" s="208" t="s">
        <v>320</v>
      </c>
      <c r="C58" s="653">
        <v>300.2</v>
      </c>
      <c r="D58" s="653">
        <v>720.2</v>
      </c>
      <c r="E58" s="638">
        <v>416.2</v>
      </c>
      <c r="F58" s="669">
        <v>254.8</v>
      </c>
      <c r="G58" s="635">
        <f t="shared" si="9"/>
        <v>-161.39999999999998</v>
      </c>
      <c r="H58" s="636">
        <f t="shared" si="10"/>
        <v>0.61220567035079299</v>
      </c>
    </row>
    <row r="59" spans="1:8" ht="34.5" hidden="1" customHeight="1" x14ac:dyDescent="0.35">
      <c r="A59" s="222">
        <v>410366</v>
      </c>
      <c r="B59" s="223" t="s">
        <v>321</v>
      </c>
      <c r="C59" s="676"/>
      <c r="D59" s="638"/>
      <c r="E59" s="638"/>
      <c r="F59" s="669"/>
      <c r="G59" s="635">
        <f t="shared" si="9"/>
        <v>0</v>
      </c>
      <c r="H59" s="636" t="e">
        <f t="shared" si="10"/>
        <v>#DIV/0!</v>
      </c>
    </row>
    <row r="60" spans="1:8" s="226" customFormat="1" ht="36" hidden="1" customHeight="1" x14ac:dyDescent="0.35">
      <c r="A60" s="224">
        <v>410370</v>
      </c>
      <c r="B60" s="225" t="s">
        <v>322</v>
      </c>
      <c r="C60" s="677"/>
      <c r="D60" s="678"/>
      <c r="E60" s="678"/>
      <c r="F60" s="679"/>
      <c r="G60" s="680"/>
      <c r="H60" s="681"/>
    </row>
    <row r="61" spans="1:8" ht="25.5" customHeight="1" x14ac:dyDescent="0.3">
      <c r="A61" s="227"/>
      <c r="B61" s="207" t="s">
        <v>323</v>
      </c>
      <c r="C61" s="682">
        <f>SUM(C41:C42)</f>
        <v>472577.00000000006</v>
      </c>
      <c r="D61" s="682">
        <f>SUM(D41:D42)</f>
        <v>475249.9</v>
      </c>
      <c r="E61" s="682">
        <f>SUM(E41:E42)</f>
        <v>244498.7</v>
      </c>
      <c r="F61" s="682">
        <f>SUM(F41:F42)</f>
        <v>254683.10000000003</v>
      </c>
      <c r="G61" s="682">
        <f>SUM(G41:G42)</f>
        <v>10184.399999999994</v>
      </c>
      <c r="H61" s="631">
        <f>SUM(F61/E61)</f>
        <v>1.0416542092043843</v>
      </c>
    </row>
    <row r="62" spans="1:8" ht="25.5" customHeight="1" x14ac:dyDescent="0.35">
      <c r="A62" s="199">
        <v>19010000</v>
      </c>
      <c r="B62" s="186" t="s">
        <v>287</v>
      </c>
      <c r="C62" s="683">
        <v>100</v>
      </c>
      <c r="D62" s="683">
        <v>100</v>
      </c>
      <c r="E62" s="639">
        <v>73.7</v>
      </c>
      <c r="F62" s="639">
        <v>120.5</v>
      </c>
      <c r="G62" s="635">
        <f t="shared" ref="G62:G66" si="12">SUM(F62-E62)</f>
        <v>46.8</v>
      </c>
      <c r="H62" s="636">
        <f t="shared" ref="H62" si="13">SUM(F62/E62)</f>
        <v>1.6350067842605156</v>
      </c>
    </row>
    <row r="63" spans="1:8" ht="38.25" hidden="1" customHeight="1" x14ac:dyDescent="0.35">
      <c r="A63" s="200">
        <v>240616</v>
      </c>
      <c r="B63" s="228" t="s">
        <v>324</v>
      </c>
      <c r="C63" s="684"/>
      <c r="D63" s="639"/>
      <c r="E63" s="639"/>
      <c r="F63" s="639"/>
      <c r="G63" s="635">
        <f t="shared" si="12"/>
        <v>0</v>
      </c>
      <c r="H63" s="636"/>
    </row>
    <row r="64" spans="1:8" ht="30" hidden="1" customHeight="1" x14ac:dyDescent="0.35">
      <c r="A64" s="200">
        <v>240621</v>
      </c>
      <c r="B64" s="229" t="s">
        <v>325</v>
      </c>
      <c r="C64" s="685"/>
      <c r="D64" s="686"/>
      <c r="E64" s="686"/>
      <c r="F64" s="687"/>
      <c r="G64" s="635">
        <f t="shared" si="12"/>
        <v>0</v>
      </c>
      <c r="H64" s="688"/>
    </row>
    <row r="65" spans="1:8" ht="23.25" customHeight="1" x14ac:dyDescent="0.35">
      <c r="A65" s="200">
        <v>25000000</v>
      </c>
      <c r="B65" s="230" t="s">
        <v>499</v>
      </c>
      <c r="C65" s="689">
        <v>9917.9</v>
      </c>
      <c r="D65" s="689">
        <v>9917.9</v>
      </c>
      <c r="E65" s="690">
        <v>5550.9</v>
      </c>
      <c r="F65" s="691">
        <v>5550.9</v>
      </c>
      <c r="G65" s="635">
        <f t="shared" si="12"/>
        <v>0</v>
      </c>
      <c r="H65" s="636">
        <f t="shared" ref="H65:H66" si="14">SUM(F65/E65)</f>
        <v>1</v>
      </c>
    </row>
    <row r="66" spans="1:8" ht="24.75" hidden="1" customHeight="1" x14ac:dyDescent="0.35">
      <c r="A66" s="222">
        <v>410366</v>
      </c>
      <c r="B66" s="223" t="s">
        <v>321</v>
      </c>
      <c r="C66" s="692"/>
      <c r="D66" s="690"/>
      <c r="E66" s="690"/>
      <c r="F66" s="691"/>
      <c r="G66" s="635">
        <f t="shared" si="12"/>
        <v>0</v>
      </c>
      <c r="H66" s="636" t="e">
        <f t="shared" si="14"/>
        <v>#DIV/0!</v>
      </c>
    </row>
    <row r="67" spans="1:8" ht="24.75" customHeight="1" x14ac:dyDescent="0.3">
      <c r="A67" s="231"/>
      <c r="B67" s="216" t="s">
        <v>288</v>
      </c>
      <c r="C67" s="645">
        <f t="shared" ref="C67:D67" si="15">SUM(C68:C71)</f>
        <v>90</v>
      </c>
      <c r="D67" s="645">
        <f t="shared" si="15"/>
        <v>2627.7</v>
      </c>
      <c r="E67" s="645">
        <f>SUM(E68:E71)</f>
        <v>0</v>
      </c>
      <c r="F67" s="645">
        <f>SUM(F68:F71)</f>
        <v>1238</v>
      </c>
      <c r="G67" s="645">
        <f>SUM(G68:G71)</f>
        <v>1238</v>
      </c>
      <c r="H67" s="631"/>
    </row>
    <row r="68" spans="1:8" ht="45" customHeight="1" x14ac:dyDescent="0.35">
      <c r="A68" s="232">
        <v>24170000</v>
      </c>
      <c r="B68" s="233" t="s">
        <v>326</v>
      </c>
      <c r="C68" s="693"/>
      <c r="D68" s="694"/>
      <c r="E68" s="694"/>
      <c r="F68" s="639">
        <v>1202.5</v>
      </c>
      <c r="G68" s="635">
        <f t="shared" ref="G68:G70" si="16">SUM(F68-E68)</f>
        <v>1202.5</v>
      </c>
      <c r="H68" s="695"/>
    </row>
    <row r="69" spans="1:8" ht="48" hidden="1" customHeight="1" x14ac:dyDescent="0.35">
      <c r="A69" s="234">
        <v>31030000</v>
      </c>
      <c r="B69" s="235" t="s">
        <v>327</v>
      </c>
      <c r="C69" s="696"/>
      <c r="D69" s="645"/>
      <c r="E69" s="645"/>
      <c r="F69" s="639"/>
      <c r="G69" s="635">
        <f t="shared" si="16"/>
        <v>0</v>
      </c>
      <c r="H69" s="636"/>
    </row>
    <row r="70" spans="1:8" ht="27" customHeight="1" x14ac:dyDescent="0.35">
      <c r="A70" s="199">
        <v>33010000</v>
      </c>
      <c r="B70" s="236" t="s">
        <v>328</v>
      </c>
      <c r="C70" s="697">
        <v>90</v>
      </c>
      <c r="D70" s="697">
        <v>90</v>
      </c>
      <c r="E70" s="634">
        <v>0</v>
      </c>
      <c r="F70" s="639">
        <v>35.5</v>
      </c>
      <c r="G70" s="635">
        <f t="shared" si="16"/>
        <v>35.5</v>
      </c>
      <c r="H70" s="636"/>
    </row>
    <row r="71" spans="1:8" ht="32.25" customHeight="1" x14ac:dyDescent="0.35">
      <c r="A71" s="199">
        <v>41053900</v>
      </c>
      <c r="B71" s="674" t="s">
        <v>320</v>
      </c>
      <c r="C71" s="696"/>
      <c r="D71" s="634">
        <v>2537.6999999999998</v>
      </c>
      <c r="E71" s="634"/>
      <c r="F71" s="639"/>
      <c r="G71" s="635"/>
      <c r="H71" s="636"/>
    </row>
    <row r="72" spans="1:8" ht="30" customHeight="1" x14ac:dyDescent="0.3">
      <c r="A72" s="231"/>
      <c r="B72" s="216" t="s">
        <v>289</v>
      </c>
      <c r="C72" s="667">
        <f>SUM(C62:C67)</f>
        <v>10107.9</v>
      </c>
      <c r="D72" s="667">
        <f>SUM(D62:D67)</f>
        <v>12645.599999999999</v>
      </c>
      <c r="E72" s="667">
        <f>SUM(E62:E67)</f>
        <v>5624.5999999999995</v>
      </c>
      <c r="F72" s="667">
        <f>SUM(F62:F67)</f>
        <v>6909.4</v>
      </c>
      <c r="G72" s="667">
        <f>SUM(G62:G67)</f>
        <v>1284.8</v>
      </c>
      <c r="H72" s="631">
        <f t="shared" ref="H72:H73" si="17">SUM(F72/E72)</f>
        <v>1.2284251324538635</v>
      </c>
    </row>
    <row r="73" spans="1:8" ht="30" customHeight="1" thickBot="1" x14ac:dyDescent="0.35">
      <c r="A73" s="237"/>
      <c r="B73" s="238" t="s">
        <v>290</v>
      </c>
      <c r="C73" s="698">
        <f>SUM(C61,C72)</f>
        <v>482684.90000000008</v>
      </c>
      <c r="D73" s="698">
        <f>SUM(D61,D72)</f>
        <v>487895.5</v>
      </c>
      <c r="E73" s="698">
        <f>SUM(E61,E72)</f>
        <v>250123.30000000002</v>
      </c>
      <c r="F73" s="698">
        <f>SUM(F61,F72)</f>
        <v>261592.50000000003</v>
      </c>
      <c r="G73" s="698">
        <f>SUM(G61,G72)</f>
        <v>11469.199999999993</v>
      </c>
      <c r="H73" s="699">
        <f t="shared" si="17"/>
        <v>1.045854184716098</v>
      </c>
    </row>
    <row r="74" spans="1:8" ht="104.25" customHeight="1" x14ac:dyDescent="0.5">
      <c r="A74" s="700" t="s">
        <v>500</v>
      </c>
      <c r="B74" s="701"/>
      <c r="C74" s="701"/>
      <c r="D74" s="701"/>
      <c r="E74" s="701"/>
      <c r="F74" s="701"/>
      <c r="G74" s="702"/>
      <c r="H74" s="702"/>
    </row>
    <row r="75" spans="1:8" ht="18.75" x14ac:dyDescent="0.3">
      <c r="A75" s="239"/>
      <c r="B75" s="239"/>
      <c r="C75" s="239"/>
      <c r="D75" s="240"/>
      <c r="E75" s="240"/>
      <c r="F75" s="241"/>
      <c r="G75" s="242"/>
      <c r="H75" s="243"/>
    </row>
    <row r="76" spans="1:8" ht="18.75" x14ac:dyDescent="0.3">
      <c r="A76" s="239"/>
      <c r="B76" s="239"/>
      <c r="C76" s="239"/>
      <c r="D76" s="240"/>
      <c r="E76" s="240"/>
      <c r="F76" s="244"/>
      <c r="G76" s="242"/>
      <c r="H76" s="243"/>
    </row>
    <row r="77" spans="1:8" ht="20.25" x14ac:dyDescent="0.3">
      <c r="A77" s="239"/>
      <c r="B77" s="239"/>
      <c r="C77" s="239"/>
      <c r="D77" s="245"/>
      <c r="E77" s="245"/>
      <c r="F77" s="246"/>
      <c r="G77" s="246"/>
      <c r="H77" s="247"/>
    </row>
    <row r="83" spans="2:2" x14ac:dyDescent="0.25">
      <c r="B83" s="188" t="s">
        <v>329</v>
      </c>
    </row>
  </sheetData>
  <mergeCells count="14">
    <mergeCell ref="A74:H74"/>
    <mergeCell ref="B6:H6"/>
    <mergeCell ref="D1:H1"/>
    <mergeCell ref="D2:H2"/>
    <mergeCell ref="D3:H3"/>
    <mergeCell ref="B4:H4"/>
    <mergeCell ref="A5:H5"/>
    <mergeCell ref="G8:H8"/>
    <mergeCell ref="A8:A9"/>
    <mergeCell ref="B8:B9"/>
    <mergeCell ref="C8:C9"/>
    <mergeCell ref="D8:D9"/>
    <mergeCell ref="E8:E9"/>
    <mergeCell ref="F8:F9"/>
  </mergeCells>
  <pageMargins left="0.78740157480314965" right="0.23622047244094491" top="0.43307086614173229" bottom="0.19685039370078741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2157"/>
  <sheetViews>
    <sheetView showZeros="0" showOutlineSymbols="0" view="pageBreakPreview" topLeftCell="A178" zoomScaleNormal="85" zoomScaleSheetLayoutView="100" workbookViewId="0">
      <selection activeCell="W12" sqref="W12"/>
    </sheetView>
  </sheetViews>
  <sheetFormatPr defaultRowHeight="12.75" x14ac:dyDescent="0.2"/>
  <cols>
    <col min="1" max="1" width="3.42578125" style="10" customWidth="1"/>
    <col min="2" max="2" width="8" style="1" hidden="1" customWidth="1"/>
    <col min="3" max="4" width="6.140625" style="1" customWidth="1"/>
    <col min="5" max="5" width="61.5703125" style="57" customWidth="1"/>
    <col min="6" max="6" width="12.42578125" style="10" customWidth="1"/>
    <col min="7" max="7" width="10.85546875" style="10" customWidth="1"/>
    <col min="8" max="8" width="10.7109375" style="10" customWidth="1"/>
    <col min="9" max="9" width="9.140625" style="2"/>
    <col min="10" max="10" width="9.5703125" style="2" customWidth="1"/>
    <col min="11" max="11" width="9.5703125" style="4" customWidth="1"/>
    <col min="12" max="12" width="11.85546875" style="10" customWidth="1"/>
    <col min="13" max="13" width="12.42578125" style="25" customWidth="1"/>
    <col min="14" max="14" width="10.5703125" style="10" customWidth="1"/>
    <col min="15" max="15" width="9.85546875" style="25" customWidth="1"/>
    <col min="16" max="16" width="9" style="174" customWidth="1"/>
    <col min="17" max="17" width="9.28515625" style="10" customWidth="1"/>
    <col min="18" max="18" width="12.140625" style="10" customWidth="1"/>
    <col min="19" max="19" width="11.85546875" style="10" customWidth="1"/>
    <col min="20" max="20" width="11.140625" style="10" customWidth="1"/>
    <col min="21" max="21" width="10.140625" style="10" customWidth="1"/>
    <col min="22" max="22" width="9.140625" style="2"/>
    <col min="23" max="23" width="10.140625" style="2" customWidth="1"/>
    <col min="24" max="24" width="9.42578125" style="2" bestFit="1" customWidth="1"/>
    <col min="25" max="16384" width="9.140625" style="2"/>
  </cols>
  <sheetData>
    <row r="1" spans="1:45" ht="18.75" x14ac:dyDescent="0.3">
      <c r="T1" s="738" t="s">
        <v>263</v>
      </c>
      <c r="U1" s="738"/>
      <c r="V1" s="738"/>
      <c r="W1" s="738"/>
    </row>
    <row r="2" spans="1:45" ht="18.75" x14ac:dyDescent="0.3">
      <c r="T2" s="738" t="s">
        <v>264</v>
      </c>
      <c r="U2" s="738"/>
      <c r="V2" s="738"/>
      <c r="W2" s="738"/>
    </row>
    <row r="3" spans="1:45" ht="18.75" x14ac:dyDescent="0.3">
      <c r="T3" s="738" t="s">
        <v>472</v>
      </c>
      <c r="U3" s="738"/>
      <c r="V3" s="738"/>
      <c r="W3" s="738"/>
    </row>
    <row r="4" spans="1:45" ht="19.5" customHeight="1" x14ac:dyDescent="0.2"/>
    <row r="5" spans="1:45" s="3" customFormat="1" ht="42" customHeight="1" thickBot="1" x14ac:dyDescent="0.25">
      <c r="A5" s="742" t="s">
        <v>488</v>
      </c>
      <c r="B5" s="742"/>
      <c r="C5" s="742"/>
      <c r="D5" s="742"/>
      <c r="E5" s="742"/>
      <c r="F5" s="742"/>
      <c r="G5" s="742"/>
      <c r="H5" s="742"/>
      <c r="I5" s="742"/>
      <c r="J5" s="742"/>
      <c r="K5" s="742"/>
      <c r="L5" s="742"/>
      <c r="M5" s="742"/>
      <c r="N5" s="742"/>
      <c r="O5" s="742"/>
      <c r="P5" s="742"/>
      <c r="Q5" s="742"/>
      <c r="R5" s="742"/>
      <c r="S5" s="742"/>
      <c r="T5" s="742"/>
      <c r="U5" s="742"/>
    </row>
    <row r="6" spans="1:45" s="403" customFormat="1" ht="25.5" customHeight="1" x14ac:dyDescent="0.2">
      <c r="A6" s="728" t="s">
        <v>0</v>
      </c>
      <c r="B6" s="731" t="s">
        <v>251</v>
      </c>
      <c r="C6" s="731" t="s">
        <v>132</v>
      </c>
      <c r="D6" s="731" t="s">
        <v>130</v>
      </c>
      <c r="E6" s="734" t="s">
        <v>135</v>
      </c>
      <c r="F6" s="739" t="s">
        <v>1</v>
      </c>
      <c r="G6" s="740"/>
      <c r="H6" s="740"/>
      <c r="I6" s="740"/>
      <c r="J6" s="740"/>
      <c r="K6" s="741"/>
      <c r="L6" s="744" t="s">
        <v>2</v>
      </c>
      <c r="M6" s="745"/>
      <c r="N6" s="745"/>
      <c r="O6" s="745"/>
      <c r="P6" s="745"/>
      <c r="Q6" s="745"/>
      <c r="R6" s="743" t="s">
        <v>3</v>
      </c>
      <c r="S6" s="740"/>
      <c r="T6" s="740"/>
      <c r="U6" s="740"/>
      <c r="V6" s="740"/>
      <c r="W6" s="741"/>
      <c r="X6" s="402"/>
    </row>
    <row r="7" spans="1:45" s="403" customFormat="1" ht="12.75" customHeight="1" x14ac:dyDescent="0.2">
      <c r="A7" s="729"/>
      <c r="B7" s="732"/>
      <c r="C7" s="732"/>
      <c r="D7" s="732"/>
      <c r="E7" s="735"/>
      <c r="F7" s="723" t="s">
        <v>330</v>
      </c>
      <c r="G7" s="721" t="s">
        <v>474</v>
      </c>
      <c r="H7" s="722" t="s">
        <v>475</v>
      </c>
      <c r="I7" s="720" t="s">
        <v>4</v>
      </c>
      <c r="J7" s="720" t="s">
        <v>84</v>
      </c>
      <c r="K7" s="748" t="s">
        <v>83</v>
      </c>
      <c r="L7" s="723" t="s">
        <v>331</v>
      </c>
      <c r="M7" s="718" t="s">
        <v>109</v>
      </c>
      <c r="N7" s="720" t="s">
        <v>476</v>
      </c>
      <c r="O7" s="722" t="s">
        <v>475</v>
      </c>
      <c r="P7" s="720" t="s">
        <v>84</v>
      </c>
      <c r="Q7" s="746" t="s">
        <v>83</v>
      </c>
      <c r="R7" s="723" t="s">
        <v>331</v>
      </c>
      <c r="S7" s="718" t="s">
        <v>109</v>
      </c>
      <c r="T7" s="720" t="s">
        <v>474</v>
      </c>
      <c r="U7" s="720" t="s">
        <v>475</v>
      </c>
      <c r="V7" s="720" t="s">
        <v>84</v>
      </c>
      <c r="W7" s="748" t="s">
        <v>83</v>
      </c>
      <c r="X7" s="402"/>
    </row>
    <row r="8" spans="1:45" s="403" customFormat="1" ht="57" customHeight="1" x14ac:dyDescent="0.2">
      <c r="A8" s="730"/>
      <c r="B8" s="733"/>
      <c r="C8" s="733"/>
      <c r="D8" s="733"/>
      <c r="E8" s="736"/>
      <c r="F8" s="724"/>
      <c r="G8" s="737"/>
      <c r="H8" s="718"/>
      <c r="I8" s="721"/>
      <c r="J8" s="721"/>
      <c r="K8" s="749"/>
      <c r="L8" s="724"/>
      <c r="M8" s="719"/>
      <c r="N8" s="721"/>
      <c r="O8" s="718"/>
      <c r="P8" s="721"/>
      <c r="Q8" s="747"/>
      <c r="R8" s="724"/>
      <c r="S8" s="719"/>
      <c r="T8" s="721"/>
      <c r="U8" s="721"/>
      <c r="V8" s="721"/>
      <c r="W8" s="749"/>
    </row>
    <row r="9" spans="1:45" s="298" customFormat="1" ht="18.75" customHeight="1" x14ac:dyDescent="0.25">
      <c r="A9" s="365">
        <v>1</v>
      </c>
      <c r="B9" s="366">
        <v>2</v>
      </c>
      <c r="C9" s="366">
        <v>2</v>
      </c>
      <c r="D9" s="366">
        <v>3</v>
      </c>
      <c r="E9" s="404">
        <v>4</v>
      </c>
      <c r="F9" s="367">
        <v>5</v>
      </c>
      <c r="G9" s="366">
        <v>6</v>
      </c>
      <c r="H9" s="405">
        <v>7</v>
      </c>
      <c r="I9" s="366">
        <v>8</v>
      </c>
      <c r="J9" s="366">
        <v>9</v>
      </c>
      <c r="K9" s="404">
        <v>10</v>
      </c>
      <c r="L9" s="367">
        <v>11</v>
      </c>
      <c r="M9" s="405">
        <v>12</v>
      </c>
      <c r="N9" s="366">
        <v>13</v>
      </c>
      <c r="O9" s="405">
        <v>14</v>
      </c>
      <c r="P9" s="366">
        <v>15</v>
      </c>
      <c r="Q9" s="368">
        <v>16</v>
      </c>
      <c r="R9" s="365">
        <v>17</v>
      </c>
      <c r="S9" s="405">
        <v>18</v>
      </c>
      <c r="T9" s="366">
        <v>19</v>
      </c>
      <c r="U9" s="366">
        <v>20</v>
      </c>
      <c r="V9" s="366">
        <v>21</v>
      </c>
      <c r="W9" s="404">
        <v>22</v>
      </c>
    </row>
    <row r="10" spans="1:45" s="9" customFormat="1" ht="29.25" customHeight="1" thickBot="1" x14ac:dyDescent="0.3">
      <c r="A10" s="55"/>
      <c r="B10" s="406"/>
      <c r="C10" s="406"/>
      <c r="D10" s="406"/>
      <c r="E10" s="407" t="s">
        <v>5</v>
      </c>
      <c r="F10" s="27">
        <f>SUM(F205)</f>
        <v>473170.11</v>
      </c>
      <c r="G10" s="26">
        <f>SUM(G205)</f>
        <v>265284.98</v>
      </c>
      <c r="H10" s="408">
        <f>SUM(H205)</f>
        <v>242178.81999999995</v>
      </c>
      <c r="I10" s="409">
        <v>1</v>
      </c>
      <c r="J10" s="410">
        <f>H10-G10</f>
        <v>-23106.160000000033</v>
      </c>
      <c r="K10" s="411">
        <f>H10/G10</f>
        <v>0.91290060975182219</v>
      </c>
      <c r="L10" s="27">
        <f>SUM(L205)</f>
        <v>40648.999999999993</v>
      </c>
      <c r="M10" s="408">
        <f>SUM(M205)</f>
        <v>41718.549999999996</v>
      </c>
      <c r="N10" s="26">
        <f>SUM(N205)</f>
        <v>27192.000000000004</v>
      </c>
      <c r="O10" s="408">
        <f>SUM(O205)</f>
        <v>12537.599999999999</v>
      </c>
      <c r="P10" s="26">
        <f>O10-N10</f>
        <v>-14654.400000000005</v>
      </c>
      <c r="Q10" s="159">
        <f>O10/N10</f>
        <v>0.46107678729037943</v>
      </c>
      <c r="R10" s="115">
        <f>SUM(R205)</f>
        <v>513819.10999999987</v>
      </c>
      <c r="S10" s="408">
        <f>SUM(S205)</f>
        <v>514888.65999999992</v>
      </c>
      <c r="T10" s="26">
        <f>SUM(T205)</f>
        <v>292476.98</v>
      </c>
      <c r="U10" s="26">
        <f>SUM(U205)</f>
        <v>254716.41999999993</v>
      </c>
      <c r="V10" s="26">
        <f>U10-T10</f>
        <v>-37760.560000000056</v>
      </c>
      <c r="W10" s="412">
        <f>U10/T10</f>
        <v>0.87089390761625052</v>
      </c>
      <c r="X10" s="8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</row>
    <row r="11" spans="1:45" s="64" customFormat="1" ht="32.25" customHeight="1" thickBot="1" x14ac:dyDescent="0.25">
      <c r="A11" s="56"/>
      <c r="B11" s="14"/>
      <c r="C11" s="14"/>
      <c r="D11" s="14"/>
      <c r="E11" s="65" t="s">
        <v>97</v>
      </c>
      <c r="F11" s="40">
        <f>SUM(F14:F17,F23:F35,F38,F52,F53,F54,F56:F59,F63,F64,F65,F66,F68:F69,F70,F79,F83,F86,F108,F120,F126,F165,F172,F178)</f>
        <v>168584.40000000002</v>
      </c>
      <c r="G11" s="40">
        <f>SUM(G14:G17,G23:G35,G38,G52,G53,G54,G56:G59,G63,G64,G65,G66,G68:G69,G70,G79,G83,G86,G108,G120,G126,G165,G172,G178)</f>
        <v>89391.599999999991</v>
      </c>
      <c r="H11" s="413">
        <f>SUM(H14:H17,H23:H35,H38,H52,H53,H54,H56:H59,H63,H64,H65,H66,H68:H69,H70,H79,H83,H86,H108,H120,H126,H165,H172,H178)</f>
        <v>84313.999999999985</v>
      </c>
      <c r="I11" s="414">
        <f>H11/H10</f>
        <v>0.34814770342014223</v>
      </c>
      <c r="J11" s="415">
        <f>H11-G11</f>
        <v>-5077.6000000000058</v>
      </c>
      <c r="K11" s="416">
        <f>H11/G11</f>
        <v>0.94319824234044358</v>
      </c>
      <c r="L11" s="248">
        <f>SUM(L14:L17,L23:L35,L38,L52,L53,L54,L56:L59,L63,L64,L65,L66,L68:L69,L70,L79,L83,L86,L108,L120,L126,L151,L165,L178)</f>
        <v>4030.2</v>
      </c>
      <c r="M11" s="29">
        <f>SUM(M14:M17,M23:M35,M38,M52,M53,M54,M56:M59,M63,M64,M65,M66,M68:M69,M70,M79,M83,M86,M108,M120,M126,M151,M165,M178)</f>
        <v>4030.2</v>
      </c>
      <c r="N11" s="29">
        <f>SUM(N14:N17,N23:N35,N38,N52,N53,N54,N56:N59,N63,N64,N65,N66,N68:N69,N70,N79,N83,N86,N108,N120,N126,N151,N165,N178)</f>
        <v>1492.5</v>
      </c>
      <c r="O11" s="413">
        <f>SUM(O14:O17,O23:O35,O38,O52,O53,O54,O56:O59,O63,O64,O65,O66,O68:O69,O70,O79,O83,O86,O108,O120,O126,O151,O165,O178)</f>
        <v>518.20000000000005</v>
      </c>
      <c r="P11" s="29">
        <f>O11-N11</f>
        <v>-974.3</v>
      </c>
      <c r="Q11" s="105">
        <f>O11/N11</f>
        <v>0.34720268006700172</v>
      </c>
      <c r="R11" s="40">
        <f>SUM(F11,L11)</f>
        <v>172614.60000000003</v>
      </c>
      <c r="S11" s="415">
        <f>SUM(F11,M11)</f>
        <v>172614.60000000003</v>
      </c>
      <c r="T11" s="29">
        <f>SUM(G11,N11)</f>
        <v>90884.099999999991</v>
      </c>
      <c r="U11" s="29">
        <f>SUM(H11,O11)</f>
        <v>84832.199999999983</v>
      </c>
      <c r="V11" s="29">
        <f>U11-T11</f>
        <v>-6051.9000000000087</v>
      </c>
      <c r="W11" s="416">
        <f>U11/T11</f>
        <v>0.93341079462744303</v>
      </c>
      <c r="X11" s="62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</row>
    <row r="12" spans="1:45" s="9" customFormat="1" ht="26.25" customHeight="1" thickBot="1" x14ac:dyDescent="0.3">
      <c r="A12" s="16">
        <v>1</v>
      </c>
      <c r="B12" s="14" t="s">
        <v>6</v>
      </c>
      <c r="C12" s="14" t="s">
        <v>255</v>
      </c>
      <c r="D12" s="14"/>
      <c r="E12" s="417" t="s">
        <v>214</v>
      </c>
      <c r="F12" s="40">
        <f>SUM(F39:F48,F14:F37)</f>
        <v>86600.41</v>
      </c>
      <c r="G12" s="37">
        <f>SUM(G39:G48,G14:G37)</f>
        <v>41688.649999999987</v>
      </c>
      <c r="H12" s="418">
        <f>SUM(H39:H48,H14:H37)</f>
        <v>37195.17</v>
      </c>
      <c r="I12" s="414">
        <f>H12/H10</f>
        <v>0.15358556128070988</v>
      </c>
      <c r="J12" s="415">
        <f>H12-G12</f>
        <v>-4493.4799999999886</v>
      </c>
      <c r="K12" s="416">
        <f>H12/G12</f>
        <v>0.89221334823747012</v>
      </c>
      <c r="L12" s="37">
        <f>SUM(L39:L48,L14:L37)</f>
        <v>398.09999999999997</v>
      </c>
      <c r="M12" s="37">
        <f>SUM(M39:M48,M14:M37)</f>
        <v>448.15</v>
      </c>
      <c r="N12" s="37">
        <f>SUM(N39:N48,N14:N37)</f>
        <v>351.8</v>
      </c>
      <c r="O12" s="418">
        <f>SUM(O39:O48,O14:O37)</f>
        <v>113.4</v>
      </c>
      <c r="P12" s="29">
        <f>O12-N12</f>
        <v>-238.4</v>
      </c>
      <c r="Q12" s="105">
        <f>O12/N12</f>
        <v>0.32234223990903921</v>
      </c>
      <c r="R12" s="40">
        <f>SUM(R39:R48,R14:R37)</f>
        <v>86998.51</v>
      </c>
      <c r="S12" s="37">
        <f>SUM(S39:S48,S14:S37)</f>
        <v>87048.56</v>
      </c>
      <c r="T12" s="29">
        <f>SUM(G12,N12)</f>
        <v>42040.44999999999</v>
      </c>
      <c r="U12" s="37">
        <f>SUM(U39:U48,U14:U37)</f>
        <v>37308.57</v>
      </c>
      <c r="V12" s="249">
        <f t="shared" ref="V12:V89" si="0">U12-T12</f>
        <v>-4731.8799999999901</v>
      </c>
      <c r="W12" s="416">
        <f t="shared" ref="W12:W89" si="1">U12/T12</f>
        <v>0.88744459205360571</v>
      </c>
      <c r="X12" s="13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</row>
    <row r="13" spans="1:45" s="9" customFormat="1" ht="22.5" hidden="1" customHeight="1" x14ac:dyDescent="0.25">
      <c r="A13" s="58"/>
      <c r="B13" s="419"/>
      <c r="C13" s="420" t="s">
        <v>212</v>
      </c>
      <c r="D13" s="307"/>
      <c r="E13" s="421" t="s">
        <v>213</v>
      </c>
      <c r="F13" s="146"/>
      <c r="G13" s="147"/>
      <c r="H13" s="422"/>
      <c r="I13" s="423"/>
      <c r="J13" s="424"/>
      <c r="K13" s="423"/>
      <c r="L13" s="41"/>
      <c r="M13" s="425"/>
      <c r="N13" s="41"/>
      <c r="O13" s="425"/>
      <c r="P13" s="120"/>
      <c r="Q13" s="123"/>
      <c r="R13" s="149"/>
      <c r="S13" s="426"/>
      <c r="T13" s="34"/>
      <c r="U13" s="34"/>
      <c r="V13" s="34"/>
      <c r="W13" s="427"/>
      <c r="X13" s="13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</row>
    <row r="14" spans="1:45" s="9" customFormat="1" ht="33" customHeight="1" x14ac:dyDescent="0.25">
      <c r="A14" s="17"/>
      <c r="B14" s="266" t="s">
        <v>7</v>
      </c>
      <c r="C14" s="266" t="s">
        <v>206</v>
      </c>
      <c r="D14" s="61">
        <v>1030</v>
      </c>
      <c r="E14" s="428" t="s">
        <v>332</v>
      </c>
      <c r="F14" s="250">
        <v>6388</v>
      </c>
      <c r="G14" s="116">
        <v>3042.9</v>
      </c>
      <c r="H14" s="429">
        <v>3020</v>
      </c>
      <c r="I14" s="430">
        <f>H14/H10</f>
        <v>1.2470124348611496E-2</v>
      </c>
      <c r="J14" s="431">
        <f>H14-G14</f>
        <v>-22.900000000000091</v>
      </c>
      <c r="K14" s="432">
        <f>H14/G14</f>
        <v>0.99247428439975016</v>
      </c>
      <c r="L14" s="127"/>
      <c r="M14" s="431"/>
      <c r="N14" s="59"/>
      <c r="O14" s="429"/>
      <c r="P14" s="59"/>
      <c r="Q14" s="369"/>
      <c r="R14" s="127">
        <f t="shared" ref="R14:R89" si="2">SUM(F14,L14)</f>
        <v>6388</v>
      </c>
      <c r="S14" s="431">
        <f t="shared" ref="S14:U89" si="3">SUM(F14,M14)</f>
        <v>6388</v>
      </c>
      <c r="T14" s="59">
        <f>SUM(G14,N14)</f>
        <v>3042.9</v>
      </c>
      <c r="U14" s="59">
        <f t="shared" ref="U14:U89" si="4">SUM(H14,O14)</f>
        <v>3020</v>
      </c>
      <c r="V14" s="59">
        <f t="shared" si="0"/>
        <v>-22.900000000000091</v>
      </c>
      <c r="W14" s="433">
        <f t="shared" si="1"/>
        <v>0.99247428439975016</v>
      </c>
      <c r="X14" s="13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</row>
    <row r="15" spans="1:45" s="9" customFormat="1" ht="31.5" customHeight="1" x14ac:dyDescent="0.25">
      <c r="A15" s="18"/>
      <c r="B15" s="326" t="s">
        <v>8</v>
      </c>
      <c r="C15" s="326" t="s">
        <v>207</v>
      </c>
      <c r="D15" s="60" t="s">
        <v>210</v>
      </c>
      <c r="E15" s="434" t="s">
        <v>211</v>
      </c>
      <c r="F15" s="128">
        <v>6192</v>
      </c>
      <c r="G15" s="251">
        <v>2006.1</v>
      </c>
      <c r="H15" s="435">
        <v>1985.2</v>
      </c>
      <c r="I15" s="436">
        <f>H15/H10</f>
        <v>8.1972486281005098E-3</v>
      </c>
      <c r="J15" s="437">
        <f>H15-G15</f>
        <v>-20.899999999999864</v>
      </c>
      <c r="K15" s="438">
        <f>H15/G15</f>
        <v>0.98958177558446747</v>
      </c>
      <c r="L15" s="107"/>
      <c r="M15" s="439"/>
      <c r="N15" s="32"/>
      <c r="O15" s="435"/>
      <c r="P15" s="32"/>
      <c r="Q15" s="161"/>
      <c r="R15" s="108">
        <f t="shared" si="2"/>
        <v>6192</v>
      </c>
      <c r="S15" s="439">
        <f t="shared" si="3"/>
        <v>6192</v>
      </c>
      <c r="T15" s="32">
        <f>SUM(G15,N15)</f>
        <v>2006.1</v>
      </c>
      <c r="U15" s="32">
        <f t="shared" si="4"/>
        <v>1985.2</v>
      </c>
      <c r="V15" s="32">
        <f t="shared" si="0"/>
        <v>-20.899999999999864</v>
      </c>
      <c r="W15" s="440">
        <f t="shared" si="1"/>
        <v>0.98958177558446747</v>
      </c>
      <c r="X15" s="13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</row>
    <row r="16" spans="1:45" s="9" customFormat="1" ht="30.75" hidden="1" customHeight="1" x14ac:dyDescent="0.25">
      <c r="A16" s="18">
        <v>0</v>
      </c>
      <c r="B16" s="441"/>
      <c r="C16" s="326" t="s">
        <v>215</v>
      </c>
      <c r="D16" s="60"/>
      <c r="E16" s="434" t="s">
        <v>216</v>
      </c>
      <c r="F16" s="128"/>
      <c r="G16" s="128"/>
      <c r="H16" s="435"/>
      <c r="I16" s="436"/>
      <c r="J16" s="437"/>
      <c r="K16" s="438"/>
      <c r="L16" s="128"/>
      <c r="M16" s="435"/>
      <c r="N16" s="31"/>
      <c r="O16" s="435"/>
      <c r="P16" s="32"/>
      <c r="Q16" s="161"/>
      <c r="R16" s="108"/>
      <c r="S16" s="439"/>
      <c r="T16" s="32"/>
      <c r="U16" s="32"/>
      <c r="V16" s="32"/>
      <c r="W16" s="440"/>
      <c r="X16" s="13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</row>
    <row r="17" spans="1:45" s="9" customFormat="1" ht="42.75" customHeight="1" x14ac:dyDescent="0.25">
      <c r="A17" s="18"/>
      <c r="B17" s="326" t="s">
        <v>110</v>
      </c>
      <c r="C17" s="326" t="s">
        <v>333</v>
      </c>
      <c r="D17" s="60" t="s">
        <v>210</v>
      </c>
      <c r="E17" s="442" t="s">
        <v>217</v>
      </c>
      <c r="F17" s="128">
        <v>29</v>
      </c>
      <c r="G17" s="251">
        <v>6.5</v>
      </c>
      <c r="H17" s="435">
        <v>6.5</v>
      </c>
      <c r="I17" s="436">
        <f>H17/H10</f>
        <v>2.6839671611249909E-5</v>
      </c>
      <c r="J17" s="437">
        <f>H17-G17</f>
        <v>0</v>
      </c>
      <c r="K17" s="438">
        <f>H17/G17</f>
        <v>1</v>
      </c>
      <c r="L17" s="107"/>
      <c r="M17" s="439"/>
      <c r="N17" s="32"/>
      <c r="O17" s="435"/>
      <c r="P17" s="32"/>
      <c r="Q17" s="161"/>
      <c r="R17" s="108">
        <f>SUM(F17,L17)</f>
        <v>29</v>
      </c>
      <c r="S17" s="439">
        <f t="shared" ref="S17:U17" si="5">SUM(F17,M17)</f>
        <v>29</v>
      </c>
      <c r="T17" s="32">
        <f t="shared" si="5"/>
        <v>6.5</v>
      </c>
      <c r="U17" s="32">
        <f t="shared" si="5"/>
        <v>6.5</v>
      </c>
      <c r="V17" s="32">
        <f>U17-T17</f>
        <v>0</v>
      </c>
      <c r="W17" s="440">
        <f>U17/T17</f>
        <v>1</v>
      </c>
      <c r="X17" s="13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</row>
    <row r="18" spans="1:45" s="9" customFormat="1" ht="30" hidden="1" customHeight="1" x14ac:dyDescent="0.25">
      <c r="A18" s="18"/>
      <c r="B18" s="326"/>
      <c r="C18" s="443" t="s">
        <v>232</v>
      </c>
      <c r="D18" s="444" t="s">
        <v>208</v>
      </c>
      <c r="E18" s="445" t="s">
        <v>233</v>
      </c>
      <c r="F18" s="128"/>
      <c r="G18" s="128"/>
      <c r="H18" s="435"/>
      <c r="I18" s="436"/>
      <c r="J18" s="437"/>
      <c r="K18" s="438"/>
      <c r="L18" s="107"/>
      <c r="M18" s="439"/>
      <c r="N18" s="32"/>
      <c r="O18" s="435"/>
      <c r="P18" s="32"/>
      <c r="Q18" s="161"/>
      <c r="R18" s="108"/>
      <c r="S18" s="439"/>
      <c r="T18" s="32"/>
      <c r="U18" s="32"/>
      <c r="V18" s="32"/>
      <c r="W18" s="440"/>
      <c r="X18" s="13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</row>
    <row r="19" spans="1:45" s="9" customFormat="1" ht="35.25" customHeight="1" x14ac:dyDescent="0.25">
      <c r="A19" s="18"/>
      <c r="B19" s="326" t="s">
        <v>334</v>
      </c>
      <c r="C19" s="443" t="s">
        <v>335</v>
      </c>
      <c r="D19" s="444" t="s">
        <v>208</v>
      </c>
      <c r="E19" s="298" t="s">
        <v>336</v>
      </c>
      <c r="F19" s="252">
        <v>85</v>
      </c>
      <c r="G19" s="31">
        <v>42.5</v>
      </c>
      <c r="H19" s="435">
        <v>7.4</v>
      </c>
      <c r="I19" s="436">
        <f>H19/H10</f>
        <v>3.0555933834346047E-5</v>
      </c>
      <c r="J19" s="437">
        <f>H19-G19</f>
        <v>-35.1</v>
      </c>
      <c r="K19" s="438">
        <f>H19/G19</f>
        <v>0.17411764705882354</v>
      </c>
      <c r="L19" s="107"/>
      <c r="M19" s="439"/>
      <c r="N19" s="32"/>
      <c r="O19" s="435"/>
      <c r="P19" s="32"/>
      <c r="Q19" s="161"/>
      <c r="R19" s="108">
        <f>SUM(F19,L19)</f>
        <v>85</v>
      </c>
      <c r="S19" s="439">
        <f t="shared" ref="S19:U20" si="6">SUM(F19,M19)</f>
        <v>85</v>
      </c>
      <c r="T19" s="32">
        <f t="shared" si="6"/>
        <v>42.5</v>
      </c>
      <c r="U19" s="32">
        <f t="shared" si="6"/>
        <v>7.4</v>
      </c>
      <c r="V19" s="32">
        <f>U19-T19</f>
        <v>-35.1</v>
      </c>
      <c r="W19" s="440">
        <f>U19/T19</f>
        <v>0.17411764705882354</v>
      </c>
      <c r="X19" s="13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</row>
    <row r="20" spans="1:45" s="9" customFormat="1" ht="27" customHeight="1" x14ac:dyDescent="0.25">
      <c r="A20" s="18"/>
      <c r="B20" s="326" t="s">
        <v>337</v>
      </c>
      <c r="C20" s="443" t="s">
        <v>338</v>
      </c>
      <c r="D20" s="444" t="s">
        <v>209</v>
      </c>
      <c r="E20" s="446" t="s">
        <v>339</v>
      </c>
      <c r="F20" s="128">
        <v>488.5</v>
      </c>
      <c r="G20" s="251">
        <v>389.4</v>
      </c>
      <c r="H20" s="435">
        <v>339.2</v>
      </c>
      <c r="I20" s="436">
        <f>H20/H10</f>
        <v>1.4006179400824566E-3</v>
      </c>
      <c r="J20" s="437">
        <f>H20-G20</f>
        <v>-50.199999999999989</v>
      </c>
      <c r="K20" s="438">
        <f>H20/G20</f>
        <v>0.8710837185413457</v>
      </c>
      <c r="L20" s="107"/>
      <c r="M20" s="439"/>
      <c r="N20" s="32"/>
      <c r="O20" s="435"/>
      <c r="P20" s="32"/>
      <c r="Q20" s="161"/>
      <c r="R20" s="108">
        <f>SUM(F20,L20)</f>
        <v>488.5</v>
      </c>
      <c r="S20" s="439">
        <f t="shared" si="6"/>
        <v>488.5</v>
      </c>
      <c r="T20" s="32">
        <f t="shared" si="6"/>
        <v>389.4</v>
      </c>
      <c r="U20" s="32">
        <f t="shared" si="6"/>
        <v>339.2</v>
      </c>
      <c r="V20" s="32">
        <f>U20-T20</f>
        <v>-50.199999999999989</v>
      </c>
      <c r="W20" s="440">
        <f>U20/T20</f>
        <v>0.8710837185413457</v>
      </c>
      <c r="X20" s="13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</row>
    <row r="21" spans="1:45" s="9" customFormat="1" ht="30.75" customHeight="1" x14ac:dyDescent="0.25">
      <c r="A21" s="18"/>
      <c r="B21" s="326" t="s">
        <v>29</v>
      </c>
      <c r="C21" s="326" t="s">
        <v>340</v>
      </c>
      <c r="D21" s="60" t="s">
        <v>209</v>
      </c>
      <c r="E21" s="442" t="s">
        <v>234</v>
      </c>
      <c r="F21" s="128">
        <v>2064.1999999999998</v>
      </c>
      <c r="G21" s="251">
        <v>1010.4</v>
      </c>
      <c r="H21" s="435">
        <v>904.5</v>
      </c>
      <c r="I21" s="436">
        <f>H21/H10</f>
        <v>3.7348435342116218E-3</v>
      </c>
      <c r="J21" s="437">
        <f>H21-G21</f>
        <v>-105.89999999999998</v>
      </c>
      <c r="K21" s="438">
        <f>H21/G21</f>
        <v>0.89519002375296919</v>
      </c>
      <c r="L21" s="107"/>
      <c r="M21" s="439"/>
      <c r="N21" s="32"/>
      <c r="O21" s="435"/>
      <c r="P21" s="32"/>
      <c r="Q21" s="161"/>
      <c r="R21" s="108">
        <f>SUM(F21,L21)</f>
        <v>2064.1999999999998</v>
      </c>
      <c r="S21" s="439">
        <f>SUM(F21,M21)</f>
        <v>2064.1999999999998</v>
      </c>
      <c r="T21" s="32">
        <f>SUM(G21,N21)</f>
        <v>1010.4</v>
      </c>
      <c r="U21" s="32">
        <f>SUM(H21,O21)</f>
        <v>904.5</v>
      </c>
      <c r="V21" s="32">
        <f>U21-T21</f>
        <v>-105.89999999999998</v>
      </c>
      <c r="W21" s="440">
        <f>U21/T21</f>
        <v>0.89519002375296919</v>
      </c>
      <c r="X21" s="13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</row>
    <row r="22" spans="1:45" s="9" customFormat="1" ht="27" hidden="1" customHeight="1" x14ac:dyDescent="0.25">
      <c r="A22" s="18"/>
      <c r="B22" s="326"/>
      <c r="C22" s="326" t="s">
        <v>235</v>
      </c>
      <c r="D22" s="60"/>
      <c r="E22" s="442" t="s">
        <v>236</v>
      </c>
      <c r="F22" s="128"/>
      <c r="G22" s="128"/>
      <c r="H22" s="435"/>
      <c r="I22" s="436"/>
      <c r="J22" s="437"/>
      <c r="K22" s="438"/>
      <c r="L22" s="107"/>
      <c r="M22" s="439"/>
      <c r="N22" s="32"/>
      <c r="O22" s="435"/>
      <c r="P22" s="32"/>
      <c r="Q22" s="161"/>
      <c r="R22" s="108"/>
      <c r="S22" s="439"/>
      <c r="T22" s="32"/>
      <c r="U22" s="32"/>
      <c r="V22" s="32"/>
      <c r="W22" s="440"/>
      <c r="X22" s="13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</row>
    <row r="23" spans="1:45" s="9" customFormat="1" ht="24.75" customHeight="1" x14ac:dyDescent="0.25">
      <c r="A23" s="18"/>
      <c r="B23" s="326" t="s">
        <v>9</v>
      </c>
      <c r="C23" s="326" t="s">
        <v>218</v>
      </c>
      <c r="D23" s="60" t="s">
        <v>219</v>
      </c>
      <c r="E23" s="447" t="s">
        <v>220</v>
      </c>
      <c r="F23" s="252">
        <v>487.2</v>
      </c>
      <c r="G23" s="31">
        <v>238.9</v>
      </c>
      <c r="H23" s="435">
        <v>197.8</v>
      </c>
      <c r="I23" s="436">
        <f>H23/H10</f>
        <v>8.167518530315742E-4</v>
      </c>
      <c r="J23" s="437">
        <f t="shared" ref="J23:J38" si="7">H23-G23</f>
        <v>-41.099999999999994</v>
      </c>
      <c r="K23" s="438">
        <f t="shared" ref="K23:K38" si="8">H23/G23</f>
        <v>0.82796149016324827</v>
      </c>
      <c r="L23" s="107"/>
      <c r="M23" s="439"/>
      <c r="N23" s="32"/>
      <c r="O23" s="435"/>
      <c r="P23" s="32"/>
      <c r="Q23" s="161"/>
      <c r="R23" s="108">
        <f t="shared" si="2"/>
        <v>487.2</v>
      </c>
      <c r="S23" s="439">
        <f t="shared" si="3"/>
        <v>487.2</v>
      </c>
      <c r="T23" s="32">
        <f t="shared" si="3"/>
        <v>238.9</v>
      </c>
      <c r="U23" s="32">
        <f t="shared" si="4"/>
        <v>197.8</v>
      </c>
      <c r="V23" s="32">
        <f t="shared" si="0"/>
        <v>-41.099999999999994</v>
      </c>
      <c r="W23" s="440">
        <f t="shared" si="1"/>
        <v>0.82796149016324827</v>
      </c>
      <c r="X23" s="13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</row>
    <row r="24" spans="1:45" s="9" customFormat="1" ht="24.75" customHeight="1" x14ac:dyDescent="0.25">
      <c r="A24" s="18"/>
      <c r="B24" s="326"/>
      <c r="C24" s="326" t="s">
        <v>221</v>
      </c>
      <c r="D24" s="60" t="s">
        <v>219</v>
      </c>
      <c r="E24" s="441" t="s">
        <v>231</v>
      </c>
      <c r="F24" s="252">
        <v>72.2</v>
      </c>
      <c r="G24" s="31">
        <v>28.5</v>
      </c>
      <c r="H24" s="435">
        <v>20.7</v>
      </c>
      <c r="I24" s="436">
        <f>H24/H10</f>
        <v>8.5474031131211245E-5</v>
      </c>
      <c r="J24" s="437">
        <f t="shared" si="7"/>
        <v>-7.8000000000000007</v>
      </c>
      <c r="K24" s="438">
        <f t="shared" si="8"/>
        <v>0.72631578947368414</v>
      </c>
      <c r="L24" s="107"/>
      <c r="M24" s="439"/>
      <c r="N24" s="32"/>
      <c r="O24" s="435"/>
      <c r="P24" s="32"/>
      <c r="Q24" s="161"/>
      <c r="R24" s="108">
        <f t="shared" si="2"/>
        <v>72.2</v>
      </c>
      <c r="S24" s="439">
        <f t="shared" si="3"/>
        <v>72.2</v>
      </c>
      <c r="T24" s="32">
        <f t="shared" si="3"/>
        <v>28.5</v>
      </c>
      <c r="U24" s="32">
        <f t="shared" si="4"/>
        <v>20.7</v>
      </c>
      <c r="V24" s="32">
        <f t="shared" si="0"/>
        <v>-7.8000000000000007</v>
      </c>
      <c r="W24" s="440">
        <f t="shared" si="1"/>
        <v>0.72631578947368414</v>
      </c>
      <c r="X24" s="13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</row>
    <row r="25" spans="1:45" s="9" customFormat="1" ht="24.75" customHeight="1" x14ac:dyDescent="0.25">
      <c r="A25" s="18"/>
      <c r="B25" s="326" t="s">
        <v>10</v>
      </c>
      <c r="C25" s="326" t="s">
        <v>222</v>
      </c>
      <c r="D25" s="60" t="s">
        <v>219</v>
      </c>
      <c r="E25" s="434" t="s">
        <v>223</v>
      </c>
      <c r="F25" s="128">
        <v>30370</v>
      </c>
      <c r="G25" s="251">
        <v>14643.2</v>
      </c>
      <c r="H25" s="435">
        <v>12825.4</v>
      </c>
      <c r="I25" s="436">
        <f>H25/H10</f>
        <v>5.295838835121916E-2</v>
      </c>
      <c r="J25" s="437">
        <f t="shared" si="7"/>
        <v>-1817.8000000000011</v>
      </c>
      <c r="K25" s="438">
        <f t="shared" si="8"/>
        <v>0.8758604676573426</v>
      </c>
      <c r="L25" s="107"/>
      <c r="M25" s="439"/>
      <c r="N25" s="32"/>
      <c r="O25" s="435"/>
      <c r="P25" s="32"/>
      <c r="Q25" s="161"/>
      <c r="R25" s="108">
        <f t="shared" si="2"/>
        <v>30370</v>
      </c>
      <c r="S25" s="439">
        <f t="shared" si="3"/>
        <v>30370</v>
      </c>
      <c r="T25" s="32">
        <f t="shared" si="3"/>
        <v>14643.2</v>
      </c>
      <c r="U25" s="32">
        <f t="shared" si="4"/>
        <v>12825.4</v>
      </c>
      <c r="V25" s="32">
        <f t="shared" si="0"/>
        <v>-1817.8000000000011</v>
      </c>
      <c r="W25" s="440">
        <f t="shared" si="1"/>
        <v>0.8758604676573426</v>
      </c>
      <c r="X25" s="13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</row>
    <row r="26" spans="1:45" s="9" customFormat="1" ht="31.5" customHeight="1" x14ac:dyDescent="0.25">
      <c r="A26" s="18"/>
      <c r="B26" s="326" t="s">
        <v>11</v>
      </c>
      <c r="C26" s="326" t="s">
        <v>224</v>
      </c>
      <c r="D26" s="60" t="s">
        <v>219</v>
      </c>
      <c r="E26" s="434" t="s">
        <v>225</v>
      </c>
      <c r="F26" s="252">
        <v>1663</v>
      </c>
      <c r="G26" s="31">
        <v>755.4</v>
      </c>
      <c r="H26" s="435">
        <v>755.4</v>
      </c>
      <c r="I26" s="436">
        <f>H26/H10</f>
        <v>3.1191827592520274E-3</v>
      </c>
      <c r="J26" s="437">
        <f t="shared" si="7"/>
        <v>0</v>
      </c>
      <c r="K26" s="438">
        <f t="shared" si="8"/>
        <v>1</v>
      </c>
      <c r="L26" s="107"/>
      <c r="M26" s="439"/>
      <c r="N26" s="32"/>
      <c r="O26" s="435"/>
      <c r="P26" s="32"/>
      <c r="Q26" s="161"/>
      <c r="R26" s="108">
        <f t="shared" si="2"/>
        <v>1663</v>
      </c>
      <c r="S26" s="439">
        <f>SUM(F26,M26)</f>
        <v>1663</v>
      </c>
      <c r="T26" s="32">
        <f t="shared" si="3"/>
        <v>755.4</v>
      </c>
      <c r="U26" s="32">
        <f t="shared" si="4"/>
        <v>755.4</v>
      </c>
      <c r="V26" s="32">
        <f t="shared" si="0"/>
        <v>0</v>
      </c>
      <c r="W26" s="440">
        <f t="shared" si="1"/>
        <v>1</v>
      </c>
      <c r="X26" s="13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</row>
    <row r="27" spans="1:45" s="9" customFormat="1" ht="24.75" customHeight="1" x14ac:dyDescent="0.25">
      <c r="A27" s="18"/>
      <c r="B27" s="326" t="s">
        <v>12</v>
      </c>
      <c r="C27" s="326" t="s">
        <v>226</v>
      </c>
      <c r="D27" s="60" t="s">
        <v>219</v>
      </c>
      <c r="E27" s="434" t="s">
        <v>227</v>
      </c>
      <c r="F27" s="252">
        <v>2765.8</v>
      </c>
      <c r="G27" s="31">
        <v>1276.3</v>
      </c>
      <c r="H27" s="435">
        <v>1238</v>
      </c>
      <c r="I27" s="436">
        <f>H27/H10</f>
        <v>5.1119251468811364E-3</v>
      </c>
      <c r="J27" s="437">
        <f t="shared" si="7"/>
        <v>-38.299999999999955</v>
      </c>
      <c r="K27" s="438">
        <f t="shared" si="8"/>
        <v>0.96999138133667639</v>
      </c>
      <c r="L27" s="107"/>
      <c r="M27" s="439"/>
      <c r="N27" s="32"/>
      <c r="O27" s="435"/>
      <c r="P27" s="32"/>
      <c r="Q27" s="161"/>
      <c r="R27" s="108">
        <f t="shared" si="2"/>
        <v>2765.8</v>
      </c>
      <c r="S27" s="439">
        <f t="shared" si="3"/>
        <v>2765.8</v>
      </c>
      <c r="T27" s="32">
        <f t="shared" si="3"/>
        <v>1276.3</v>
      </c>
      <c r="U27" s="32">
        <f t="shared" si="4"/>
        <v>1238</v>
      </c>
      <c r="V27" s="32">
        <f t="shared" si="0"/>
        <v>-38.299999999999955</v>
      </c>
      <c r="W27" s="440">
        <f t="shared" si="1"/>
        <v>0.96999138133667639</v>
      </c>
      <c r="X27" s="13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</row>
    <row r="28" spans="1:45" s="9" customFormat="1" ht="24.75" customHeight="1" x14ac:dyDescent="0.25">
      <c r="A28" s="18"/>
      <c r="B28" s="326" t="s">
        <v>52</v>
      </c>
      <c r="C28" s="326" t="s">
        <v>228</v>
      </c>
      <c r="D28" s="60">
        <v>1040</v>
      </c>
      <c r="E28" s="434" t="s">
        <v>229</v>
      </c>
      <c r="F28" s="252">
        <v>657.8</v>
      </c>
      <c r="G28" s="31">
        <v>295.7</v>
      </c>
      <c r="H28" s="435">
        <v>120.5</v>
      </c>
      <c r="I28" s="436">
        <f>H28/H10</f>
        <v>4.9756621987009442E-4</v>
      </c>
      <c r="J28" s="437">
        <f t="shared" si="7"/>
        <v>-175.2</v>
      </c>
      <c r="K28" s="438">
        <f t="shared" si="8"/>
        <v>0.4075076090632398</v>
      </c>
      <c r="L28" s="107"/>
      <c r="M28" s="439"/>
      <c r="N28" s="32"/>
      <c r="O28" s="435"/>
      <c r="P28" s="32"/>
      <c r="Q28" s="161"/>
      <c r="R28" s="108">
        <f t="shared" si="2"/>
        <v>657.8</v>
      </c>
      <c r="S28" s="439">
        <f t="shared" si="3"/>
        <v>657.8</v>
      </c>
      <c r="T28" s="32">
        <f t="shared" si="3"/>
        <v>295.7</v>
      </c>
      <c r="U28" s="32">
        <f t="shared" si="4"/>
        <v>120.5</v>
      </c>
      <c r="V28" s="32">
        <f t="shared" si="0"/>
        <v>-175.2</v>
      </c>
      <c r="W28" s="440">
        <f t="shared" si="1"/>
        <v>0.4075076090632398</v>
      </c>
      <c r="X28" s="13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</row>
    <row r="29" spans="1:45" s="9" customFormat="1" ht="24.75" customHeight="1" x14ac:dyDescent="0.25">
      <c r="A29" s="18"/>
      <c r="B29" s="326" t="s">
        <v>67</v>
      </c>
      <c r="C29" s="326" t="s">
        <v>230</v>
      </c>
      <c r="D29" s="60">
        <v>1040</v>
      </c>
      <c r="E29" s="448" t="s">
        <v>341</v>
      </c>
      <c r="F29" s="252">
        <v>7785.4</v>
      </c>
      <c r="G29" s="31">
        <v>3490.1</v>
      </c>
      <c r="H29" s="435">
        <v>3241.4</v>
      </c>
      <c r="I29" s="436">
        <f>H29/H10</f>
        <v>1.3384324855493146E-2</v>
      </c>
      <c r="J29" s="437">
        <f t="shared" si="7"/>
        <v>-248.69999999999982</v>
      </c>
      <c r="K29" s="438">
        <f t="shared" si="8"/>
        <v>0.92874129681097972</v>
      </c>
      <c r="L29" s="107"/>
      <c r="M29" s="439"/>
      <c r="N29" s="32"/>
      <c r="O29" s="435"/>
      <c r="P29" s="32"/>
      <c r="Q29" s="161"/>
      <c r="R29" s="108">
        <f t="shared" si="2"/>
        <v>7785.4</v>
      </c>
      <c r="S29" s="439">
        <f t="shared" si="3"/>
        <v>7785.4</v>
      </c>
      <c r="T29" s="32">
        <f t="shared" si="3"/>
        <v>3490.1</v>
      </c>
      <c r="U29" s="32">
        <f t="shared" si="4"/>
        <v>3241.4</v>
      </c>
      <c r="V29" s="32">
        <f t="shared" si="0"/>
        <v>-248.69999999999982</v>
      </c>
      <c r="W29" s="440">
        <f t="shared" si="1"/>
        <v>0.92874129681097972</v>
      </c>
      <c r="X29" s="13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</row>
    <row r="30" spans="1:45" s="9" customFormat="1" ht="32.25" customHeight="1" x14ac:dyDescent="0.25">
      <c r="A30" s="18"/>
      <c r="B30" s="326" t="s">
        <v>13</v>
      </c>
      <c r="C30" s="326" t="s">
        <v>342</v>
      </c>
      <c r="D30" s="60" t="s">
        <v>240</v>
      </c>
      <c r="E30" s="449" t="s">
        <v>343</v>
      </c>
      <c r="F30" s="252">
        <v>8636</v>
      </c>
      <c r="G30" s="31">
        <v>4328.1000000000004</v>
      </c>
      <c r="H30" s="435">
        <v>4328.1000000000004</v>
      </c>
      <c r="I30" s="436">
        <f>H30/H10</f>
        <v>1.7871505030869345E-2</v>
      </c>
      <c r="J30" s="437">
        <f t="shared" si="7"/>
        <v>0</v>
      </c>
      <c r="K30" s="438">
        <f t="shared" si="8"/>
        <v>1</v>
      </c>
      <c r="L30" s="107"/>
      <c r="M30" s="439"/>
      <c r="N30" s="32"/>
      <c r="O30" s="435"/>
      <c r="P30" s="32"/>
      <c r="Q30" s="161"/>
      <c r="R30" s="108">
        <f t="shared" si="2"/>
        <v>8636</v>
      </c>
      <c r="S30" s="439">
        <f t="shared" si="3"/>
        <v>8636</v>
      </c>
      <c r="T30" s="32">
        <f t="shared" si="3"/>
        <v>4328.1000000000004</v>
      </c>
      <c r="U30" s="32">
        <f t="shared" si="4"/>
        <v>4328.1000000000004</v>
      </c>
      <c r="V30" s="32">
        <f t="shared" si="0"/>
        <v>0</v>
      </c>
      <c r="W30" s="440">
        <f t="shared" si="1"/>
        <v>1</v>
      </c>
      <c r="X30" s="13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</row>
    <row r="31" spans="1:45" s="9" customFormat="1" ht="48" customHeight="1" x14ac:dyDescent="0.25">
      <c r="A31" s="18"/>
      <c r="B31" s="326"/>
      <c r="C31" s="326" t="s">
        <v>344</v>
      </c>
      <c r="D31" s="60" t="s">
        <v>240</v>
      </c>
      <c r="E31" s="449" t="s">
        <v>345</v>
      </c>
      <c r="F31" s="252">
        <v>1394</v>
      </c>
      <c r="G31" s="31">
        <v>640.1</v>
      </c>
      <c r="H31" s="435">
        <v>613.4</v>
      </c>
      <c r="I31" s="436">
        <f>H31/H10</f>
        <v>2.5328391640524143E-3</v>
      </c>
      <c r="J31" s="437">
        <f t="shared" si="7"/>
        <v>-26.700000000000045</v>
      </c>
      <c r="K31" s="438">
        <f t="shared" si="8"/>
        <v>0.95828776753632239</v>
      </c>
      <c r="L31" s="107"/>
      <c r="M31" s="439"/>
      <c r="N31" s="32"/>
      <c r="O31" s="435"/>
      <c r="P31" s="32"/>
      <c r="Q31" s="161"/>
      <c r="R31" s="108">
        <f t="shared" si="2"/>
        <v>1394</v>
      </c>
      <c r="S31" s="439">
        <f t="shared" si="3"/>
        <v>1394</v>
      </c>
      <c r="T31" s="32">
        <f t="shared" si="3"/>
        <v>640.1</v>
      </c>
      <c r="U31" s="32">
        <f t="shared" si="4"/>
        <v>613.4</v>
      </c>
      <c r="V31" s="32">
        <f t="shared" si="0"/>
        <v>-26.700000000000045</v>
      </c>
      <c r="W31" s="440">
        <f t="shared" si="1"/>
        <v>0.95828776753632239</v>
      </c>
      <c r="X31" s="13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</row>
    <row r="32" spans="1:45" s="9" customFormat="1" ht="31.5" customHeight="1" x14ac:dyDescent="0.25">
      <c r="A32" s="18"/>
      <c r="B32" s="326" t="s">
        <v>14</v>
      </c>
      <c r="C32" s="326" t="s">
        <v>346</v>
      </c>
      <c r="D32" s="450">
        <v>1010</v>
      </c>
      <c r="E32" s="449" t="s">
        <v>347</v>
      </c>
      <c r="F32" s="252">
        <v>1005</v>
      </c>
      <c r="G32" s="31">
        <v>475.1</v>
      </c>
      <c r="H32" s="435">
        <v>424.6</v>
      </c>
      <c r="I32" s="436">
        <f>H32/H10</f>
        <v>1.7532499332518017E-3</v>
      </c>
      <c r="J32" s="437">
        <f t="shared" si="7"/>
        <v>-50.5</v>
      </c>
      <c r="K32" s="438">
        <f t="shared" si="8"/>
        <v>0.89370658808671855</v>
      </c>
      <c r="L32" s="107"/>
      <c r="M32" s="439"/>
      <c r="N32" s="32"/>
      <c r="O32" s="435"/>
      <c r="P32" s="32"/>
      <c r="Q32" s="161"/>
      <c r="R32" s="108">
        <f t="shared" si="2"/>
        <v>1005</v>
      </c>
      <c r="S32" s="439">
        <f t="shared" si="3"/>
        <v>1005</v>
      </c>
      <c r="T32" s="32">
        <f>SUM(G32,N32)</f>
        <v>475.1</v>
      </c>
      <c r="U32" s="32">
        <f t="shared" si="4"/>
        <v>424.6</v>
      </c>
      <c r="V32" s="32">
        <f t="shared" si="0"/>
        <v>-50.5</v>
      </c>
      <c r="W32" s="440">
        <f t="shared" si="1"/>
        <v>0.89370658808671855</v>
      </c>
      <c r="X32" s="13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</row>
    <row r="33" spans="1:246" s="9" customFormat="1" ht="50.25" customHeight="1" x14ac:dyDescent="0.25">
      <c r="A33" s="18"/>
      <c r="B33" s="266"/>
      <c r="C33" s="266" t="s">
        <v>348</v>
      </c>
      <c r="D33" s="451">
        <v>1040</v>
      </c>
      <c r="E33" s="452" t="s">
        <v>349</v>
      </c>
      <c r="F33" s="252">
        <v>34.799999999999997</v>
      </c>
      <c r="G33" s="31">
        <v>18.100000000000001</v>
      </c>
      <c r="H33" s="435"/>
      <c r="I33" s="436">
        <f>H33/H10</f>
        <v>0</v>
      </c>
      <c r="J33" s="437">
        <f t="shared" si="7"/>
        <v>-18.100000000000001</v>
      </c>
      <c r="K33" s="438">
        <f t="shared" si="8"/>
        <v>0</v>
      </c>
      <c r="L33" s="107"/>
      <c r="M33" s="439"/>
      <c r="N33" s="32"/>
      <c r="O33" s="435"/>
      <c r="P33" s="32"/>
      <c r="Q33" s="161"/>
      <c r="R33" s="108">
        <f t="shared" si="2"/>
        <v>34.799999999999997</v>
      </c>
      <c r="S33" s="439">
        <f t="shared" si="3"/>
        <v>34.799999999999997</v>
      </c>
      <c r="T33" s="32">
        <f t="shared" si="3"/>
        <v>18.100000000000001</v>
      </c>
      <c r="U33" s="32">
        <f t="shared" si="4"/>
        <v>0</v>
      </c>
      <c r="V33" s="32">
        <f t="shared" si="0"/>
        <v>-18.100000000000001</v>
      </c>
      <c r="W33" s="440">
        <f t="shared" si="1"/>
        <v>0</v>
      </c>
      <c r="X33" s="13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</row>
    <row r="34" spans="1:246" s="9" customFormat="1" ht="45.75" customHeight="1" x14ac:dyDescent="0.25">
      <c r="A34" s="18"/>
      <c r="B34" s="266"/>
      <c r="C34" s="266" t="s">
        <v>350</v>
      </c>
      <c r="D34" s="451">
        <v>1010</v>
      </c>
      <c r="E34" s="453" t="s">
        <v>351</v>
      </c>
      <c r="F34" s="252">
        <v>20.399999999999999</v>
      </c>
      <c r="G34" s="31">
        <v>10.5</v>
      </c>
      <c r="H34" s="435">
        <v>8.1</v>
      </c>
      <c r="I34" s="436">
        <f>H34/H10</f>
        <v>3.3446360007865266E-5</v>
      </c>
      <c r="J34" s="437">
        <f t="shared" si="7"/>
        <v>-2.4000000000000004</v>
      </c>
      <c r="K34" s="438">
        <f t="shared" si="8"/>
        <v>0.77142857142857135</v>
      </c>
      <c r="L34" s="107"/>
      <c r="M34" s="439"/>
      <c r="N34" s="32"/>
      <c r="O34" s="435"/>
      <c r="P34" s="32"/>
      <c r="Q34" s="161"/>
      <c r="R34" s="108">
        <f t="shared" si="2"/>
        <v>20.399999999999999</v>
      </c>
      <c r="S34" s="439">
        <f t="shared" si="3"/>
        <v>20.399999999999999</v>
      </c>
      <c r="T34" s="32">
        <f t="shared" si="3"/>
        <v>10.5</v>
      </c>
      <c r="U34" s="32">
        <f t="shared" si="4"/>
        <v>8.1</v>
      </c>
      <c r="V34" s="32">
        <f t="shared" si="0"/>
        <v>-2.4000000000000004</v>
      </c>
      <c r="W34" s="440">
        <f t="shared" si="1"/>
        <v>0.77142857142857135</v>
      </c>
      <c r="X34" s="13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</row>
    <row r="35" spans="1:246" s="9" customFormat="1" ht="30" customHeight="1" x14ac:dyDescent="0.25">
      <c r="A35" s="18"/>
      <c r="B35" s="266" t="s">
        <v>237</v>
      </c>
      <c r="C35" s="61" t="s">
        <v>238</v>
      </c>
      <c r="D35" s="61" t="s">
        <v>209</v>
      </c>
      <c r="E35" s="298" t="s">
        <v>239</v>
      </c>
      <c r="F35" s="253">
        <v>300.2</v>
      </c>
      <c r="G35" s="31">
        <v>150.1</v>
      </c>
      <c r="H35" s="454">
        <v>150.1</v>
      </c>
      <c r="I35" s="436">
        <f>H35/H10</f>
        <v>6.1978995520747858E-4</v>
      </c>
      <c r="J35" s="437">
        <f t="shared" si="7"/>
        <v>0</v>
      </c>
      <c r="K35" s="438">
        <f t="shared" si="8"/>
        <v>1</v>
      </c>
      <c r="L35" s="107"/>
      <c r="M35" s="439"/>
      <c r="N35" s="32"/>
      <c r="O35" s="435"/>
      <c r="P35" s="32"/>
      <c r="Q35" s="161"/>
      <c r="R35" s="108">
        <f>SUM(F35,L35)</f>
        <v>300.2</v>
      </c>
      <c r="S35" s="439">
        <f t="shared" si="3"/>
        <v>300.2</v>
      </c>
      <c r="T35" s="32">
        <f t="shared" si="3"/>
        <v>150.1</v>
      </c>
      <c r="U35" s="32">
        <f t="shared" si="3"/>
        <v>150.1</v>
      </c>
      <c r="V35" s="32">
        <f>U35-T35</f>
        <v>0</v>
      </c>
      <c r="W35" s="440">
        <f>U35/T35</f>
        <v>1</v>
      </c>
      <c r="X35" s="13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</row>
    <row r="36" spans="1:246" s="9" customFormat="1" ht="47.25" customHeight="1" x14ac:dyDescent="0.25">
      <c r="A36" s="18"/>
      <c r="B36" s="326" t="s">
        <v>20</v>
      </c>
      <c r="C36" s="60" t="s">
        <v>241</v>
      </c>
      <c r="D36" s="60" t="s">
        <v>242</v>
      </c>
      <c r="E36" s="140" t="s">
        <v>243</v>
      </c>
      <c r="F36" s="128">
        <v>3573.3</v>
      </c>
      <c r="G36" s="251">
        <v>1835.1</v>
      </c>
      <c r="H36" s="435">
        <v>1671.5</v>
      </c>
      <c r="I36" s="436">
        <f>H36/H10</f>
        <v>6.9019247843391113E-3</v>
      </c>
      <c r="J36" s="439">
        <f t="shared" si="7"/>
        <v>-163.59999999999991</v>
      </c>
      <c r="K36" s="438">
        <f t="shared" si="8"/>
        <v>0.91084954498392467</v>
      </c>
      <c r="L36" s="107">
        <v>60.2</v>
      </c>
      <c r="M36" s="439">
        <v>64.900000000000006</v>
      </c>
      <c r="N36" s="32">
        <v>30.2</v>
      </c>
      <c r="O36" s="435">
        <v>30.2</v>
      </c>
      <c r="P36" s="32">
        <f>O36-N36</f>
        <v>0</v>
      </c>
      <c r="Q36" s="161">
        <f>O36/N36</f>
        <v>1</v>
      </c>
      <c r="R36" s="107">
        <f t="shared" si="2"/>
        <v>3633.5</v>
      </c>
      <c r="S36" s="439">
        <f t="shared" si="3"/>
        <v>3638.2000000000003</v>
      </c>
      <c r="T36" s="32">
        <f>SUM(G36,N36)</f>
        <v>1865.3</v>
      </c>
      <c r="U36" s="32">
        <f t="shared" si="4"/>
        <v>1701.7</v>
      </c>
      <c r="V36" s="32">
        <f t="shared" si="0"/>
        <v>-163.59999999999991</v>
      </c>
      <c r="W36" s="440">
        <f t="shared" si="1"/>
        <v>0.91229292875140733</v>
      </c>
      <c r="X36" s="13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</row>
    <row r="37" spans="1:246" s="9" customFormat="1" ht="31.5" customHeight="1" x14ac:dyDescent="0.25">
      <c r="A37" s="18"/>
      <c r="B37" s="326" t="s">
        <v>89</v>
      </c>
      <c r="C37" s="326" t="s">
        <v>244</v>
      </c>
      <c r="D37" s="60" t="s">
        <v>240</v>
      </c>
      <c r="E37" s="434" t="s">
        <v>352</v>
      </c>
      <c r="F37" s="128">
        <v>6588.55</v>
      </c>
      <c r="G37" s="251">
        <v>3303.2</v>
      </c>
      <c r="H37" s="435">
        <v>2990.6</v>
      </c>
      <c r="I37" s="436">
        <f>H37/H10</f>
        <v>1.2348726449323688E-2</v>
      </c>
      <c r="J37" s="439">
        <f t="shared" si="7"/>
        <v>-312.59999999999991</v>
      </c>
      <c r="K37" s="438">
        <f t="shared" si="8"/>
        <v>0.90536449503511751</v>
      </c>
      <c r="L37" s="107">
        <v>265.39999999999998</v>
      </c>
      <c r="M37" s="439">
        <v>310.75</v>
      </c>
      <c r="N37" s="32">
        <v>276.60000000000002</v>
      </c>
      <c r="O37" s="435">
        <v>83.2</v>
      </c>
      <c r="P37" s="32">
        <f>O37-N37</f>
        <v>-193.40000000000003</v>
      </c>
      <c r="Q37" s="161">
        <f>O37/N37</f>
        <v>0.30079537237888648</v>
      </c>
      <c r="R37" s="107">
        <f t="shared" si="2"/>
        <v>6853.95</v>
      </c>
      <c r="S37" s="439">
        <f>SUM(F37,M37)</f>
        <v>6899.3</v>
      </c>
      <c r="T37" s="32">
        <f>SUM(G37,N37)</f>
        <v>3579.7999999999997</v>
      </c>
      <c r="U37" s="32">
        <f t="shared" si="4"/>
        <v>3073.7999999999997</v>
      </c>
      <c r="V37" s="32">
        <f>U37-T37</f>
        <v>-506</v>
      </c>
      <c r="W37" s="440">
        <f>U37/T37</f>
        <v>0.85865132130286603</v>
      </c>
      <c r="X37" s="13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</row>
    <row r="38" spans="1:246" s="303" customFormat="1" ht="17.25" customHeight="1" x14ac:dyDescent="0.25">
      <c r="A38" s="254"/>
      <c r="B38" s="455"/>
      <c r="C38" s="456"/>
      <c r="D38" s="310"/>
      <c r="E38" s="255" t="s">
        <v>96</v>
      </c>
      <c r="F38" s="256">
        <v>420</v>
      </c>
      <c r="G38" s="257">
        <v>266.10000000000002</v>
      </c>
      <c r="H38" s="457">
        <v>80</v>
      </c>
      <c r="I38" s="436">
        <f>H38/H11</f>
        <v>9.4883412007495808E-4</v>
      </c>
      <c r="J38" s="458">
        <f t="shared" si="7"/>
        <v>-186.10000000000002</v>
      </c>
      <c r="K38" s="459">
        <f t="shared" si="8"/>
        <v>0.30063885757234121</v>
      </c>
      <c r="L38" s="258"/>
      <c r="M38" s="460"/>
      <c r="N38" s="259"/>
      <c r="O38" s="457"/>
      <c r="P38" s="259"/>
      <c r="Q38" s="274"/>
      <c r="R38" s="261">
        <f t="shared" si="2"/>
        <v>420</v>
      </c>
      <c r="S38" s="460">
        <f>SUM(F38,M38)</f>
        <v>420</v>
      </c>
      <c r="T38" s="259">
        <f>SUM(G38,N38)</f>
        <v>266.10000000000002</v>
      </c>
      <c r="U38" s="259">
        <f t="shared" si="4"/>
        <v>80</v>
      </c>
      <c r="V38" s="259">
        <f>U38-T38</f>
        <v>-186.10000000000002</v>
      </c>
      <c r="W38" s="461">
        <f>U38/T38</f>
        <v>0.30063885757234121</v>
      </c>
      <c r="X38" s="301"/>
      <c r="Y38" s="302"/>
      <c r="Z38" s="302"/>
      <c r="AA38" s="302"/>
      <c r="AB38" s="302"/>
      <c r="AC38" s="302"/>
      <c r="AD38" s="302"/>
      <c r="AE38" s="302"/>
      <c r="AF38" s="302"/>
      <c r="AG38" s="302"/>
      <c r="AH38" s="302"/>
      <c r="AI38" s="302"/>
      <c r="AJ38" s="302"/>
      <c r="AK38" s="302"/>
      <c r="AL38" s="302"/>
      <c r="AM38" s="302"/>
      <c r="AN38" s="302"/>
      <c r="AO38" s="302"/>
      <c r="AP38" s="302"/>
      <c r="AQ38" s="302"/>
      <c r="AR38" s="302"/>
      <c r="AS38" s="302"/>
    </row>
    <row r="39" spans="1:246" s="9" customFormat="1" ht="24.75" customHeight="1" x14ac:dyDescent="0.25">
      <c r="A39" s="18"/>
      <c r="B39" s="60" t="s">
        <v>16</v>
      </c>
      <c r="C39" s="60" t="s">
        <v>245</v>
      </c>
      <c r="D39" s="60" t="s">
        <v>219</v>
      </c>
      <c r="E39" s="141" t="s">
        <v>246</v>
      </c>
      <c r="F39" s="252">
        <v>27</v>
      </c>
      <c r="G39" s="31">
        <v>20</v>
      </c>
      <c r="H39" s="454">
        <v>19.899999999999999</v>
      </c>
      <c r="I39" s="436">
        <f>H39/H10</f>
        <v>8.2170686932903553E-5</v>
      </c>
      <c r="J39" s="437">
        <f>H39-G39</f>
        <v>-0.10000000000000142</v>
      </c>
      <c r="K39" s="438">
        <f>H39/G39</f>
        <v>0.99499999999999988</v>
      </c>
      <c r="L39" s="107"/>
      <c r="M39" s="439"/>
      <c r="N39" s="32"/>
      <c r="O39" s="435"/>
      <c r="P39" s="32"/>
      <c r="Q39" s="161"/>
      <c r="R39" s="108">
        <f t="shared" si="2"/>
        <v>27</v>
      </c>
      <c r="S39" s="439">
        <f t="shared" ref="S39:U44" si="9">SUM(F39,M39)</f>
        <v>27</v>
      </c>
      <c r="T39" s="32">
        <f t="shared" si="9"/>
        <v>20</v>
      </c>
      <c r="U39" s="32">
        <f t="shared" si="4"/>
        <v>19.899999999999999</v>
      </c>
      <c r="V39" s="32">
        <f t="shared" ref="V39:V42" si="10">U39-T39</f>
        <v>-0.10000000000000142</v>
      </c>
      <c r="W39" s="440">
        <f t="shared" ref="W39:W44" si="11">U39/T39</f>
        <v>0.99499999999999988</v>
      </c>
      <c r="X39" s="13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</row>
    <row r="40" spans="1:246" s="9" customFormat="1" ht="33.75" customHeight="1" x14ac:dyDescent="0.25">
      <c r="A40" s="18"/>
      <c r="B40" s="60" t="s">
        <v>17</v>
      </c>
      <c r="C40" s="60" t="s">
        <v>353</v>
      </c>
      <c r="D40" s="60" t="s">
        <v>219</v>
      </c>
      <c r="E40" s="142" t="s">
        <v>354</v>
      </c>
      <c r="F40" s="252">
        <v>1717.3</v>
      </c>
      <c r="G40" s="31">
        <v>919.8</v>
      </c>
      <c r="H40" s="435">
        <v>804.3</v>
      </c>
      <c r="I40" s="436">
        <f>H40/H10</f>
        <v>3.3210996733735844E-3</v>
      </c>
      <c r="J40" s="437">
        <f>H40-G40</f>
        <v>-115.5</v>
      </c>
      <c r="K40" s="438">
        <f>H40/G40</f>
        <v>0.87442922374429222</v>
      </c>
      <c r="L40" s="107"/>
      <c r="M40" s="439"/>
      <c r="N40" s="32"/>
      <c r="O40" s="435"/>
      <c r="P40" s="32">
        <f>O40-N40</f>
        <v>0</v>
      </c>
      <c r="Q40" s="126"/>
      <c r="R40" s="108">
        <f t="shared" si="2"/>
        <v>1717.3</v>
      </c>
      <c r="S40" s="439">
        <f t="shared" si="9"/>
        <v>1717.3</v>
      </c>
      <c r="T40" s="32">
        <f t="shared" si="9"/>
        <v>919.8</v>
      </c>
      <c r="U40" s="32">
        <f t="shared" si="9"/>
        <v>804.3</v>
      </c>
      <c r="V40" s="32">
        <f t="shared" si="10"/>
        <v>-115.5</v>
      </c>
      <c r="W40" s="440">
        <f t="shared" si="11"/>
        <v>0.87442922374429222</v>
      </c>
      <c r="X40" s="13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</row>
    <row r="41" spans="1:246" s="9" customFormat="1" ht="22.9" customHeight="1" x14ac:dyDescent="0.25">
      <c r="A41" s="18"/>
      <c r="B41" s="60"/>
      <c r="C41" s="60" t="s">
        <v>355</v>
      </c>
      <c r="D41" s="60" t="s">
        <v>219</v>
      </c>
      <c r="E41" s="142" t="s">
        <v>356</v>
      </c>
      <c r="F41" s="252">
        <v>20.7</v>
      </c>
      <c r="G41" s="31">
        <v>13.4</v>
      </c>
      <c r="H41" s="435">
        <v>13.4</v>
      </c>
      <c r="I41" s="436">
        <f>H41/H10</f>
        <v>5.5331015321653657E-5</v>
      </c>
      <c r="J41" s="437">
        <f>H41-G41</f>
        <v>0</v>
      </c>
      <c r="K41" s="438">
        <f>H41/G41</f>
        <v>1</v>
      </c>
      <c r="L41" s="107"/>
      <c r="M41" s="439"/>
      <c r="N41" s="32"/>
      <c r="O41" s="435"/>
      <c r="P41" s="32"/>
      <c r="Q41" s="126"/>
      <c r="R41" s="108">
        <f t="shared" si="2"/>
        <v>20.7</v>
      </c>
      <c r="S41" s="439">
        <f t="shared" si="9"/>
        <v>20.7</v>
      </c>
      <c r="T41" s="32">
        <f t="shared" si="9"/>
        <v>13.4</v>
      </c>
      <c r="U41" s="32">
        <f t="shared" si="9"/>
        <v>13.4</v>
      </c>
      <c r="V41" s="32">
        <f>U41-T41</f>
        <v>0</v>
      </c>
      <c r="W41" s="440">
        <f t="shared" si="11"/>
        <v>1</v>
      </c>
      <c r="X41" s="13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</row>
    <row r="42" spans="1:246" s="9" customFormat="1" ht="20.25" customHeight="1" x14ac:dyDescent="0.25">
      <c r="A42" s="18"/>
      <c r="B42" s="60" t="s">
        <v>19</v>
      </c>
      <c r="C42" s="60" t="s">
        <v>247</v>
      </c>
      <c r="D42" s="60" t="s">
        <v>219</v>
      </c>
      <c r="E42" s="142" t="s">
        <v>260</v>
      </c>
      <c r="F42" s="107">
        <v>1225.5</v>
      </c>
      <c r="G42" s="33">
        <v>644.20000000000005</v>
      </c>
      <c r="H42" s="462">
        <v>555.79999999999995</v>
      </c>
      <c r="I42" s="436">
        <f>H42/H10</f>
        <v>2.294998381774261E-3</v>
      </c>
      <c r="J42" s="437">
        <f t="shared" ref="J42:J105" si="12">H42-G42</f>
        <v>-88.400000000000091</v>
      </c>
      <c r="K42" s="438">
        <f t="shared" ref="K42:K53" si="13">H42/G42</f>
        <v>0.86277553554796638</v>
      </c>
      <c r="L42" s="107">
        <v>72.5</v>
      </c>
      <c r="M42" s="439">
        <v>72.5</v>
      </c>
      <c r="N42" s="32">
        <v>45</v>
      </c>
      <c r="O42" s="439"/>
      <c r="P42" s="32">
        <f>O42-N42</f>
        <v>-45</v>
      </c>
      <c r="Q42" s="126">
        <f>O42/N42</f>
        <v>0</v>
      </c>
      <c r="R42" s="108">
        <f t="shared" si="2"/>
        <v>1298</v>
      </c>
      <c r="S42" s="439">
        <f t="shared" si="9"/>
        <v>1298</v>
      </c>
      <c r="T42" s="32">
        <f t="shared" si="9"/>
        <v>689.2</v>
      </c>
      <c r="U42" s="32">
        <f t="shared" si="9"/>
        <v>555.79999999999995</v>
      </c>
      <c r="V42" s="32">
        <f t="shared" si="10"/>
        <v>-133.40000000000009</v>
      </c>
      <c r="W42" s="440">
        <f t="shared" si="11"/>
        <v>0.80644225188624485</v>
      </c>
      <c r="X42" s="13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</row>
    <row r="43" spans="1:246" s="9" customFormat="1" ht="21.75" customHeight="1" x14ac:dyDescent="0.25">
      <c r="A43" s="18"/>
      <c r="B43" s="60" t="s">
        <v>18</v>
      </c>
      <c r="C43" s="60" t="s">
        <v>357</v>
      </c>
      <c r="D43" s="60" t="s">
        <v>219</v>
      </c>
      <c r="E43" s="142" t="s">
        <v>252</v>
      </c>
      <c r="F43" s="107">
        <v>180.1</v>
      </c>
      <c r="G43" s="33">
        <v>91.5</v>
      </c>
      <c r="H43" s="462">
        <v>77.2</v>
      </c>
      <c r="I43" s="436">
        <f>H43/H10</f>
        <v>3.1877271513669123E-4</v>
      </c>
      <c r="J43" s="437">
        <f t="shared" si="12"/>
        <v>-14.299999999999997</v>
      </c>
      <c r="K43" s="438">
        <f t="shared" si="13"/>
        <v>0.8437158469945355</v>
      </c>
      <c r="L43" s="107"/>
      <c r="M43" s="439"/>
      <c r="N43" s="32"/>
      <c r="O43" s="439"/>
      <c r="P43" s="32"/>
      <c r="Q43" s="161"/>
      <c r="R43" s="108">
        <f t="shared" si="2"/>
        <v>180.1</v>
      </c>
      <c r="S43" s="439">
        <f t="shared" si="9"/>
        <v>180.1</v>
      </c>
      <c r="T43" s="32">
        <f t="shared" si="9"/>
        <v>91.5</v>
      </c>
      <c r="U43" s="32">
        <f t="shared" si="9"/>
        <v>77.2</v>
      </c>
      <c r="V43" s="32">
        <f>U43-T43</f>
        <v>-14.299999999999997</v>
      </c>
      <c r="W43" s="440">
        <f t="shared" si="11"/>
        <v>0.8437158469945355</v>
      </c>
      <c r="X43" s="13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</row>
    <row r="44" spans="1:246" s="9" customFormat="1" ht="41.45" customHeight="1" x14ac:dyDescent="0.25">
      <c r="A44" s="18"/>
      <c r="B44" s="60"/>
      <c r="C44" s="60" t="s">
        <v>248</v>
      </c>
      <c r="D44" s="60" t="s">
        <v>219</v>
      </c>
      <c r="E44" s="262" t="s">
        <v>250</v>
      </c>
      <c r="F44" s="107">
        <v>173.1</v>
      </c>
      <c r="G44" s="33">
        <v>87.5</v>
      </c>
      <c r="H44" s="462">
        <v>83.5</v>
      </c>
      <c r="I44" s="436">
        <f>H44/H10</f>
        <v>3.4478655069836422E-4</v>
      </c>
      <c r="J44" s="437">
        <f t="shared" si="12"/>
        <v>-4</v>
      </c>
      <c r="K44" s="438">
        <f t="shared" si="13"/>
        <v>0.95428571428571429</v>
      </c>
      <c r="L44" s="107"/>
      <c r="M44" s="439"/>
      <c r="N44" s="32"/>
      <c r="O44" s="439"/>
      <c r="P44" s="32"/>
      <c r="Q44" s="161"/>
      <c r="R44" s="108">
        <f t="shared" si="2"/>
        <v>173.1</v>
      </c>
      <c r="S44" s="439">
        <f t="shared" si="9"/>
        <v>173.1</v>
      </c>
      <c r="T44" s="32">
        <f t="shared" si="9"/>
        <v>87.5</v>
      </c>
      <c r="U44" s="32">
        <f t="shared" si="9"/>
        <v>83.5</v>
      </c>
      <c r="V44" s="32">
        <f>U44-T44</f>
        <v>-4</v>
      </c>
      <c r="W44" s="440">
        <f t="shared" si="11"/>
        <v>0.95428571428571429</v>
      </c>
      <c r="X44" s="13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</row>
    <row r="45" spans="1:246" s="9" customFormat="1" ht="63" customHeight="1" x14ac:dyDescent="0.25">
      <c r="A45" s="18"/>
      <c r="B45" s="60" t="s">
        <v>77</v>
      </c>
      <c r="C45" s="60" t="s">
        <v>249</v>
      </c>
      <c r="D45" s="60" t="s">
        <v>240</v>
      </c>
      <c r="E45" s="298" t="s">
        <v>358</v>
      </c>
      <c r="F45" s="107">
        <v>57.2</v>
      </c>
      <c r="G45" s="33">
        <v>28.55</v>
      </c>
      <c r="H45" s="439">
        <v>22.4</v>
      </c>
      <c r="I45" s="436">
        <f>H45/H10</f>
        <v>9.2493637552615055E-5</v>
      </c>
      <c r="J45" s="437">
        <f t="shared" si="12"/>
        <v>-6.1500000000000021</v>
      </c>
      <c r="K45" s="438">
        <f t="shared" si="13"/>
        <v>0.78458844133099814</v>
      </c>
      <c r="L45" s="107"/>
      <c r="M45" s="439"/>
      <c r="N45" s="32"/>
      <c r="O45" s="439"/>
      <c r="P45" s="32">
        <f>O45-N45</f>
        <v>0</v>
      </c>
      <c r="Q45" s="161"/>
      <c r="R45" s="108">
        <f t="shared" si="2"/>
        <v>57.2</v>
      </c>
      <c r="S45" s="439">
        <f t="shared" si="3"/>
        <v>57.2</v>
      </c>
      <c r="T45" s="32">
        <f>SUM(G45,N45)</f>
        <v>28.55</v>
      </c>
      <c r="U45" s="32">
        <f t="shared" si="4"/>
        <v>22.4</v>
      </c>
      <c r="V45" s="32">
        <f t="shared" si="0"/>
        <v>-6.1500000000000021</v>
      </c>
      <c r="W45" s="440">
        <f t="shared" si="1"/>
        <v>0.78458844133099814</v>
      </c>
      <c r="X45" s="13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</row>
    <row r="46" spans="1:246" s="9" customFormat="1" ht="37.5" customHeight="1" x14ac:dyDescent="0.25">
      <c r="A46" s="18"/>
      <c r="B46" s="60"/>
      <c r="C46" s="60" t="s">
        <v>359</v>
      </c>
      <c r="D46" s="60" t="s">
        <v>208</v>
      </c>
      <c r="E46" s="446" t="s">
        <v>360</v>
      </c>
      <c r="F46" s="263">
        <v>62.7</v>
      </c>
      <c r="G46" s="32">
        <v>30</v>
      </c>
      <c r="H46" s="439">
        <v>12.5</v>
      </c>
      <c r="I46" s="436">
        <f>H46/H10</f>
        <v>5.1614753098557512E-5</v>
      </c>
      <c r="J46" s="437">
        <f t="shared" si="12"/>
        <v>-17.5</v>
      </c>
      <c r="K46" s="438">
        <f t="shared" si="13"/>
        <v>0.41666666666666669</v>
      </c>
      <c r="L46" s="107"/>
      <c r="M46" s="439"/>
      <c r="N46" s="32"/>
      <c r="O46" s="439"/>
      <c r="P46" s="32"/>
      <c r="Q46" s="161"/>
      <c r="R46" s="108">
        <f t="shared" si="2"/>
        <v>62.7</v>
      </c>
      <c r="S46" s="439">
        <f t="shared" si="3"/>
        <v>62.7</v>
      </c>
      <c r="T46" s="32">
        <f t="shared" si="3"/>
        <v>30</v>
      </c>
      <c r="U46" s="32">
        <f t="shared" si="4"/>
        <v>12.5</v>
      </c>
      <c r="V46" s="32">
        <f t="shared" si="0"/>
        <v>-17.5</v>
      </c>
      <c r="W46" s="440">
        <f t="shared" si="1"/>
        <v>0.41666666666666669</v>
      </c>
      <c r="X46" s="13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</row>
    <row r="47" spans="1:246" s="9" customFormat="1" ht="115.5" customHeight="1" x14ac:dyDescent="0.25">
      <c r="A47" s="18"/>
      <c r="B47" s="60"/>
      <c r="C47" s="60" t="s">
        <v>361</v>
      </c>
      <c r="D47" s="60" t="s">
        <v>219</v>
      </c>
      <c r="E47" s="446" t="s">
        <v>362</v>
      </c>
      <c r="F47" s="263">
        <v>10.9</v>
      </c>
      <c r="G47" s="38">
        <v>7.2</v>
      </c>
      <c r="H47" s="439">
        <v>7.2</v>
      </c>
      <c r="I47" s="436">
        <f>H47/H10</f>
        <v>2.9730097784769128E-5</v>
      </c>
      <c r="J47" s="437">
        <f t="shared" si="12"/>
        <v>0</v>
      </c>
      <c r="K47" s="438">
        <f t="shared" si="13"/>
        <v>1</v>
      </c>
      <c r="L47" s="107"/>
      <c r="M47" s="439"/>
      <c r="N47" s="32"/>
      <c r="O47" s="439"/>
      <c r="P47" s="32"/>
      <c r="Q47" s="161"/>
      <c r="R47" s="108">
        <f t="shared" si="2"/>
        <v>10.9</v>
      </c>
      <c r="S47" s="439">
        <f t="shared" si="3"/>
        <v>10.9</v>
      </c>
      <c r="T47" s="32">
        <f t="shared" si="3"/>
        <v>7.2</v>
      </c>
      <c r="U47" s="32">
        <f t="shared" si="4"/>
        <v>7.2</v>
      </c>
      <c r="V47" s="32">
        <f t="shared" si="0"/>
        <v>0</v>
      </c>
      <c r="W47" s="440">
        <f t="shared" si="1"/>
        <v>1</v>
      </c>
      <c r="X47" s="13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</row>
    <row r="48" spans="1:246" s="463" customFormat="1" ht="22.5" customHeight="1" thickBot="1" x14ac:dyDescent="0.3">
      <c r="A48" s="18"/>
      <c r="B48" s="326" t="s">
        <v>15</v>
      </c>
      <c r="C48" s="326" t="s">
        <v>363</v>
      </c>
      <c r="D48" s="326" t="s">
        <v>143</v>
      </c>
      <c r="E48" s="447" t="s">
        <v>364</v>
      </c>
      <c r="F48" s="263">
        <v>2525.56</v>
      </c>
      <c r="G48" s="39">
        <v>1860.3</v>
      </c>
      <c r="H48" s="439">
        <v>750.57</v>
      </c>
      <c r="I48" s="436">
        <f>H48/H10</f>
        <v>3.0992388186547454E-3</v>
      </c>
      <c r="J48" s="439">
        <f t="shared" si="12"/>
        <v>-1109.73</v>
      </c>
      <c r="K48" s="438">
        <f t="shared" si="13"/>
        <v>0.40346718271246579</v>
      </c>
      <c r="L48" s="107"/>
      <c r="M48" s="439"/>
      <c r="N48" s="32"/>
      <c r="O48" s="439"/>
      <c r="P48" s="32"/>
      <c r="Q48" s="161"/>
      <c r="R48" s="107">
        <f t="shared" si="2"/>
        <v>2525.56</v>
      </c>
      <c r="S48" s="439">
        <f t="shared" si="3"/>
        <v>2525.56</v>
      </c>
      <c r="T48" s="32">
        <f>SUM(G48,N48)</f>
        <v>1860.3</v>
      </c>
      <c r="U48" s="32">
        <f t="shared" si="4"/>
        <v>750.57</v>
      </c>
      <c r="V48" s="32">
        <f t="shared" si="0"/>
        <v>-1109.73</v>
      </c>
      <c r="W48" s="440">
        <f t="shared" si="1"/>
        <v>0.40346718271246579</v>
      </c>
      <c r="X48" s="13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</row>
    <row r="49" spans="1:45" s="9" customFormat="1" ht="26.25" customHeight="1" thickBot="1" x14ac:dyDescent="0.3">
      <c r="A49" s="16"/>
      <c r="B49" s="464"/>
      <c r="C49" s="464"/>
      <c r="D49" s="464"/>
      <c r="E49" s="465" t="s">
        <v>90</v>
      </c>
      <c r="F49" s="40">
        <f>SUM(F50,F88,F93,F77)</f>
        <v>248370</v>
      </c>
      <c r="G49" s="37">
        <f>SUM(G50,G88,G93,G77)</f>
        <v>136274.09000000003</v>
      </c>
      <c r="H49" s="415">
        <f>SUM(H50,H88,H93,H77)</f>
        <v>126379.25</v>
      </c>
      <c r="I49" s="414">
        <f>H49/H10</f>
        <v>0.52184270284247003</v>
      </c>
      <c r="J49" s="415">
        <f t="shared" si="12"/>
        <v>-9894.8400000000256</v>
      </c>
      <c r="K49" s="416">
        <f t="shared" si="13"/>
        <v>0.9273901590537128</v>
      </c>
      <c r="L49" s="40">
        <f>SUM(L50,L88,L93,L77)</f>
        <v>15885.999999999998</v>
      </c>
      <c r="M49" s="415">
        <f>SUM(M50,M88,M93,M77)</f>
        <v>16534.599999999999</v>
      </c>
      <c r="N49" s="29">
        <f>SUM(N50,N88,N93,N77)</f>
        <v>10430.800000000001</v>
      </c>
      <c r="O49" s="415">
        <f>SUM(O50,O88,O93,O77)</f>
        <v>5202.2</v>
      </c>
      <c r="P49" s="29">
        <f t="shared" ref="P49:P67" si="14">O49-N49</f>
        <v>-5228.6000000000013</v>
      </c>
      <c r="Q49" s="105">
        <f t="shared" ref="Q49:Q55" si="15">O49/N49</f>
        <v>0.49873451700732441</v>
      </c>
      <c r="R49" s="40">
        <f t="shared" si="2"/>
        <v>264256</v>
      </c>
      <c r="S49" s="415">
        <f t="shared" si="3"/>
        <v>264904.59999999998</v>
      </c>
      <c r="T49" s="29">
        <f>SUM(G49,N49)</f>
        <v>146704.89000000001</v>
      </c>
      <c r="U49" s="29">
        <f t="shared" si="4"/>
        <v>131581.45000000001</v>
      </c>
      <c r="V49" s="29">
        <f t="shared" si="0"/>
        <v>-15123.440000000002</v>
      </c>
      <c r="W49" s="416">
        <f t="shared" si="1"/>
        <v>0.89691250237125697</v>
      </c>
      <c r="X49" s="13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</row>
    <row r="50" spans="1:45" s="9" customFormat="1" ht="26.25" customHeight="1" thickBot="1" x14ac:dyDescent="0.3">
      <c r="A50" s="16">
        <v>2</v>
      </c>
      <c r="B50" s="14" t="s">
        <v>21</v>
      </c>
      <c r="C50" s="14" t="s">
        <v>136</v>
      </c>
      <c r="D50" s="14"/>
      <c r="E50" s="143" t="s">
        <v>74</v>
      </c>
      <c r="F50" s="40">
        <f>SUM(F51,F55,F67,F71:F76)</f>
        <v>176876</v>
      </c>
      <c r="G50" s="248">
        <f t="shared" ref="G50:H50" si="16">SUM(G51,G55,G67,G71:G76)</f>
        <v>100538.57</v>
      </c>
      <c r="H50" s="415">
        <f t="shared" si="16"/>
        <v>92896.45</v>
      </c>
      <c r="I50" s="36">
        <f>H50/H10</f>
        <v>0.38358618643859943</v>
      </c>
      <c r="J50" s="415">
        <f t="shared" si="12"/>
        <v>-7642.1200000000099</v>
      </c>
      <c r="K50" s="416">
        <f t="shared" si="13"/>
        <v>0.92398817687579993</v>
      </c>
      <c r="L50" s="138">
        <f>SUM(L51,L55,L67,L71:L76)</f>
        <v>10420.4</v>
      </c>
      <c r="M50" s="155">
        <f t="shared" ref="M50:O50" si="17">SUM(M51,M55,M67,M71:M76)</f>
        <v>10817.3</v>
      </c>
      <c r="N50" s="155">
        <f t="shared" si="17"/>
        <v>7627.5</v>
      </c>
      <c r="O50" s="415">
        <f t="shared" si="17"/>
        <v>3048.2</v>
      </c>
      <c r="P50" s="29">
        <f t="shared" si="14"/>
        <v>-4579.3</v>
      </c>
      <c r="Q50" s="105">
        <f t="shared" si="15"/>
        <v>0.39963290724352668</v>
      </c>
      <c r="R50" s="40">
        <f>SUM(R51,R55,R67,R71:R76)</f>
        <v>187296.39999999997</v>
      </c>
      <c r="S50" s="40">
        <f t="shared" ref="S50:V50" si="18">SUM(S51,S55,S67,S71:S76)</f>
        <v>187693.29999999996</v>
      </c>
      <c r="T50" s="40">
        <f t="shared" si="18"/>
        <v>108166.07000000002</v>
      </c>
      <c r="U50" s="40">
        <f t="shared" si="18"/>
        <v>95944.65</v>
      </c>
      <c r="V50" s="40">
        <f t="shared" si="18"/>
        <v>-12221.419999999998</v>
      </c>
      <c r="W50" s="416">
        <f t="shared" si="1"/>
        <v>0.88701244299621851</v>
      </c>
      <c r="X50" s="13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</row>
    <row r="51" spans="1:45" s="9" customFormat="1" ht="18.75" customHeight="1" x14ac:dyDescent="0.25">
      <c r="A51" s="17"/>
      <c r="B51" s="264">
        <v>70101</v>
      </c>
      <c r="C51" s="265">
        <v>1010</v>
      </c>
      <c r="D51" s="266" t="s">
        <v>138</v>
      </c>
      <c r="E51" s="370" t="s">
        <v>365</v>
      </c>
      <c r="F51" s="371">
        <v>60086.1</v>
      </c>
      <c r="G51" s="372">
        <v>31022.37</v>
      </c>
      <c r="H51" s="466">
        <v>28351.8</v>
      </c>
      <c r="I51" s="267">
        <f>H51/H10</f>
        <v>0.11706969255197464</v>
      </c>
      <c r="J51" s="30">
        <f t="shared" si="12"/>
        <v>-2670.5699999999997</v>
      </c>
      <c r="K51" s="163">
        <f t="shared" si="13"/>
        <v>0.91391470090776428</v>
      </c>
      <c r="L51" s="127">
        <v>4199.1000000000004</v>
      </c>
      <c r="M51" s="431">
        <v>4363.3</v>
      </c>
      <c r="N51" s="59">
        <v>2548.9</v>
      </c>
      <c r="O51" s="431">
        <v>2235.6999999999998</v>
      </c>
      <c r="P51" s="59">
        <f t="shared" si="14"/>
        <v>-313.20000000000027</v>
      </c>
      <c r="Q51" s="369">
        <f t="shared" si="15"/>
        <v>0.87712346502412797</v>
      </c>
      <c r="R51" s="108">
        <f t="shared" si="2"/>
        <v>64285.2</v>
      </c>
      <c r="S51" s="437">
        <f t="shared" si="3"/>
        <v>64449.4</v>
      </c>
      <c r="T51" s="30">
        <f t="shared" si="3"/>
        <v>33571.269999999997</v>
      </c>
      <c r="U51" s="30">
        <f t="shared" si="4"/>
        <v>30587.5</v>
      </c>
      <c r="V51" s="30">
        <f t="shared" si="0"/>
        <v>-2983.7699999999968</v>
      </c>
      <c r="W51" s="163">
        <f t="shared" si="1"/>
        <v>0.91112132487093889</v>
      </c>
      <c r="X51" s="13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</row>
    <row r="52" spans="1:45" s="303" customFormat="1" ht="43.5" hidden="1" customHeight="1" x14ac:dyDescent="0.25">
      <c r="A52" s="254"/>
      <c r="B52" s="467"/>
      <c r="C52" s="468"/>
      <c r="D52" s="456"/>
      <c r="E52" s="285" t="s">
        <v>366</v>
      </c>
      <c r="F52" s="280"/>
      <c r="G52" s="269"/>
      <c r="H52" s="469"/>
      <c r="I52" s="270">
        <f>H52/H10</f>
        <v>0</v>
      </c>
      <c r="J52" s="271">
        <f t="shared" si="12"/>
        <v>0</v>
      </c>
      <c r="K52" s="272" t="e">
        <f t="shared" si="13"/>
        <v>#DIV/0!</v>
      </c>
      <c r="L52" s="258"/>
      <c r="M52" s="460"/>
      <c r="N52" s="259"/>
      <c r="O52" s="460"/>
      <c r="P52" s="259">
        <f t="shared" si="14"/>
        <v>0</v>
      </c>
      <c r="Q52" s="274" t="e">
        <f t="shared" si="15"/>
        <v>#DIV/0!</v>
      </c>
      <c r="R52" s="261">
        <f t="shared" si="2"/>
        <v>0</v>
      </c>
      <c r="S52" s="460">
        <f t="shared" si="3"/>
        <v>0</v>
      </c>
      <c r="T52" s="259">
        <f t="shared" si="3"/>
        <v>0</v>
      </c>
      <c r="U52" s="259">
        <f t="shared" si="4"/>
        <v>0</v>
      </c>
      <c r="V52" s="259">
        <f t="shared" si="0"/>
        <v>0</v>
      </c>
      <c r="W52" s="272" t="e">
        <f t="shared" si="1"/>
        <v>#DIV/0!</v>
      </c>
      <c r="X52" s="301"/>
      <c r="Y52" s="302"/>
      <c r="Z52" s="302"/>
      <c r="AA52" s="302"/>
      <c r="AB52" s="302"/>
      <c r="AC52" s="302"/>
      <c r="AD52" s="302"/>
      <c r="AE52" s="302"/>
      <c r="AF52" s="302"/>
      <c r="AG52" s="302"/>
      <c r="AH52" s="302"/>
      <c r="AI52" s="302"/>
      <c r="AJ52" s="302"/>
      <c r="AK52" s="302"/>
      <c r="AL52" s="302"/>
      <c r="AM52" s="302"/>
      <c r="AN52" s="302"/>
      <c r="AO52" s="302"/>
      <c r="AP52" s="302"/>
      <c r="AQ52" s="302"/>
      <c r="AR52" s="302"/>
      <c r="AS52" s="302"/>
    </row>
    <row r="53" spans="1:45" s="303" customFormat="1" ht="29.25" hidden="1" customHeight="1" x14ac:dyDescent="0.25">
      <c r="A53" s="254"/>
      <c r="B53" s="467"/>
      <c r="C53" s="468"/>
      <c r="D53" s="456"/>
      <c r="E53" s="275" t="s">
        <v>367</v>
      </c>
      <c r="F53" s="280"/>
      <c r="G53" s="269"/>
      <c r="H53" s="469"/>
      <c r="I53" s="270">
        <f>H53/H10</f>
        <v>0</v>
      </c>
      <c r="J53" s="271">
        <f t="shared" si="12"/>
        <v>0</v>
      </c>
      <c r="K53" s="272" t="e">
        <f t="shared" si="13"/>
        <v>#DIV/0!</v>
      </c>
      <c r="L53" s="258"/>
      <c r="M53" s="460"/>
      <c r="N53" s="259"/>
      <c r="O53" s="460"/>
      <c r="P53" s="259">
        <f t="shared" si="14"/>
        <v>0</v>
      </c>
      <c r="Q53" s="274" t="e">
        <f t="shared" si="15"/>
        <v>#DIV/0!</v>
      </c>
      <c r="R53" s="261">
        <f t="shared" si="2"/>
        <v>0</v>
      </c>
      <c r="S53" s="460">
        <f t="shared" si="3"/>
        <v>0</v>
      </c>
      <c r="T53" s="259">
        <f t="shared" si="3"/>
        <v>0</v>
      </c>
      <c r="U53" s="259">
        <f t="shared" si="4"/>
        <v>0</v>
      </c>
      <c r="V53" s="259">
        <f t="shared" si="0"/>
        <v>0</v>
      </c>
      <c r="W53" s="272" t="e">
        <f t="shared" si="1"/>
        <v>#DIV/0!</v>
      </c>
      <c r="X53" s="301"/>
      <c r="Y53" s="302"/>
      <c r="Z53" s="302"/>
      <c r="AA53" s="302"/>
      <c r="AB53" s="302"/>
      <c r="AC53" s="302"/>
      <c r="AD53" s="302"/>
      <c r="AE53" s="302"/>
      <c r="AF53" s="302"/>
      <c r="AG53" s="302"/>
      <c r="AH53" s="302"/>
      <c r="AI53" s="302"/>
      <c r="AJ53" s="302"/>
      <c r="AK53" s="302"/>
      <c r="AL53" s="302"/>
      <c r="AM53" s="302"/>
      <c r="AN53" s="302"/>
      <c r="AO53" s="302"/>
      <c r="AP53" s="302"/>
      <c r="AQ53" s="302"/>
      <c r="AR53" s="302"/>
      <c r="AS53" s="302"/>
    </row>
    <row r="54" spans="1:45" s="303" customFormat="1" ht="42" customHeight="1" x14ac:dyDescent="0.25">
      <c r="A54" s="254"/>
      <c r="B54" s="467"/>
      <c r="C54" s="468"/>
      <c r="D54" s="456"/>
      <c r="E54" s="285" t="s">
        <v>477</v>
      </c>
      <c r="F54" s="373"/>
      <c r="G54" s="374"/>
      <c r="H54" s="470"/>
      <c r="I54" s="281">
        <f>H54/H10</f>
        <v>0</v>
      </c>
      <c r="J54" s="271">
        <f t="shared" si="12"/>
        <v>0</v>
      </c>
      <c r="K54" s="260" t="e">
        <f>H54/G54</f>
        <v>#DIV/0!</v>
      </c>
      <c r="L54" s="375">
        <v>525.79999999999995</v>
      </c>
      <c r="M54" s="471">
        <v>525.79999999999995</v>
      </c>
      <c r="N54" s="376">
        <v>525.79999999999995</v>
      </c>
      <c r="O54" s="471">
        <v>518.20000000000005</v>
      </c>
      <c r="P54" s="106">
        <f t="shared" si="14"/>
        <v>-7.5999999999999091</v>
      </c>
      <c r="Q54" s="126">
        <f t="shared" si="15"/>
        <v>0.98554583491822001</v>
      </c>
      <c r="R54" s="377">
        <f t="shared" si="2"/>
        <v>525.79999999999995</v>
      </c>
      <c r="S54" s="471">
        <f t="shared" si="3"/>
        <v>525.79999999999995</v>
      </c>
      <c r="T54" s="376">
        <f t="shared" si="3"/>
        <v>525.79999999999995</v>
      </c>
      <c r="U54" s="376">
        <f t="shared" si="4"/>
        <v>518.20000000000005</v>
      </c>
      <c r="V54" s="376">
        <f t="shared" si="0"/>
        <v>-7.5999999999999091</v>
      </c>
      <c r="W54" s="163">
        <f t="shared" si="1"/>
        <v>0.98554583491822001</v>
      </c>
      <c r="X54" s="301"/>
      <c r="Y54" s="302"/>
      <c r="Z54" s="302"/>
      <c r="AA54" s="302"/>
      <c r="AB54" s="302"/>
      <c r="AC54" s="302"/>
      <c r="AD54" s="302"/>
      <c r="AE54" s="302"/>
      <c r="AF54" s="302"/>
      <c r="AG54" s="302"/>
      <c r="AH54" s="302"/>
      <c r="AI54" s="302"/>
      <c r="AJ54" s="302"/>
      <c r="AK54" s="302"/>
      <c r="AL54" s="302"/>
      <c r="AM54" s="302"/>
      <c r="AN54" s="302"/>
      <c r="AO54" s="302"/>
      <c r="AP54" s="302"/>
      <c r="AQ54" s="302"/>
      <c r="AR54" s="302"/>
      <c r="AS54" s="302"/>
    </row>
    <row r="55" spans="1:45" s="9" customFormat="1" ht="55.15" customHeight="1" x14ac:dyDescent="0.25">
      <c r="A55" s="18"/>
      <c r="B55" s="287" t="s">
        <v>41</v>
      </c>
      <c r="C55" s="288">
        <v>1020</v>
      </c>
      <c r="D55" s="287" t="s">
        <v>139</v>
      </c>
      <c r="E55" s="385" t="s">
        <v>137</v>
      </c>
      <c r="F55" s="378">
        <v>101484.9</v>
      </c>
      <c r="G55" s="103">
        <v>60947.5</v>
      </c>
      <c r="H55" s="472">
        <v>57180.5</v>
      </c>
      <c r="I55" s="436">
        <f>H55/H10</f>
        <v>0.23610859116416544</v>
      </c>
      <c r="J55" s="437">
        <f t="shared" si="12"/>
        <v>-3767</v>
      </c>
      <c r="K55" s="440">
        <f>H55/G55</f>
        <v>0.93819270683785227</v>
      </c>
      <c r="L55" s="107">
        <v>5093</v>
      </c>
      <c r="M55" s="439">
        <v>5311.5</v>
      </c>
      <c r="N55" s="32">
        <v>4068.9</v>
      </c>
      <c r="O55" s="439">
        <v>617.5</v>
      </c>
      <c r="P55" s="32">
        <f t="shared" si="14"/>
        <v>-3451.4</v>
      </c>
      <c r="Q55" s="161">
        <f t="shared" si="15"/>
        <v>0.15176091818427584</v>
      </c>
      <c r="R55" s="108">
        <f t="shared" si="2"/>
        <v>106577.9</v>
      </c>
      <c r="S55" s="439">
        <f t="shared" si="3"/>
        <v>106796.4</v>
      </c>
      <c r="T55" s="32">
        <f t="shared" si="3"/>
        <v>65016.4</v>
      </c>
      <c r="U55" s="32">
        <f t="shared" si="4"/>
        <v>57798</v>
      </c>
      <c r="V55" s="32">
        <f t="shared" si="0"/>
        <v>-7218.4000000000015</v>
      </c>
      <c r="W55" s="440">
        <f t="shared" si="1"/>
        <v>0.88897570459145692</v>
      </c>
      <c r="X55" s="13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</row>
    <row r="56" spans="1:45" s="284" customFormat="1" ht="18" customHeight="1" x14ac:dyDescent="0.25">
      <c r="A56" s="254"/>
      <c r="B56" s="277"/>
      <c r="C56" s="278"/>
      <c r="D56" s="277"/>
      <c r="E56" s="279" t="s">
        <v>368</v>
      </c>
      <c r="F56" s="268">
        <v>60038.5</v>
      </c>
      <c r="G56" s="280">
        <v>35633.699999999997</v>
      </c>
      <c r="H56" s="469">
        <v>35631.699999999997</v>
      </c>
      <c r="I56" s="281">
        <f>H56/H10</f>
        <v>0.14712971183854973</v>
      </c>
      <c r="J56" s="271">
        <f t="shared" si="12"/>
        <v>-2</v>
      </c>
      <c r="K56" s="260">
        <f>H56/G56</f>
        <v>0.99994387335584012</v>
      </c>
      <c r="L56" s="258"/>
      <c r="M56" s="460"/>
      <c r="N56" s="259"/>
      <c r="O56" s="460"/>
      <c r="P56" s="259">
        <f t="shared" si="14"/>
        <v>0</v>
      </c>
      <c r="Q56" s="274"/>
      <c r="R56" s="261">
        <f t="shared" si="2"/>
        <v>60038.5</v>
      </c>
      <c r="S56" s="460">
        <f t="shared" si="3"/>
        <v>60038.5</v>
      </c>
      <c r="T56" s="259">
        <f t="shared" si="3"/>
        <v>35633.699999999997</v>
      </c>
      <c r="U56" s="259">
        <f t="shared" si="4"/>
        <v>35631.699999999997</v>
      </c>
      <c r="V56" s="259">
        <f t="shared" si="0"/>
        <v>-2</v>
      </c>
      <c r="W56" s="260">
        <f t="shared" si="1"/>
        <v>0.99994387335584012</v>
      </c>
      <c r="X56" s="282"/>
      <c r="Y56" s="283"/>
      <c r="Z56" s="283"/>
      <c r="AA56" s="283"/>
      <c r="AB56" s="283"/>
      <c r="AC56" s="283"/>
      <c r="AD56" s="283"/>
      <c r="AE56" s="283"/>
      <c r="AF56" s="283"/>
      <c r="AG56" s="283"/>
      <c r="AH56" s="283"/>
      <c r="AI56" s="283"/>
      <c r="AJ56" s="283"/>
      <c r="AK56" s="283"/>
      <c r="AL56" s="283"/>
      <c r="AM56" s="283"/>
      <c r="AN56" s="283"/>
      <c r="AO56" s="283"/>
      <c r="AP56" s="283"/>
      <c r="AQ56" s="283"/>
      <c r="AR56" s="283"/>
      <c r="AS56" s="283"/>
    </row>
    <row r="57" spans="1:45" s="284" customFormat="1" ht="42.75" hidden="1" customHeight="1" x14ac:dyDescent="0.25">
      <c r="A57" s="254"/>
      <c r="B57" s="277"/>
      <c r="C57" s="278"/>
      <c r="D57" s="277"/>
      <c r="E57" s="285" t="s">
        <v>369</v>
      </c>
      <c r="F57" s="286"/>
      <c r="G57" s="269"/>
      <c r="H57" s="469"/>
      <c r="I57" s="281">
        <f>H57/H10</f>
        <v>0</v>
      </c>
      <c r="J57" s="271">
        <f>H57-G57</f>
        <v>0</v>
      </c>
      <c r="K57" s="260" t="e">
        <f t="shared" ref="K57:K59" si="19">H57/G57</f>
        <v>#DIV/0!</v>
      </c>
      <c r="L57" s="258"/>
      <c r="M57" s="460"/>
      <c r="N57" s="259"/>
      <c r="O57" s="460"/>
      <c r="P57" s="259">
        <f t="shared" si="14"/>
        <v>0</v>
      </c>
      <c r="Q57" s="274" t="e">
        <f t="shared" ref="Q57:Q67" si="20">O57/N57</f>
        <v>#DIV/0!</v>
      </c>
      <c r="R57" s="261">
        <f t="shared" si="2"/>
        <v>0</v>
      </c>
      <c r="S57" s="460">
        <f t="shared" si="3"/>
        <v>0</v>
      </c>
      <c r="T57" s="259">
        <f t="shared" si="3"/>
        <v>0</v>
      </c>
      <c r="U57" s="259">
        <f t="shared" si="4"/>
        <v>0</v>
      </c>
      <c r="V57" s="259">
        <f t="shared" si="0"/>
        <v>0</v>
      </c>
      <c r="W57" s="260" t="e">
        <f t="shared" si="1"/>
        <v>#DIV/0!</v>
      </c>
      <c r="X57" s="282"/>
      <c r="Y57" s="283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  <c r="AQ57" s="283"/>
      <c r="AR57" s="283"/>
      <c r="AS57" s="283"/>
    </row>
    <row r="58" spans="1:45" s="284" customFormat="1" ht="30.75" hidden="1" customHeight="1" x14ac:dyDescent="0.25">
      <c r="A58" s="254"/>
      <c r="B58" s="277"/>
      <c r="C58" s="278"/>
      <c r="D58" s="277"/>
      <c r="E58" s="275" t="s">
        <v>370</v>
      </c>
      <c r="F58" s="268"/>
      <c r="G58" s="269"/>
      <c r="H58" s="469"/>
      <c r="I58" s="281">
        <f>H58/H10</f>
        <v>0</v>
      </c>
      <c r="J58" s="271">
        <f>H58-G58</f>
        <v>0</v>
      </c>
      <c r="K58" s="260" t="e">
        <f t="shared" si="19"/>
        <v>#DIV/0!</v>
      </c>
      <c r="L58" s="258"/>
      <c r="M58" s="460"/>
      <c r="N58" s="259"/>
      <c r="O58" s="460"/>
      <c r="P58" s="259">
        <f t="shared" si="14"/>
        <v>0</v>
      </c>
      <c r="Q58" s="274" t="e">
        <f t="shared" si="20"/>
        <v>#DIV/0!</v>
      </c>
      <c r="R58" s="261">
        <f t="shared" si="2"/>
        <v>0</v>
      </c>
      <c r="S58" s="460">
        <f t="shared" si="3"/>
        <v>0</v>
      </c>
      <c r="T58" s="259">
        <f t="shared" si="3"/>
        <v>0</v>
      </c>
      <c r="U58" s="259">
        <f t="shared" si="4"/>
        <v>0</v>
      </c>
      <c r="V58" s="259">
        <f t="shared" si="0"/>
        <v>0</v>
      </c>
      <c r="W58" s="260" t="e">
        <f t="shared" si="1"/>
        <v>#DIV/0!</v>
      </c>
      <c r="X58" s="282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  <c r="AK58" s="283"/>
      <c r="AL58" s="283"/>
      <c r="AM58" s="283"/>
      <c r="AN58" s="283"/>
      <c r="AO58" s="283"/>
      <c r="AP58" s="283"/>
      <c r="AQ58" s="283"/>
      <c r="AR58" s="283"/>
      <c r="AS58" s="283"/>
    </row>
    <row r="59" spans="1:45" s="284" customFormat="1" ht="47.25" hidden="1" customHeight="1" x14ac:dyDescent="0.25">
      <c r="A59" s="254"/>
      <c r="B59" s="277"/>
      <c r="C59" s="278"/>
      <c r="D59" s="277"/>
      <c r="E59" s="279" t="s">
        <v>371</v>
      </c>
      <c r="F59" s="268"/>
      <c r="G59" s="269"/>
      <c r="H59" s="469"/>
      <c r="I59" s="281">
        <f>H59/H10</f>
        <v>0</v>
      </c>
      <c r="J59" s="271">
        <f>H59-G59</f>
        <v>0</v>
      </c>
      <c r="K59" s="260" t="e">
        <f t="shared" si="19"/>
        <v>#DIV/0!</v>
      </c>
      <c r="L59" s="258"/>
      <c r="M59" s="460"/>
      <c r="N59" s="259"/>
      <c r="O59" s="460"/>
      <c r="P59" s="259">
        <f t="shared" si="14"/>
        <v>0</v>
      </c>
      <c r="Q59" s="274" t="e">
        <f t="shared" si="20"/>
        <v>#DIV/0!</v>
      </c>
      <c r="R59" s="261">
        <f t="shared" si="2"/>
        <v>0</v>
      </c>
      <c r="S59" s="460">
        <f t="shared" si="3"/>
        <v>0</v>
      </c>
      <c r="T59" s="259">
        <f t="shared" si="3"/>
        <v>0</v>
      </c>
      <c r="U59" s="259">
        <f t="shared" si="4"/>
        <v>0</v>
      </c>
      <c r="V59" s="259">
        <f t="shared" si="0"/>
        <v>0</v>
      </c>
      <c r="W59" s="260" t="e">
        <f t="shared" si="1"/>
        <v>#DIV/0!</v>
      </c>
      <c r="X59" s="282"/>
      <c r="Y59" s="283"/>
      <c r="Z59" s="283"/>
      <c r="AA59" s="283"/>
      <c r="AB59" s="283"/>
      <c r="AC59" s="283"/>
      <c r="AD59" s="283"/>
      <c r="AE59" s="283"/>
      <c r="AF59" s="283"/>
      <c r="AG59" s="283"/>
      <c r="AH59" s="283"/>
      <c r="AI59" s="283"/>
      <c r="AJ59" s="283"/>
      <c r="AK59" s="283"/>
      <c r="AL59" s="283"/>
      <c r="AM59" s="283"/>
      <c r="AN59" s="283"/>
      <c r="AO59" s="283"/>
      <c r="AP59" s="283"/>
      <c r="AQ59" s="283"/>
      <c r="AR59" s="283"/>
      <c r="AS59" s="283"/>
    </row>
    <row r="60" spans="1:45" s="292" customFormat="1" ht="27.75" hidden="1" customHeight="1" x14ac:dyDescent="0.25">
      <c r="A60" s="18"/>
      <c r="B60" s="287"/>
      <c r="C60" s="288"/>
      <c r="D60" s="287"/>
      <c r="E60" s="144" t="s">
        <v>129</v>
      </c>
      <c r="F60" s="148"/>
      <c r="G60" s="103"/>
      <c r="H60" s="472"/>
      <c r="I60" s="289"/>
      <c r="J60" s="30"/>
      <c r="K60" s="160"/>
      <c r="L60" s="107"/>
      <c r="M60" s="439"/>
      <c r="N60" s="32"/>
      <c r="O60" s="439"/>
      <c r="P60" s="32">
        <f t="shared" si="14"/>
        <v>0</v>
      </c>
      <c r="Q60" s="161" t="e">
        <f t="shared" si="20"/>
        <v>#DIV/0!</v>
      </c>
      <c r="R60" s="108">
        <f>SUM(F60,L60)</f>
        <v>0</v>
      </c>
      <c r="S60" s="439">
        <f t="shared" si="3"/>
        <v>0</v>
      </c>
      <c r="T60" s="32">
        <f t="shared" si="3"/>
        <v>0</v>
      </c>
      <c r="U60" s="32">
        <f t="shared" si="3"/>
        <v>0</v>
      </c>
      <c r="V60" s="32">
        <f>U60-T60</f>
        <v>0</v>
      </c>
      <c r="W60" s="160" t="e">
        <f>U60/T60</f>
        <v>#DIV/0!</v>
      </c>
      <c r="X60" s="290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291"/>
    </row>
    <row r="61" spans="1:45" s="295" customFormat="1" ht="27.75" hidden="1" customHeight="1" x14ac:dyDescent="0.25">
      <c r="A61" s="18"/>
      <c r="B61" s="287"/>
      <c r="C61" s="288"/>
      <c r="D61" s="287"/>
      <c r="E61" s="144" t="s">
        <v>123</v>
      </c>
      <c r="F61" s="148"/>
      <c r="G61" s="103"/>
      <c r="H61" s="472"/>
      <c r="I61" s="289"/>
      <c r="J61" s="30">
        <f>H61-G61</f>
        <v>0</v>
      </c>
      <c r="K61" s="160"/>
      <c r="L61" s="107"/>
      <c r="M61" s="439"/>
      <c r="N61" s="32"/>
      <c r="O61" s="439"/>
      <c r="P61" s="32">
        <f t="shared" si="14"/>
        <v>0</v>
      </c>
      <c r="Q61" s="161" t="e">
        <f t="shared" si="20"/>
        <v>#DIV/0!</v>
      </c>
      <c r="R61" s="108">
        <f>SUM(F61,L61)</f>
        <v>0</v>
      </c>
      <c r="S61" s="439">
        <f t="shared" si="3"/>
        <v>0</v>
      </c>
      <c r="T61" s="32">
        <f t="shared" si="3"/>
        <v>0</v>
      </c>
      <c r="U61" s="32">
        <f t="shared" si="3"/>
        <v>0</v>
      </c>
      <c r="V61" s="32">
        <f>U61-T61</f>
        <v>0</v>
      </c>
      <c r="W61" s="160" t="e">
        <f>U61/T61</f>
        <v>#DIV/0!</v>
      </c>
      <c r="X61" s="293"/>
      <c r="Y61" s="294"/>
      <c r="Z61" s="294"/>
      <c r="AA61" s="294"/>
      <c r="AB61" s="294"/>
      <c r="AC61" s="294"/>
      <c r="AD61" s="294"/>
      <c r="AE61" s="294"/>
      <c r="AF61" s="294"/>
      <c r="AG61" s="294"/>
      <c r="AH61" s="294"/>
      <c r="AI61" s="294"/>
      <c r="AJ61" s="294"/>
      <c r="AK61" s="294"/>
      <c r="AL61" s="294"/>
      <c r="AM61" s="294"/>
      <c r="AN61" s="294"/>
      <c r="AO61" s="294"/>
      <c r="AP61" s="294"/>
      <c r="AQ61" s="294"/>
      <c r="AR61" s="294"/>
      <c r="AS61" s="294"/>
    </row>
    <row r="62" spans="1:45" s="295" customFormat="1" ht="25.5" hidden="1" customHeight="1" x14ac:dyDescent="0.25">
      <c r="A62" s="18"/>
      <c r="B62" s="287"/>
      <c r="C62" s="296"/>
      <c r="D62" s="297"/>
      <c r="E62" s="298"/>
      <c r="F62" s="299"/>
      <c r="G62" s="158"/>
      <c r="H62" s="473"/>
      <c r="I62" s="158"/>
      <c r="J62" s="158"/>
      <c r="K62" s="300"/>
      <c r="L62" s="299"/>
      <c r="M62" s="473"/>
      <c r="N62" s="158"/>
      <c r="O62" s="473"/>
      <c r="P62" s="38">
        <f t="shared" si="14"/>
        <v>0</v>
      </c>
      <c r="Q62" s="162" t="e">
        <f t="shared" si="20"/>
        <v>#DIV/0!</v>
      </c>
      <c r="R62" s="299"/>
      <c r="S62" s="473"/>
      <c r="T62" s="158"/>
      <c r="U62" s="158"/>
      <c r="V62" s="158"/>
      <c r="W62" s="300"/>
      <c r="X62" s="293"/>
      <c r="Y62" s="294"/>
      <c r="Z62" s="294"/>
      <c r="AA62" s="294"/>
      <c r="AB62" s="294"/>
      <c r="AC62" s="294"/>
      <c r="AD62" s="294"/>
      <c r="AE62" s="294"/>
      <c r="AF62" s="294"/>
      <c r="AG62" s="294"/>
      <c r="AH62" s="294"/>
      <c r="AI62" s="294"/>
      <c r="AJ62" s="294"/>
      <c r="AK62" s="294"/>
      <c r="AL62" s="294"/>
      <c r="AM62" s="294"/>
      <c r="AN62" s="294"/>
      <c r="AO62" s="294"/>
      <c r="AP62" s="294"/>
      <c r="AQ62" s="294"/>
      <c r="AR62" s="294"/>
      <c r="AS62" s="294"/>
    </row>
    <row r="63" spans="1:45" s="382" customFormat="1" ht="33.75" customHeight="1" x14ac:dyDescent="0.25">
      <c r="A63" s="379"/>
      <c r="B63" s="277"/>
      <c r="C63" s="278"/>
      <c r="D63" s="277"/>
      <c r="E63" s="285" t="s">
        <v>369</v>
      </c>
      <c r="F63" s="374">
        <v>274.60000000000002</v>
      </c>
      <c r="G63" s="374">
        <v>136.30000000000001</v>
      </c>
      <c r="H63" s="470"/>
      <c r="I63" s="281">
        <f>H63/H10</f>
        <v>0</v>
      </c>
      <c r="J63" s="271">
        <f t="shared" ref="J63:J66" si="21">H63-G63</f>
        <v>-136.30000000000001</v>
      </c>
      <c r="K63" s="260">
        <f>H63/G63</f>
        <v>0</v>
      </c>
      <c r="L63" s="380">
        <v>62.7</v>
      </c>
      <c r="M63" s="470">
        <v>62.7</v>
      </c>
      <c r="N63" s="374">
        <v>62.7</v>
      </c>
      <c r="O63" s="470"/>
      <c r="P63" s="32">
        <f t="shared" si="14"/>
        <v>-62.7</v>
      </c>
      <c r="Q63" s="161">
        <f t="shared" si="20"/>
        <v>0</v>
      </c>
      <c r="R63" s="261">
        <f t="shared" ref="R63:R66" si="22">SUM(F63,L63)</f>
        <v>337.3</v>
      </c>
      <c r="S63" s="460">
        <f t="shared" ref="S63:U76" si="23">SUM(F63,M63)</f>
        <v>337.3</v>
      </c>
      <c r="T63" s="259">
        <f t="shared" si="23"/>
        <v>199</v>
      </c>
      <c r="U63" s="259">
        <f t="shared" si="23"/>
        <v>0</v>
      </c>
      <c r="V63" s="259">
        <f t="shared" ref="V63:V66" si="24">U63-T63</f>
        <v>-199</v>
      </c>
      <c r="W63" s="260">
        <f t="shared" ref="W63:W66" si="25">U63/T63</f>
        <v>0</v>
      </c>
      <c r="X63" s="381"/>
    </row>
    <row r="64" spans="1:45" s="382" customFormat="1" ht="45" customHeight="1" x14ac:dyDescent="0.25">
      <c r="A64" s="379"/>
      <c r="B64" s="277"/>
      <c r="C64" s="278"/>
      <c r="D64" s="277"/>
      <c r="E64" s="285" t="s">
        <v>478</v>
      </c>
      <c r="F64" s="374">
        <v>888.8</v>
      </c>
      <c r="G64" s="374">
        <v>514.9</v>
      </c>
      <c r="H64" s="470"/>
      <c r="I64" s="281">
        <f>H64/H10</f>
        <v>0</v>
      </c>
      <c r="J64" s="271">
        <f t="shared" si="21"/>
        <v>-514.9</v>
      </c>
      <c r="K64" s="260">
        <f>H64/G64</f>
        <v>0</v>
      </c>
      <c r="L64" s="380"/>
      <c r="M64" s="470"/>
      <c r="N64" s="374"/>
      <c r="O64" s="470"/>
      <c r="P64" s="32">
        <f t="shared" si="14"/>
        <v>0</v>
      </c>
      <c r="Q64" s="161" t="e">
        <f t="shared" si="20"/>
        <v>#DIV/0!</v>
      </c>
      <c r="R64" s="261">
        <f t="shared" si="22"/>
        <v>888.8</v>
      </c>
      <c r="S64" s="460">
        <f t="shared" si="23"/>
        <v>888.8</v>
      </c>
      <c r="T64" s="259">
        <f t="shared" si="23"/>
        <v>514.9</v>
      </c>
      <c r="U64" s="259">
        <f t="shared" si="23"/>
        <v>0</v>
      </c>
      <c r="V64" s="259">
        <f t="shared" si="24"/>
        <v>-514.9</v>
      </c>
      <c r="W64" s="260">
        <f t="shared" si="25"/>
        <v>0</v>
      </c>
      <c r="X64" s="381"/>
    </row>
    <row r="65" spans="1:45" s="382" customFormat="1" ht="30" customHeight="1" x14ac:dyDescent="0.25">
      <c r="A65" s="379"/>
      <c r="B65" s="277"/>
      <c r="C65" s="278"/>
      <c r="D65" s="277"/>
      <c r="E65" s="285" t="s">
        <v>479</v>
      </c>
      <c r="F65" s="373"/>
      <c r="G65" s="374"/>
      <c r="H65" s="470"/>
      <c r="I65" s="281">
        <f>H65/H10</f>
        <v>0</v>
      </c>
      <c r="J65" s="271">
        <f t="shared" si="21"/>
        <v>0</v>
      </c>
      <c r="K65" s="260" t="e">
        <f>H65/G65</f>
        <v>#DIV/0!</v>
      </c>
      <c r="L65" s="380">
        <v>580.20000000000005</v>
      </c>
      <c r="M65" s="470">
        <v>580.20000000000005</v>
      </c>
      <c r="N65" s="374">
        <v>580.20000000000005</v>
      </c>
      <c r="O65" s="470"/>
      <c r="P65" s="32">
        <f t="shared" si="14"/>
        <v>-580.20000000000005</v>
      </c>
      <c r="Q65" s="161">
        <f t="shared" si="20"/>
        <v>0</v>
      </c>
      <c r="R65" s="261">
        <f t="shared" si="22"/>
        <v>580.20000000000005</v>
      </c>
      <c r="S65" s="460">
        <f t="shared" si="23"/>
        <v>580.20000000000005</v>
      </c>
      <c r="T65" s="259">
        <f t="shared" si="23"/>
        <v>580.20000000000005</v>
      </c>
      <c r="U65" s="259">
        <f t="shared" si="23"/>
        <v>0</v>
      </c>
      <c r="V65" s="259">
        <f t="shared" si="24"/>
        <v>-580.20000000000005</v>
      </c>
      <c r="W65" s="260">
        <f t="shared" si="25"/>
        <v>0</v>
      </c>
      <c r="X65" s="381"/>
    </row>
    <row r="66" spans="1:45" s="382" customFormat="1" ht="46.5" customHeight="1" x14ac:dyDescent="0.25">
      <c r="A66" s="379"/>
      <c r="B66" s="277"/>
      <c r="C66" s="278"/>
      <c r="D66" s="277"/>
      <c r="E66" s="285" t="s">
        <v>480</v>
      </c>
      <c r="F66" s="373"/>
      <c r="G66" s="374"/>
      <c r="H66" s="470"/>
      <c r="I66" s="281">
        <f>H66/H10</f>
        <v>0</v>
      </c>
      <c r="J66" s="271">
        <f t="shared" si="21"/>
        <v>0</v>
      </c>
      <c r="K66" s="260" t="e">
        <f>H66/G66</f>
        <v>#DIV/0!</v>
      </c>
      <c r="L66" s="375">
        <v>300</v>
      </c>
      <c r="M66" s="471">
        <v>300</v>
      </c>
      <c r="N66" s="376">
        <v>300</v>
      </c>
      <c r="O66" s="471"/>
      <c r="P66" s="106">
        <f t="shared" si="14"/>
        <v>-300</v>
      </c>
      <c r="Q66" s="383">
        <f t="shared" si="20"/>
        <v>0</v>
      </c>
      <c r="R66" s="377">
        <f t="shared" si="22"/>
        <v>300</v>
      </c>
      <c r="S66" s="471">
        <f t="shared" si="23"/>
        <v>300</v>
      </c>
      <c r="T66" s="376">
        <f t="shared" si="23"/>
        <v>300</v>
      </c>
      <c r="U66" s="376">
        <f t="shared" si="23"/>
        <v>0</v>
      </c>
      <c r="V66" s="376">
        <f t="shared" si="24"/>
        <v>-300</v>
      </c>
      <c r="W66" s="384">
        <f t="shared" si="25"/>
        <v>0</v>
      </c>
      <c r="X66" s="381"/>
    </row>
    <row r="67" spans="1:45" s="9" customFormat="1" ht="63.75" customHeight="1" x14ac:dyDescent="0.25">
      <c r="A67" s="18"/>
      <c r="B67" s="287" t="s">
        <v>42</v>
      </c>
      <c r="C67" s="288">
        <v>1070</v>
      </c>
      <c r="D67" s="287" t="s">
        <v>147</v>
      </c>
      <c r="E67" s="385" t="s">
        <v>140</v>
      </c>
      <c r="F67" s="304">
        <v>617.20000000000005</v>
      </c>
      <c r="G67" s="103">
        <v>336.3</v>
      </c>
      <c r="H67" s="472">
        <v>249.2</v>
      </c>
      <c r="I67" s="289">
        <f>H67/H10</f>
        <v>1.0289917177728426E-3</v>
      </c>
      <c r="J67" s="32">
        <f t="shared" si="12"/>
        <v>-87.100000000000023</v>
      </c>
      <c r="K67" s="160">
        <f t="shared" ref="K67:K86" si="26">H67/G67</f>
        <v>0.74100505501040737</v>
      </c>
      <c r="L67" s="107">
        <v>23.8</v>
      </c>
      <c r="M67" s="439">
        <v>23.8</v>
      </c>
      <c r="N67" s="32">
        <v>23.8</v>
      </c>
      <c r="O67" s="439"/>
      <c r="P67" s="32">
        <f t="shared" si="14"/>
        <v>-23.8</v>
      </c>
      <c r="Q67" s="161">
        <f t="shared" si="20"/>
        <v>0</v>
      </c>
      <c r="R67" s="107">
        <f t="shared" si="2"/>
        <v>641</v>
      </c>
      <c r="S67" s="439">
        <f t="shared" si="3"/>
        <v>641</v>
      </c>
      <c r="T67" s="32">
        <f t="shared" si="23"/>
        <v>360.1</v>
      </c>
      <c r="U67" s="32">
        <f t="shared" si="4"/>
        <v>249.2</v>
      </c>
      <c r="V67" s="32">
        <f t="shared" si="0"/>
        <v>-110.90000000000003</v>
      </c>
      <c r="W67" s="160">
        <f t="shared" si="1"/>
        <v>0.69202999166898072</v>
      </c>
      <c r="X67" s="13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</row>
    <row r="68" spans="1:45" s="303" customFormat="1" ht="18.75" customHeight="1" x14ac:dyDescent="0.25">
      <c r="A68" s="254"/>
      <c r="B68" s="277"/>
      <c r="C68" s="278"/>
      <c r="D68" s="277"/>
      <c r="E68" s="279" t="s">
        <v>372</v>
      </c>
      <c r="F68" s="286">
        <v>400.2</v>
      </c>
      <c r="G68" s="269">
        <v>268.7</v>
      </c>
      <c r="H68" s="469">
        <v>228.7</v>
      </c>
      <c r="I68" s="281">
        <f>H68/H10</f>
        <v>9.4434352269120829E-4</v>
      </c>
      <c r="J68" s="271">
        <f>H68-G68</f>
        <v>-40</v>
      </c>
      <c r="K68" s="260">
        <f t="shared" si="26"/>
        <v>0.85113509490137695</v>
      </c>
      <c r="L68" s="258"/>
      <c r="M68" s="259"/>
      <c r="N68" s="259"/>
      <c r="O68" s="460"/>
      <c r="P68" s="259"/>
      <c r="Q68" s="274"/>
      <c r="R68" s="261">
        <f>SUM(F68,L68)</f>
        <v>400.2</v>
      </c>
      <c r="S68" s="460">
        <f>SUM(F68,M68)</f>
        <v>400.2</v>
      </c>
      <c r="T68" s="259">
        <f t="shared" si="23"/>
        <v>268.7</v>
      </c>
      <c r="U68" s="259">
        <f>SUM(H68,O68)</f>
        <v>228.7</v>
      </c>
      <c r="V68" s="259">
        <f>U68-T68</f>
        <v>-40</v>
      </c>
      <c r="W68" s="260">
        <f>U68/T68</f>
        <v>0.85113509490137695</v>
      </c>
      <c r="X68" s="301"/>
      <c r="Y68" s="302"/>
      <c r="Z68" s="302"/>
      <c r="AA68" s="302"/>
      <c r="AB68" s="302"/>
      <c r="AC68" s="302"/>
      <c r="AD68" s="302"/>
      <c r="AE68" s="302"/>
      <c r="AF68" s="302"/>
      <c r="AG68" s="302"/>
      <c r="AH68" s="302"/>
      <c r="AI68" s="302"/>
      <c r="AJ68" s="302"/>
      <c r="AK68" s="302"/>
      <c r="AL68" s="302"/>
      <c r="AM68" s="302"/>
      <c r="AN68" s="302"/>
      <c r="AO68" s="302"/>
      <c r="AP68" s="302"/>
      <c r="AQ68" s="302"/>
      <c r="AR68" s="302"/>
      <c r="AS68" s="302"/>
    </row>
    <row r="69" spans="1:45" s="303" customFormat="1" ht="30" hidden="1" customHeight="1" thickBot="1" x14ac:dyDescent="0.3">
      <c r="A69" s="254"/>
      <c r="B69" s="277"/>
      <c r="C69" s="278"/>
      <c r="D69" s="277"/>
      <c r="E69" s="279" t="s">
        <v>369</v>
      </c>
      <c r="F69" s="268"/>
      <c r="G69" s="269"/>
      <c r="H69" s="469"/>
      <c r="I69" s="281">
        <f>H69/H10</f>
        <v>0</v>
      </c>
      <c r="J69" s="271">
        <f>H69-G69</f>
        <v>0</v>
      </c>
      <c r="K69" s="260" t="e">
        <f t="shared" si="26"/>
        <v>#DIV/0!</v>
      </c>
      <c r="L69" s="258"/>
      <c r="M69" s="460"/>
      <c r="N69" s="259"/>
      <c r="O69" s="460"/>
      <c r="P69" s="259">
        <f t="shared" ref="P69:P70" si="27">O69-N69</f>
        <v>0</v>
      </c>
      <c r="Q69" s="274" t="e">
        <f t="shared" ref="Q69:Q70" si="28">O69/N69</f>
        <v>#DIV/0!</v>
      </c>
      <c r="R69" s="261">
        <f>SUM(F69,L69)</f>
        <v>0</v>
      </c>
      <c r="S69" s="460">
        <f>SUM(F69,M69)</f>
        <v>0</v>
      </c>
      <c r="T69" s="259">
        <f t="shared" si="23"/>
        <v>0</v>
      </c>
      <c r="U69" s="259">
        <f>SUM(H69,O69)</f>
        <v>0</v>
      </c>
      <c r="V69" s="259">
        <f>U69-T69</f>
        <v>0</v>
      </c>
      <c r="W69" s="260" t="e">
        <f>U69/T69</f>
        <v>#DIV/0!</v>
      </c>
      <c r="X69" s="301"/>
      <c r="Y69" s="302"/>
      <c r="Z69" s="302"/>
      <c r="AA69" s="302"/>
      <c r="AB69" s="302"/>
      <c r="AC69" s="302"/>
      <c r="AD69" s="302"/>
      <c r="AE69" s="302"/>
      <c r="AF69" s="302"/>
      <c r="AG69" s="302"/>
      <c r="AH69" s="302"/>
      <c r="AI69" s="302"/>
      <c r="AJ69" s="302"/>
      <c r="AK69" s="302"/>
      <c r="AL69" s="302"/>
      <c r="AM69" s="302"/>
      <c r="AN69" s="302"/>
      <c r="AO69" s="302"/>
      <c r="AP69" s="302"/>
      <c r="AQ69" s="302"/>
      <c r="AR69" s="302"/>
      <c r="AS69" s="302"/>
    </row>
    <row r="70" spans="1:45" s="303" customFormat="1" ht="30" customHeight="1" x14ac:dyDescent="0.25">
      <c r="A70" s="254"/>
      <c r="B70" s="277"/>
      <c r="C70" s="278"/>
      <c r="D70" s="277"/>
      <c r="E70" s="285" t="s">
        <v>369</v>
      </c>
      <c r="F70" s="268">
        <v>178.6</v>
      </c>
      <c r="G70" s="280">
        <v>47</v>
      </c>
      <c r="H70" s="469"/>
      <c r="I70" s="281">
        <f>H70/H10</f>
        <v>0</v>
      </c>
      <c r="J70" s="259">
        <f>H70-G70</f>
        <v>-47</v>
      </c>
      <c r="K70" s="260">
        <f t="shared" si="26"/>
        <v>0</v>
      </c>
      <c r="L70" s="258">
        <v>23.8</v>
      </c>
      <c r="M70" s="460">
        <v>23.8</v>
      </c>
      <c r="N70" s="259">
        <v>23.8</v>
      </c>
      <c r="O70" s="460"/>
      <c r="P70" s="259">
        <f t="shared" si="27"/>
        <v>-23.8</v>
      </c>
      <c r="Q70" s="161">
        <f t="shared" si="28"/>
        <v>0</v>
      </c>
      <c r="R70" s="258">
        <f>SUM(F70,L70)</f>
        <v>202.4</v>
      </c>
      <c r="S70" s="460">
        <f>SUM(F70,M70)</f>
        <v>202.4</v>
      </c>
      <c r="T70" s="259">
        <f t="shared" si="23"/>
        <v>70.8</v>
      </c>
      <c r="U70" s="259">
        <f>SUM(H70,O70)</f>
        <v>0</v>
      </c>
      <c r="V70" s="259">
        <f>U70-T70</f>
        <v>-70.8</v>
      </c>
      <c r="W70" s="260">
        <f>U70/T70</f>
        <v>0</v>
      </c>
      <c r="X70" s="301"/>
      <c r="Y70" s="302"/>
      <c r="Z70" s="302"/>
      <c r="AA70" s="302"/>
      <c r="AB70" s="302"/>
      <c r="AC70" s="302"/>
      <c r="AD70" s="302"/>
      <c r="AE70" s="302"/>
      <c r="AF70" s="302"/>
      <c r="AG70" s="302"/>
      <c r="AH70" s="302"/>
      <c r="AI70" s="302"/>
      <c r="AJ70" s="302"/>
      <c r="AK70" s="302"/>
      <c r="AL70" s="302"/>
      <c r="AM70" s="302"/>
      <c r="AN70" s="302"/>
      <c r="AO70" s="302"/>
      <c r="AP70" s="302"/>
      <c r="AQ70" s="302"/>
      <c r="AR70" s="302"/>
      <c r="AS70" s="302"/>
    </row>
    <row r="71" spans="1:45" s="9" customFormat="1" ht="34.5" customHeight="1" x14ac:dyDescent="0.25">
      <c r="A71" s="18"/>
      <c r="B71" s="287" t="s">
        <v>43</v>
      </c>
      <c r="C71" s="60" t="s">
        <v>143</v>
      </c>
      <c r="D71" s="60" t="s">
        <v>144</v>
      </c>
      <c r="E71" s="139" t="s">
        <v>141</v>
      </c>
      <c r="F71" s="148">
        <v>3261.3</v>
      </c>
      <c r="G71" s="304">
        <v>1768.6</v>
      </c>
      <c r="H71" s="472">
        <v>1364.2</v>
      </c>
      <c r="I71" s="436">
        <f>H71/H10</f>
        <v>5.6330276941641728E-3</v>
      </c>
      <c r="J71" s="439">
        <f t="shared" si="12"/>
        <v>-404.39999999999986</v>
      </c>
      <c r="K71" s="440">
        <f t="shared" si="26"/>
        <v>0.7713445663236459</v>
      </c>
      <c r="L71" s="107">
        <v>16</v>
      </c>
      <c r="M71" s="439">
        <v>17.5</v>
      </c>
      <c r="N71" s="32">
        <v>17.5</v>
      </c>
      <c r="O71" s="439">
        <v>1.5</v>
      </c>
      <c r="P71" s="32">
        <f>O71-N71</f>
        <v>-16</v>
      </c>
      <c r="Q71" s="161">
        <f>O71/N71</f>
        <v>8.5714285714285715E-2</v>
      </c>
      <c r="R71" s="107">
        <f t="shared" si="2"/>
        <v>3277.3</v>
      </c>
      <c r="S71" s="439">
        <f t="shared" si="3"/>
        <v>3278.8</v>
      </c>
      <c r="T71" s="32">
        <f t="shared" si="23"/>
        <v>1786.1</v>
      </c>
      <c r="U71" s="32">
        <f t="shared" si="4"/>
        <v>1365.7</v>
      </c>
      <c r="V71" s="32">
        <f t="shared" si="0"/>
        <v>-420.39999999999986</v>
      </c>
      <c r="W71" s="440">
        <f t="shared" si="1"/>
        <v>0.76462684060242991</v>
      </c>
      <c r="X71" s="13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</row>
    <row r="72" spans="1:45" s="9" customFormat="1" ht="34.5" customHeight="1" x14ac:dyDescent="0.25">
      <c r="A72" s="18"/>
      <c r="B72" s="287"/>
      <c r="C72" s="60" t="s">
        <v>373</v>
      </c>
      <c r="D72" s="60" t="s">
        <v>144</v>
      </c>
      <c r="E72" s="298" t="s">
        <v>374</v>
      </c>
      <c r="F72" s="148">
        <v>5407.6</v>
      </c>
      <c r="G72" s="304">
        <v>3171.7</v>
      </c>
      <c r="H72" s="472">
        <v>3103.5</v>
      </c>
      <c r="I72" s="436">
        <f>H72/H10</f>
        <v>1.281491089930986E-2</v>
      </c>
      <c r="J72" s="437">
        <f t="shared" si="12"/>
        <v>-68.199999999999818</v>
      </c>
      <c r="K72" s="440">
        <f t="shared" si="26"/>
        <v>0.97849733581360154</v>
      </c>
      <c r="L72" s="107">
        <v>1009.5</v>
      </c>
      <c r="M72" s="439">
        <v>1022.2</v>
      </c>
      <c r="N72" s="32">
        <v>889.4</v>
      </c>
      <c r="O72" s="439">
        <v>193.5</v>
      </c>
      <c r="P72" s="32">
        <f>O72-N72</f>
        <v>-695.9</v>
      </c>
      <c r="Q72" s="161">
        <f>O72/N72</f>
        <v>0.21756240161906903</v>
      </c>
      <c r="R72" s="108">
        <f t="shared" si="2"/>
        <v>6417.1</v>
      </c>
      <c r="S72" s="439">
        <f t="shared" si="3"/>
        <v>6429.8</v>
      </c>
      <c r="T72" s="32">
        <f t="shared" si="23"/>
        <v>4061.1</v>
      </c>
      <c r="U72" s="32">
        <f t="shared" si="4"/>
        <v>3297</v>
      </c>
      <c r="V72" s="32">
        <f t="shared" si="0"/>
        <v>-764.09999999999991</v>
      </c>
      <c r="W72" s="440">
        <f t="shared" si="1"/>
        <v>0.81184900642683022</v>
      </c>
      <c r="X72" s="13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</row>
    <row r="73" spans="1:45" s="9" customFormat="1" ht="32.25" customHeight="1" x14ac:dyDescent="0.25">
      <c r="A73" s="18"/>
      <c r="B73" s="287" t="s">
        <v>44</v>
      </c>
      <c r="C73" s="60" t="s">
        <v>375</v>
      </c>
      <c r="D73" s="60" t="s">
        <v>146</v>
      </c>
      <c r="E73" s="139" t="s">
        <v>376</v>
      </c>
      <c r="F73" s="276">
        <v>325.3</v>
      </c>
      <c r="G73" s="103">
        <v>229.5</v>
      </c>
      <c r="H73" s="472">
        <v>139.6</v>
      </c>
      <c r="I73" s="436">
        <f>H73/H10</f>
        <v>5.7643356260469027E-4</v>
      </c>
      <c r="J73" s="437">
        <f t="shared" si="12"/>
        <v>-89.9</v>
      </c>
      <c r="K73" s="440">
        <f t="shared" si="26"/>
        <v>0.60827886710239654</v>
      </c>
      <c r="L73" s="107"/>
      <c r="M73" s="439"/>
      <c r="N73" s="32"/>
      <c r="O73" s="439"/>
      <c r="P73" s="32"/>
      <c r="Q73" s="161"/>
      <c r="R73" s="108">
        <f t="shared" si="2"/>
        <v>325.3</v>
      </c>
      <c r="S73" s="439">
        <f t="shared" si="3"/>
        <v>325.3</v>
      </c>
      <c r="T73" s="32">
        <f t="shared" si="23"/>
        <v>229.5</v>
      </c>
      <c r="U73" s="32">
        <f t="shared" si="4"/>
        <v>139.6</v>
      </c>
      <c r="V73" s="32">
        <f t="shared" si="0"/>
        <v>-89.9</v>
      </c>
      <c r="W73" s="440">
        <f t="shared" si="1"/>
        <v>0.60827886710239654</v>
      </c>
      <c r="X73" s="13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</row>
    <row r="74" spans="1:45" s="9" customFormat="1" ht="20.25" customHeight="1" x14ac:dyDescent="0.25">
      <c r="A74" s="18"/>
      <c r="B74" s="287" t="s">
        <v>45</v>
      </c>
      <c r="C74" s="60" t="s">
        <v>145</v>
      </c>
      <c r="D74" s="60" t="s">
        <v>142</v>
      </c>
      <c r="E74" s="139" t="s">
        <v>377</v>
      </c>
      <c r="F74" s="276">
        <v>1566.4</v>
      </c>
      <c r="G74" s="103">
        <v>805.8</v>
      </c>
      <c r="H74" s="472">
        <v>680.7</v>
      </c>
      <c r="I74" s="436">
        <f>H74/H10</f>
        <v>2.8107329947350481E-3</v>
      </c>
      <c r="J74" s="437">
        <f t="shared" si="12"/>
        <v>-125.09999999999991</v>
      </c>
      <c r="K74" s="440">
        <f t="shared" si="26"/>
        <v>0.84475055845122871</v>
      </c>
      <c r="L74" s="107"/>
      <c r="M74" s="439"/>
      <c r="N74" s="32"/>
      <c r="O74" s="439"/>
      <c r="P74" s="32">
        <f t="shared" ref="P74:P93" si="29">O74-N74</f>
        <v>0</v>
      </c>
      <c r="Q74" s="161"/>
      <c r="R74" s="108">
        <f t="shared" si="2"/>
        <v>1566.4</v>
      </c>
      <c r="S74" s="439">
        <f t="shared" si="3"/>
        <v>1566.4</v>
      </c>
      <c r="T74" s="32">
        <f t="shared" si="23"/>
        <v>805.8</v>
      </c>
      <c r="U74" s="32">
        <f t="shared" si="4"/>
        <v>680.7</v>
      </c>
      <c r="V74" s="32">
        <f t="shared" si="0"/>
        <v>-125.09999999999991</v>
      </c>
      <c r="W74" s="440">
        <f t="shared" si="1"/>
        <v>0.84475055845122871</v>
      </c>
      <c r="X74" s="13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</row>
    <row r="75" spans="1:45" s="9" customFormat="1" ht="19.5" customHeight="1" x14ac:dyDescent="0.25">
      <c r="A75" s="18"/>
      <c r="B75" s="287" t="s">
        <v>46</v>
      </c>
      <c r="C75" s="60" t="s">
        <v>378</v>
      </c>
      <c r="D75" s="60" t="s">
        <v>142</v>
      </c>
      <c r="E75" s="139" t="s">
        <v>379</v>
      </c>
      <c r="F75" s="276">
        <v>4066.2</v>
      </c>
      <c r="G75" s="103">
        <v>2195.8000000000002</v>
      </c>
      <c r="H75" s="472">
        <v>1826.95</v>
      </c>
      <c r="I75" s="436">
        <f>H75/H10</f>
        <v>7.5438058538727726E-3</v>
      </c>
      <c r="J75" s="437">
        <f t="shared" si="12"/>
        <v>-368.85000000000014</v>
      </c>
      <c r="K75" s="440">
        <f t="shared" si="26"/>
        <v>0.83202022042080326</v>
      </c>
      <c r="L75" s="107">
        <v>40</v>
      </c>
      <c r="M75" s="439">
        <v>40</v>
      </c>
      <c r="N75" s="32">
        <v>40</v>
      </c>
      <c r="O75" s="439"/>
      <c r="P75" s="32">
        <f t="shared" si="29"/>
        <v>-40</v>
      </c>
      <c r="Q75" s="161">
        <f>O75/N75</f>
        <v>0</v>
      </c>
      <c r="R75" s="108">
        <f t="shared" si="2"/>
        <v>4106.2</v>
      </c>
      <c r="S75" s="439">
        <f t="shared" si="3"/>
        <v>4106.2</v>
      </c>
      <c r="T75" s="32">
        <f t="shared" si="23"/>
        <v>2235.8000000000002</v>
      </c>
      <c r="U75" s="32">
        <f t="shared" si="4"/>
        <v>1826.95</v>
      </c>
      <c r="V75" s="32">
        <f t="shared" si="0"/>
        <v>-408.85000000000014</v>
      </c>
      <c r="W75" s="440">
        <f t="shared" si="1"/>
        <v>0.81713480633330349</v>
      </c>
      <c r="X75" s="13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</row>
    <row r="76" spans="1:45" s="9" customFormat="1" ht="19.5" customHeight="1" thickBot="1" x14ac:dyDescent="0.3">
      <c r="A76" s="18"/>
      <c r="B76" s="287" t="s">
        <v>46</v>
      </c>
      <c r="C76" s="60" t="s">
        <v>380</v>
      </c>
      <c r="D76" s="60" t="s">
        <v>142</v>
      </c>
      <c r="E76" s="139" t="s">
        <v>381</v>
      </c>
      <c r="F76" s="305">
        <v>61</v>
      </c>
      <c r="G76" s="306">
        <v>61</v>
      </c>
      <c r="H76" s="472"/>
      <c r="I76" s="436">
        <f>H76/H10</f>
        <v>0</v>
      </c>
      <c r="J76" s="437">
        <f t="shared" si="12"/>
        <v>-61</v>
      </c>
      <c r="K76" s="440">
        <f t="shared" si="26"/>
        <v>0</v>
      </c>
      <c r="L76" s="109">
        <v>39</v>
      </c>
      <c r="M76" s="474">
        <v>39</v>
      </c>
      <c r="N76" s="39">
        <v>39</v>
      </c>
      <c r="O76" s="474"/>
      <c r="P76" s="39">
        <f t="shared" si="29"/>
        <v>-39</v>
      </c>
      <c r="Q76" s="165">
        <f>O76/N76</f>
        <v>0</v>
      </c>
      <c r="R76" s="108">
        <f t="shared" si="2"/>
        <v>100</v>
      </c>
      <c r="S76" s="439">
        <f t="shared" si="3"/>
        <v>100</v>
      </c>
      <c r="T76" s="32">
        <f t="shared" si="23"/>
        <v>100</v>
      </c>
      <c r="U76" s="32">
        <f t="shared" si="4"/>
        <v>0</v>
      </c>
      <c r="V76" s="32">
        <f t="shared" si="0"/>
        <v>-100</v>
      </c>
      <c r="W76" s="475">
        <f t="shared" si="1"/>
        <v>0</v>
      </c>
      <c r="X76" s="13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</row>
    <row r="77" spans="1:45" s="64" customFormat="1" ht="27" customHeight="1" thickBot="1" x14ac:dyDescent="0.3">
      <c r="A77" s="16">
        <v>3</v>
      </c>
      <c r="B77" s="14" t="s">
        <v>100</v>
      </c>
      <c r="C77" s="14" t="s">
        <v>256</v>
      </c>
      <c r="D77" s="14"/>
      <c r="E77" s="476" t="s">
        <v>101</v>
      </c>
      <c r="F77" s="138">
        <f>SUM(F87,F85,F84,F82,F81,F78)</f>
        <v>63191.9</v>
      </c>
      <c r="G77" s="29">
        <f>SUM(G87,G85,G84,G82,G81,G78)</f>
        <v>31373.300000000003</v>
      </c>
      <c r="H77" s="415">
        <f>SUM(H87,H85,H84,H82,H81,H78)</f>
        <v>29966.799999999999</v>
      </c>
      <c r="I77" s="414">
        <f>H77/H10</f>
        <v>0.12373831865230826</v>
      </c>
      <c r="J77" s="415">
        <f t="shared" si="12"/>
        <v>-1406.5000000000036</v>
      </c>
      <c r="K77" s="416">
        <f t="shared" si="26"/>
        <v>0.95516888564479974</v>
      </c>
      <c r="L77" s="29">
        <f>SUM(L87,L85,L84,L82,L81,L78)</f>
        <v>4410.5</v>
      </c>
      <c r="M77" s="29">
        <f t="shared" ref="M77:O77" si="30">SUM(M87,M85,M84,M82,M81,M78)</f>
        <v>4597.8</v>
      </c>
      <c r="N77" s="29">
        <f t="shared" si="30"/>
        <v>2014.2</v>
      </c>
      <c r="O77" s="415">
        <f t="shared" si="30"/>
        <v>2014.2</v>
      </c>
      <c r="P77" s="29">
        <f t="shared" si="29"/>
        <v>0</v>
      </c>
      <c r="Q77" s="105">
        <f>O77/N77</f>
        <v>1</v>
      </c>
      <c r="R77" s="40">
        <f>SUM(R87,R85,R84,R82,R81,R78)</f>
        <v>67602.399999999994</v>
      </c>
      <c r="S77" s="29">
        <f t="shared" ref="S77:U77" si="31">SUM(S87,S85,S84,S82,S81,S78)</f>
        <v>67789.7</v>
      </c>
      <c r="T77" s="29">
        <f t="shared" si="31"/>
        <v>33387.5</v>
      </c>
      <c r="U77" s="29">
        <f t="shared" si="31"/>
        <v>31981</v>
      </c>
      <c r="V77" s="29">
        <f>SUM(V78,V81,V82,V84,V87)</f>
        <v>-1405.0000000000023</v>
      </c>
      <c r="W77" s="416">
        <f t="shared" si="1"/>
        <v>0.95787345563459381</v>
      </c>
      <c r="X77" s="1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</row>
    <row r="78" spans="1:45" s="9" customFormat="1" ht="27" customHeight="1" x14ac:dyDescent="0.25">
      <c r="A78" s="58"/>
      <c r="B78" s="420" t="s">
        <v>102</v>
      </c>
      <c r="C78" s="307" t="s">
        <v>382</v>
      </c>
      <c r="D78" s="307" t="s">
        <v>148</v>
      </c>
      <c r="E78" s="308" t="s">
        <v>150</v>
      </c>
      <c r="F78" s="309">
        <v>58602.6</v>
      </c>
      <c r="G78" s="59">
        <v>29056.400000000001</v>
      </c>
      <c r="H78" s="437">
        <v>27742.3</v>
      </c>
      <c r="I78" s="477">
        <f>H78/H10</f>
        <v>0.11455295719088897</v>
      </c>
      <c r="J78" s="437">
        <f t="shared" si="12"/>
        <v>-1314.1000000000022</v>
      </c>
      <c r="K78" s="478">
        <f t="shared" si="26"/>
        <v>0.95477416335127541</v>
      </c>
      <c r="L78" s="127">
        <v>4410.5</v>
      </c>
      <c r="M78" s="431">
        <v>4597.8</v>
      </c>
      <c r="N78" s="59">
        <v>2014.2</v>
      </c>
      <c r="O78" s="431">
        <v>2014.2</v>
      </c>
      <c r="P78" s="59">
        <f t="shared" si="29"/>
        <v>0</v>
      </c>
      <c r="Q78" s="369">
        <f>O78/N78</f>
        <v>1</v>
      </c>
      <c r="R78" s="127">
        <f t="shared" si="2"/>
        <v>63013.1</v>
      </c>
      <c r="S78" s="431">
        <f t="shared" si="3"/>
        <v>63200.4</v>
      </c>
      <c r="T78" s="59">
        <f t="shared" si="3"/>
        <v>31070.600000000002</v>
      </c>
      <c r="U78" s="59">
        <f t="shared" si="4"/>
        <v>29756.5</v>
      </c>
      <c r="V78" s="59">
        <f t="shared" si="0"/>
        <v>-1314.1000000000022</v>
      </c>
      <c r="W78" s="433">
        <f t="shared" si="1"/>
        <v>0.9577059985967441</v>
      </c>
      <c r="X78" s="13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</row>
    <row r="79" spans="1:45" s="284" customFormat="1" ht="21" customHeight="1" x14ac:dyDescent="0.25">
      <c r="A79" s="254"/>
      <c r="B79" s="456"/>
      <c r="C79" s="310"/>
      <c r="D79" s="310"/>
      <c r="E79" s="311" t="s">
        <v>151</v>
      </c>
      <c r="F79" s="258">
        <v>31910.9</v>
      </c>
      <c r="G79" s="273">
        <v>18625.599999999999</v>
      </c>
      <c r="H79" s="273">
        <v>18625.599999999999</v>
      </c>
      <c r="I79" s="479">
        <f>H79/H10</f>
        <v>7.6908459624999426E-2</v>
      </c>
      <c r="J79" s="458">
        <f t="shared" si="12"/>
        <v>0</v>
      </c>
      <c r="K79" s="480">
        <f t="shared" si="26"/>
        <v>1</v>
      </c>
      <c r="L79" s="258"/>
      <c r="M79" s="460"/>
      <c r="N79" s="259"/>
      <c r="O79" s="460"/>
      <c r="P79" s="259">
        <f t="shared" si="29"/>
        <v>0</v>
      </c>
      <c r="Q79" s="274"/>
      <c r="R79" s="261">
        <f t="shared" si="2"/>
        <v>31910.9</v>
      </c>
      <c r="S79" s="460">
        <f t="shared" si="3"/>
        <v>31910.9</v>
      </c>
      <c r="T79" s="259">
        <f t="shared" si="3"/>
        <v>18625.599999999999</v>
      </c>
      <c r="U79" s="259">
        <f t="shared" si="4"/>
        <v>18625.599999999999</v>
      </c>
      <c r="V79" s="259">
        <f t="shared" si="0"/>
        <v>0</v>
      </c>
      <c r="W79" s="461">
        <f t="shared" si="1"/>
        <v>1</v>
      </c>
      <c r="X79" s="282"/>
      <c r="Y79" s="283"/>
      <c r="Z79" s="283"/>
      <c r="AA79" s="283"/>
      <c r="AB79" s="283"/>
      <c r="AC79" s="283"/>
      <c r="AD79" s="283"/>
      <c r="AE79" s="283"/>
      <c r="AF79" s="283"/>
      <c r="AG79" s="283"/>
      <c r="AH79" s="283"/>
      <c r="AI79" s="283"/>
      <c r="AJ79" s="283"/>
      <c r="AK79" s="283"/>
      <c r="AL79" s="283"/>
      <c r="AM79" s="283"/>
      <c r="AN79" s="283"/>
      <c r="AO79" s="283"/>
      <c r="AP79" s="283"/>
      <c r="AQ79" s="283"/>
      <c r="AR79" s="283"/>
      <c r="AS79" s="283"/>
    </row>
    <row r="80" spans="1:45" s="9" customFormat="1" ht="18.75" hidden="1" customHeight="1" thickBot="1" x14ac:dyDescent="0.3">
      <c r="A80" s="18"/>
      <c r="B80" s="326"/>
      <c r="C80" s="60" t="s">
        <v>153</v>
      </c>
      <c r="D80" s="60"/>
      <c r="E80" s="447" t="s">
        <v>152</v>
      </c>
      <c r="F80" s="33"/>
      <c r="G80" s="32"/>
      <c r="H80" s="439"/>
      <c r="I80" s="32"/>
      <c r="J80" s="32"/>
      <c r="K80" s="312"/>
      <c r="L80" s="107">
        <f t="shared" ref="L80:Q80" si="32">SUM(L81:L84)</f>
        <v>0</v>
      </c>
      <c r="M80" s="439">
        <f t="shared" si="32"/>
        <v>0</v>
      </c>
      <c r="N80" s="32">
        <f t="shared" si="32"/>
        <v>0</v>
      </c>
      <c r="O80" s="439">
        <f t="shared" si="32"/>
        <v>0</v>
      </c>
      <c r="P80" s="32">
        <f t="shared" si="32"/>
        <v>0</v>
      </c>
      <c r="Q80" s="312">
        <f t="shared" si="32"/>
        <v>0</v>
      </c>
      <c r="R80" s="108">
        <f>SUM(F80,L80)</f>
        <v>0</v>
      </c>
      <c r="S80" s="439">
        <f>SUM(F80,M80)</f>
        <v>0</v>
      </c>
      <c r="T80" s="32">
        <f t="shared" si="3"/>
        <v>0</v>
      </c>
      <c r="U80" s="32">
        <f>SUM(H80,O80)</f>
        <v>0</v>
      </c>
      <c r="V80" s="32">
        <f>U80-T80</f>
        <v>0</v>
      </c>
      <c r="W80" s="440" t="e">
        <f>U80/T80</f>
        <v>#DIV/0!</v>
      </c>
      <c r="X80" s="13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</row>
    <row r="81" spans="1:246" s="9" customFormat="1" ht="24.75" customHeight="1" x14ac:dyDescent="0.25">
      <c r="A81" s="18"/>
      <c r="B81" s="326" t="s">
        <v>104</v>
      </c>
      <c r="C81" s="326" t="s">
        <v>383</v>
      </c>
      <c r="D81" s="326" t="s">
        <v>149</v>
      </c>
      <c r="E81" s="313" t="s">
        <v>108</v>
      </c>
      <c r="F81" s="107">
        <v>156.19999999999999</v>
      </c>
      <c r="G81" s="33">
        <v>78</v>
      </c>
      <c r="H81" s="439">
        <v>0.4</v>
      </c>
      <c r="I81" s="477">
        <f>H81/H10</f>
        <v>1.6516720991538406E-6</v>
      </c>
      <c r="J81" s="437">
        <f t="shared" si="12"/>
        <v>-77.599999999999994</v>
      </c>
      <c r="K81" s="478">
        <f t="shared" si="26"/>
        <v>5.1282051282051282E-3</v>
      </c>
      <c r="L81" s="107"/>
      <c r="M81" s="439"/>
      <c r="N81" s="32"/>
      <c r="O81" s="439"/>
      <c r="P81" s="32">
        <f t="shared" si="29"/>
        <v>0</v>
      </c>
      <c r="Q81" s="161"/>
      <c r="R81" s="108">
        <f t="shared" si="2"/>
        <v>156.19999999999999</v>
      </c>
      <c r="S81" s="439">
        <f t="shared" si="3"/>
        <v>156.19999999999999</v>
      </c>
      <c r="T81" s="32">
        <f t="shared" si="3"/>
        <v>78</v>
      </c>
      <c r="U81" s="32">
        <f t="shared" si="4"/>
        <v>0.4</v>
      </c>
      <c r="V81" s="32">
        <f t="shared" si="0"/>
        <v>-77.599999999999994</v>
      </c>
      <c r="W81" s="440">
        <f t="shared" si="1"/>
        <v>5.1282051282051282E-3</v>
      </c>
      <c r="X81" s="13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</row>
    <row r="82" spans="1:246" s="9" customFormat="1" ht="33" customHeight="1" x14ac:dyDescent="0.25">
      <c r="A82" s="18"/>
      <c r="B82" s="326" t="s">
        <v>105</v>
      </c>
      <c r="C82" s="326" t="s">
        <v>384</v>
      </c>
      <c r="D82" s="326" t="s">
        <v>149</v>
      </c>
      <c r="E82" s="313" t="s">
        <v>385</v>
      </c>
      <c r="F82" s="107">
        <v>1092.9000000000001</v>
      </c>
      <c r="G82" s="33">
        <v>568.70000000000005</v>
      </c>
      <c r="H82" s="439">
        <v>555.4</v>
      </c>
      <c r="I82" s="477">
        <f>H82/H10</f>
        <v>2.2933467096751072E-3</v>
      </c>
      <c r="J82" s="437">
        <f t="shared" si="12"/>
        <v>-13.300000000000068</v>
      </c>
      <c r="K82" s="478">
        <f t="shared" si="26"/>
        <v>0.9766133286442763</v>
      </c>
      <c r="L82" s="107"/>
      <c r="M82" s="439"/>
      <c r="N82" s="32"/>
      <c r="O82" s="439"/>
      <c r="P82" s="32">
        <f t="shared" si="29"/>
        <v>0</v>
      </c>
      <c r="Q82" s="161"/>
      <c r="R82" s="108">
        <f t="shared" si="2"/>
        <v>1092.9000000000001</v>
      </c>
      <c r="S82" s="439">
        <f t="shared" si="3"/>
        <v>1092.9000000000001</v>
      </c>
      <c r="T82" s="32">
        <f t="shared" si="3"/>
        <v>568.70000000000005</v>
      </c>
      <c r="U82" s="32">
        <f t="shared" si="4"/>
        <v>555.4</v>
      </c>
      <c r="V82" s="32">
        <f t="shared" si="0"/>
        <v>-13.300000000000068</v>
      </c>
      <c r="W82" s="440">
        <f t="shared" si="1"/>
        <v>0.9766133286442763</v>
      </c>
      <c r="X82" s="13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</row>
    <row r="83" spans="1:246" s="303" customFormat="1" ht="41.25" customHeight="1" x14ac:dyDescent="0.25">
      <c r="A83" s="254"/>
      <c r="B83" s="456"/>
      <c r="C83" s="456"/>
      <c r="D83" s="456"/>
      <c r="E83" s="314" t="s">
        <v>386</v>
      </c>
      <c r="F83" s="315">
        <v>672.9</v>
      </c>
      <c r="G83" s="259">
        <v>358.7</v>
      </c>
      <c r="H83" s="460">
        <v>358.6</v>
      </c>
      <c r="I83" s="479">
        <f>H83/H10</f>
        <v>1.480724036891418E-3</v>
      </c>
      <c r="J83" s="458">
        <f t="shared" si="12"/>
        <v>-9.9999999999965894E-2</v>
      </c>
      <c r="K83" s="480">
        <f t="shared" si="26"/>
        <v>0.99972121550041826</v>
      </c>
      <c r="L83" s="258"/>
      <c r="M83" s="460"/>
      <c r="N83" s="259"/>
      <c r="O83" s="460"/>
      <c r="P83" s="259"/>
      <c r="Q83" s="274"/>
      <c r="R83" s="258">
        <f t="shared" si="2"/>
        <v>672.9</v>
      </c>
      <c r="S83" s="460">
        <f t="shared" si="3"/>
        <v>672.9</v>
      </c>
      <c r="T83" s="259">
        <f t="shared" si="3"/>
        <v>358.7</v>
      </c>
      <c r="U83" s="259">
        <f t="shared" si="4"/>
        <v>358.6</v>
      </c>
      <c r="V83" s="259">
        <f t="shared" si="0"/>
        <v>-9.9999999999965894E-2</v>
      </c>
      <c r="W83" s="461">
        <f t="shared" si="1"/>
        <v>0.99972121550041826</v>
      </c>
      <c r="X83" s="301"/>
      <c r="Y83" s="302"/>
      <c r="Z83" s="302"/>
      <c r="AA83" s="302"/>
      <c r="AB83" s="302"/>
      <c r="AC83" s="302"/>
      <c r="AD83" s="302"/>
      <c r="AE83" s="302"/>
      <c r="AF83" s="302"/>
      <c r="AG83" s="302"/>
      <c r="AH83" s="302"/>
      <c r="AI83" s="302"/>
      <c r="AJ83" s="302"/>
      <c r="AK83" s="302"/>
      <c r="AL83" s="302"/>
      <c r="AM83" s="302"/>
      <c r="AN83" s="302"/>
      <c r="AO83" s="302"/>
      <c r="AP83" s="302"/>
      <c r="AQ83" s="302"/>
      <c r="AR83" s="302"/>
      <c r="AS83" s="302"/>
    </row>
    <row r="84" spans="1:246" s="9" customFormat="1" ht="24.75" customHeight="1" x14ac:dyDescent="0.25">
      <c r="A84" s="18"/>
      <c r="B84" s="481" t="s">
        <v>106</v>
      </c>
      <c r="C84" s="326" t="s">
        <v>387</v>
      </c>
      <c r="D84" s="326" t="s">
        <v>149</v>
      </c>
      <c r="E84" s="316" t="s">
        <v>107</v>
      </c>
      <c r="F84" s="107">
        <v>784.1</v>
      </c>
      <c r="G84" s="33">
        <v>391.9</v>
      </c>
      <c r="H84" s="439">
        <v>391.9</v>
      </c>
      <c r="I84" s="477">
        <f>H84/H10</f>
        <v>1.6182257391459752E-3</v>
      </c>
      <c r="J84" s="437">
        <f t="shared" si="12"/>
        <v>0</v>
      </c>
      <c r="K84" s="478">
        <f t="shared" si="26"/>
        <v>1</v>
      </c>
      <c r="L84" s="107"/>
      <c r="M84" s="439"/>
      <c r="N84" s="32"/>
      <c r="O84" s="426"/>
      <c r="P84" s="30">
        <f t="shared" si="29"/>
        <v>0</v>
      </c>
      <c r="Q84" s="126"/>
      <c r="R84" s="108">
        <f t="shared" si="2"/>
        <v>784.1</v>
      </c>
      <c r="S84" s="437">
        <f t="shared" si="3"/>
        <v>784.1</v>
      </c>
      <c r="T84" s="30">
        <f t="shared" si="3"/>
        <v>391.9</v>
      </c>
      <c r="U84" s="30">
        <f t="shared" si="4"/>
        <v>391.9</v>
      </c>
      <c r="V84" s="30">
        <f t="shared" si="0"/>
        <v>0</v>
      </c>
      <c r="W84" s="482">
        <f t="shared" si="1"/>
        <v>1</v>
      </c>
      <c r="X84" s="13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</row>
    <row r="85" spans="1:246" s="9" customFormat="1" ht="30.75" customHeight="1" x14ac:dyDescent="0.25">
      <c r="A85" s="18"/>
      <c r="B85" s="481"/>
      <c r="C85" s="326" t="s">
        <v>388</v>
      </c>
      <c r="D85" s="481" t="s">
        <v>149</v>
      </c>
      <c r="E85" s="317" t="s">
        <v>389</v>
      </c>
      <c r="F85" s="263">
        <v>911.1</v>
      </c>
      <c r="G85" s="32">
        <v>455.7</v>
      </c>
      <c r="H85" s="439">
        <v>454.2</v>
      </c>
      <c r="I85" s="477">
        <f>H85/H10</f>
        <v>1.8754736685891859E-3</v>
      </c>
      <c r="J85" s="437">
        <f t="shared" si="12"/>
        <v>-1.5</v>
      </c>
      <c r="K85" s="478">
        <f t="shared" si="26"/>
        <v>0.99670836076366032</v>
      </c>
      <c r="L85" s="107"/>
      <c r="M85" s="439"/>
      <c r="N85" s="32"/>
      <c r="O85" s="439"/>
      <c r="P85" s="30">
        <f t="shared" si="29"/>
        <v>0</v>
      </c>
      <c r="Q85" s="126"/>
      <c r="R85" s="108">
        <f t="shared" si="2"/>
        <v>911.1</v>
      </c>
      <c r="S85" s="437">
        <f t="shared" si="3"/>
        <v>911.1</v>
      </c>
      <c r="T85" s="30">
        <f t="shared" si="3"/>
        <v>455.7</v>
      </c>
      <c r="U85" s="30">
        <f t="shared" si="4"/>
        <v>454.2</v>
      </c>
      <c r="V85" s="30">
        <f t="shared" si="0"/>
        <v>-1.5</v>
      </c>
      <c r="W85" s="482">
        <f t="shared" si="1"/>
        <v>0.99670836076366032</v>
      </c>
      <c r="X85" s="13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</row>
    <row r="86" spans="1:246" s="303" customFormat="1" ht="32.25" customHeight="1" x14ac:dyDescent="0.25">
      <c r="A86" s="318"/>
      <c r="B86" s="483"/>
      <c r="C86" s="483"/>
      <c r="D86" s="456"/>
      <c r="E86" s="314" t="s">
        <v>390</v>
      </c>
      <c r="F86" s="315">
        <v>911.1</v>
      </c>
      <c r="G86" s="259">
        <v>455.7</v>
      </c>
      <c r="H86" s="460">
        <v>454.2</v>
      </c>
      <c r="I86" s="479">
        <f>H86/H10</f>
        <v>1.8754736685891859E-3</v>
      </c>
      <c r="J86" s="458">
        <f t="shared" si="12"/>
        <v>-1.5</v>
      </c>
      <c r="K86" s="480">
        <f t="shared" si="26"/>
        <v>0.99670836076366032</v>
      </c>
      <c r="L86" s="319"/>
      <c r="M86" s="484"/>
      <c r="N86" s="320"/>
      <c r="O86" s="460"/>
      <c r="P86" s="271">
        <f t="shared" si="29"/>
        <v>0</v>
      </c>
      <c r="Q86" s="386"/>
      <c r="R86" s="261">
        <f t="shared" si="2"/>
        <v>911.1</v>
      </c>
      <c r="S86" s="458">
        <f t="shared" si="3"/>
        <v>911.1</v>
      </c>
      <c r="T86" s="271">
        <f t="shared" si="3"/>
        <v>455.7</v>
      </c>
      <c r="U86" s="271">
        <f t="shared" si="4"/>
        <v>454.2</v>
      </c>
      <c r="V86" s="271">
        <f t="shared" si="0"/>
        <v>-1.5</v>
      </c>
      <c r="W86" s="485">
        <f t="shared" si="1"/>
        <v>0.99670836076366032</v>
      </c>
      <c r="X86" s="301"/>
      <c r="Y86" s="302"/>
      <c r="Z86" s="302"/>
      <c r="AA86" s="302"/>
      <c r="AB86" s="302"/>
      <c r="AC86" s="302"/>
      <c r="AD86" s="302"/>
      <c r="AE86" s="302"/>
      <c r="AF86" s="302"/>
      <c r="AG86" s="302"/>
      <c r="AH86" s="302"/>
      <c r="AI86" s="302"/>
      <c r="AJ86" s="302"/>
      <c r="AK86" s="302"/>
      <c r="AL86" s="302"/>
      <c r="AM86" s="302"/>
      <c r="AN86" s="302"/>
      <c r="AO86" s="302"/>
      <c r="AP86" s="302"/>
      <c r="AQ86" s="302"/>
      <c r="AR86" s="302"/>
      <c r="AS86" s="302"/>
    </row>
    <row r="87" spans="1:246" s="9" customFormat="1" ht="21.75" customHeight="1" thickBot="1" x14ac:dyDescent="0.3">
      <c r="A87" s="18"/>
      <c r="B87" s="326" t="s">
        <v>103</v>
      </c>
      <c r="C87" s="60" t="s">
        <v>391</v>
      </c>
      <c r="D87" s="60" t="s">
        <v>149</v>
      </c>
      <c r="E87" s="486" t="s">
        <v>392</v>
      </c>
      <c r="F87" s="109">
        <v>1645</v>
      </c>
      <c r="G87" s="84">
        <v>822.6</v>
      </c>
      <c r="H87" s="439">
        <v>822.6</v>
      </c>
      <c r="I87" s="477">
        <f>H87/H10</f>
        <v>3.3966636719098731E-3</v>
      </c>
      <c r="J87" s="437">
        <f>H87-G87</f>
        <v>0</v>
      </c>
      <c r="K87" s="478">
        <f>H87/G87</f>
        <v>1</v>
      </c>
      <c r="L87" s="107"/>
      <c r="M87" s="439"/>
      <c r="N87" s="32"/>
      <c r="O87" s="439"/>
      <c r="P87" s="32">
        <f>O87-N87</f>
        <v>0</v>
      </c>
      <c r="Q87" s="161"/>
      <c r="R87" s="108">
        <f>SUM(F87,L87)</f>
        <v>1645</v>
      </c>
      <c r="S87" s="437">
        <f t="shared" si="3"/>
        <v>1645</v>
      </c>
      <c r="T87" s="30">
        <f t="shared" si="3"/>
        <v>822.6</v>
      </c>
      <c r="U87" s="30">
        <f t="shared" si="3"/>
        <v>822.6</v>
      </c>
      <c r="V87" s="30">
        <f>U87-T87</f>
        <v>0</v>
      </c>
      <c r="W87" s="482">
        <f>U87/T87</f>
        <v>1</v>
      </c>
      <c r="X87" s="13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</row>
    <row r="88" spans="1:246" s="64" customFormat="1" ht="27" customHeight="1" thickBot="1" x14ac:dyDescent="0.3">
      <c r="A88" s="16">
        <v>4</v>
      </c>
      <c r="B88" s="14" t="s">
        <v>22</v>
      </c>
      <c r="C88" s="14" t="s">
        <v>257</v>
      </c>
      <c r="D88" s="14"/>
      <c r="E88" s="156" t="s">
        <v>393</v>
      </c>
      <c r="F88" s="40">
        <f>SUM(F89:F92)</f>
        <v>6085.7</v>
      </c>
      <c r="G88" s="37">
        <f>SUM(G89:G92)</f>
        <v>3039.6</v>
      </c>
      <c r="H88" s="415">
        <f>SUM(H89,H90,H91,H92)</f>
        <v>2485</v>
      </c>
      <c r="I88" s="36">
        <f>H88/H10</f>
        <v>1.0261012915993234E-2</v>
      </c>
      <c r="J88" s="415">
        <f t="shared" ref="J88" si="33">H88-G88</f>
        <v>-554.59999999999991</v>
      </c>
      <c r="K88" s="157">
        <f>H88/G88</f>
        <v>0.81754178181339654</v>
      </c>
      <c r="L88" s="37">
        <f>SUM(L89:L92)</f>
        <v>878.30000000000007</v>
      </c>
      <c r="M88" s="415">
        <f>SUM(M89,M90,M91,M92)</f>
        <v>938.3</v>
      </c>
      <c r="N88" s="29">
        <f>SUM(N89,N90,N91,N92)</f>
        <v>637.70000000000005</v>
      </c>
      <c r="O88" s="415">
        <f>SUM(O89,O90,O91,O92)</f>
        <v>128.4</v>
      </c>
      <c r="P88" s="29">
        <f t="shared" si="29"/>
        <v>-509.30000000000007</v>
      </c>
      <c r="Q88" s="105">
        <f>O88/N88</f>
        <v>0.20134859651873921</v>
      </c>
      <c r="R88" s="40">
        <f>SUM(R89,R90,R91,R92)</f>
        <v>6964</v>
      </c>
      <c r="S88" s="415">
        <f>SUM(S89,S90,S91,S92)</f>
        <v>7024</v>
      </c>
      <c r="T88" s="29">
        <f>SUM(T89,T90,T91,T92)</f>
        <v>3677.3</v>
      </c>
      <c r="U88" s="29">
        <f>SUM(U89,U90,U91,U92)</f>
        <v>2613.4</v>
      </c>
      <c r="V88" s="29">
        <f>SUM(V89,V90,V91,V92)</f>
        <v>-1063.9000000000001</v>
      </c>
      <c r="W88" s="157">
        <f t="shared" si="1"/>
        <v>0.71068446958366194</v>
      </c>
      <c r="X88" s="1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</row>
    <row r="89" spans="1:246" s="9" customFormat="1" ht="24.75" customHeight="1" x14ac:dyDescent="0.25">
      <c r="A89" s="17"/>
      <c r="B89" s="266" t="s">
        <v>47</v>
      </c>
      <c r="C89" s="60" t="s">
        <v>394</v>
      </c>
      <c r="D89" s="60" t="s">
        <v>155</v>
      </c>
      <c r="E89" s="141" t="s">
        <v>395</v>
      </c>
      <c r="F89" s="127">
        <v>2664.6</v>
      </c>
      <c r="G89" s="81">
        <v>1417</v>
      </c>
      <c r="H89" s="437">
        <v>1282.7</v>
      </c>
      <c r="I89" s="477">
        <f>H89/H10</f>
        <v>5.2964995039615778E-3</v>
      </c>
      <c r="J89" s="437">
        <f t="shared" si="12"/>
        <v>-134.29999999999995</v>
      </c>
      <c r="K89" s="482">
        <f>H89/G89</f>
        <v>0.90522230063514475</v>
      </c>
      <c r="L89" s="81">
        <v>188.3</v>
      </c>
      <c r="M89" s="437">
        <v>235.4</v>
      </c>
      <c r="N89" s="30">
        <v>145.69999999999999</v>
      </c>
      <c r="O89" s="437">
        <v>77.599999999999994</v>
      </c>
      <c r="P89" s="30">
        <f t="shared" si="29"/>
        <v>-68.099999999999994</v>
      </c>
      <c r="Q89" s="126">
        <f t="shared" ref="Q89:Q93" si="34">O89/N89</f>
        <v>0.53260123541523674</v>
      </c>
      <c r="R89" s="108">
        <f t="shared" si="2"/>
        <v>2852.9</v>
      </c>
      <c r="S89" s="437">
        <f t="shared" si="3"/>
        <v>2900</v>
      </c>
      <c r="T89" s="30">
        <f>SUM(G89,N89)</f>
        <v>1562.7</v>
      </c>
      <c r="U89" s="30">
        <f t="shared" si="4"/>
        <v>1360.3</v>
      </c>
      <c r="V89" s="30">
        <f t="shared" si="0"/>
        <v>-202.40000000000009</v>
      </c>
      <c r="W89" s="482">
        <f t="shared" si="1"/>
        <v>0.87048057848595373</v>
      </c>
      <c r="X89" s="13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</row>
    <row r="90" spans="1:246" s="9" customFormat="1" ht="31.5" customHeight="1" x14ac:dyDescent="0.25">
      <c r="A90" s="18"/>
      <c r="B90" s="326" t="s">
        <v>64</v>
      </c>
      <c r="C90" s="487" t="s">
        <v>154</v>
      </c>
      <c r="D90" s="60" t="s">
        <v>156</v>
      </c>
      <c r="E90" s="140" t="s">
        <v>374</v>
      </c>
      <c r="F90" s="107">
        <v>1163.9000000000001</v>
      </c>
      <c r="G90" s="33">
        <v>660.5</v>
      </c>
      <c r="H90" s="439">
        <v>505.2</v>
      </c>
      <c r="I90" s="436">
        <f>H90/H10</f>
        <v>2.0860618612313004E-3</v>
      </c>
      <c r="J90" s="437">
        <f t="shared" si="12"/>
        <v>-155.30000000000001</v>
      </c>
      <c r="K90" s="440">
        <f>H90/G90</f>
        <v>0.76487509462528391</v>
      </c>
      <c r="L90" s="33">
        <v>445.1</v>
      </c>
      <c r="M90" s="439">
        <v>447.6</v>
      </c>
      <c r="N90" s="32">
        <v>262.7</v>
      </c>
      <c r="O90" s="439">
        <v>33.4</v>
      </c>
      <c r="P90" s="32">
        <f t="shared" si="29"/>
        <v>-229.29999999999998</v>
      </c>
      <c r="Q90" s="161">
        <f t="shared" si="34"/>
        <v>0.12714122573277503</v>
      </c>
      <c r="R90" s="108">
        <f t="shared" ref="R90:R181" si="35">SUM(F90,L90)</f>
        <v>1609</v>
      </c>
      <c r="S90" s="439">
        <f t="shared" ref="S90:U181" si="36">SUM(F90,M90)</f>
        <v>1611.5</v>
      </c>
      <c r="T90" s="32">
        <f t="shared" si="36"/>
        <v>923.2</v>
      </c>
      <c r="U90" s="32">
        <f t="shared" si="36"/>
        <v>538.6</v>
      </c>
      <c r="V90" s="32">
        <f t="shared" ref="V90:V181" si="37">U90-T90</f>
        <v>-384.6</v>
      </c>
      <c r="W90" s="440">
        <f t="shared" ref="W90:W181" si="38">U90/T90</f>
        <v>0.58340554592720972</v>
      </c>
      <c r="X90" s="13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</row>
    <row r="91" spans="1:246" s="9" customFormat="1" ht="31.5" customHeight="1" x14ac:dyDescent="0.25">
      <c r="A91" s="18"/>
      <c r="B91" s="326" t="s">
        <v>48</v>
      </c>
      <c r="C91" s="60" t="s">
        <v>396</v>
      </c>
      <c r="D91" s="60" t="s">
        <v>157</v>
      </c>
      <c r="E91" s="141" t="s">
        <v>397</v>
      </c>
      <c r="F91" s="263">
        <v>1264.4000000000001</v>
      </c>
      <c r="G91" s="32">
        <v>654.9</v>
      </c>
      <c r="H91" s="439">
        <v>630.1</v>
      </c>
      <c r="I91" s="436">
        <f>H91/H10</f>
        <v>2.6017964741920875E-3</v>
      </c>
      <c r="J91" s="437">
        <f t="shared" si="12"/>
        <v>-24.799999999999955</v>
      </c>
      <c r="K91" s="440">
        <f t="shared" ref="K91:K105" si="39">H91/G91</f>
        <v>0.96213162314857237</v>
      </c>
      <c r="L91" s="33">
        <v>244.9</v>
      </c>
      <c r="M91" s="439">
        <v>255.3</v>
      </c>
      <c r="N91" s="32">
        <v>229.3</v>
      </c>
      <c r="O91" s="439">
        <v>17.399999999999999</v>
      </c>
      <c r="P91" s="32">
        <f t="shared" si="29"/>
        <v>-211.9</v>
      </c>
      <c r="Q91" s="161">
        <f t="shared" si="34"/>
        <v>7.5883122546881801E-2</v>
      </c>
      <c r="R91" s="108">
        <f t="shared" si="35"/>
        <v>1509.3000000000002</v>
      </c>
      <c r="S91" s="439">
        <f t="shared" si="36"/>
        <v>1519.7</v>
      </c>
      <c r="T91" s="32">
        <f t="shared" si="36"/>
        <v>884.2</v>
      </c>
      <c r="U91" s="32">
        <f t="shared" si="36"/>
        <v>647.5</v>
      </c>
      <c r="V91" s="32">
        <f t="shared" si="37"/>
        <v>-236.70000000000005</v>
      </c>
      <c r="W91" s="440">
        <f t="shared" si="38"/>
        <v>0.73230038452838719</v>
      </c>
      <c r="X91" s="13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</row>
    <row r="92" spans="1:246" s="9" customFormat="1" ht="24.75" customHeight="1" thickBot="1" x14ac:dyDescent="0.3">
      <c r="A92" s="19"/>
      <c r="B92" s="443" t="s">
        <v>49</v>
      </c>
      <c r="C92" s="60" t="s">
        <v>398</v>
      </c>
      <c r="D92" s="60" t="s">
        <v>157</v>
      </c>
      <c r="E92" s="488" t="s">
        <v>399</v>
      </c>
      <c r="F92" s="321">
        <v>992.8</v>
      </c>
      <c r="G92" s="39">
        <v>307.2</v>
      </c>
      <c r="H92" s="424">
        <v>67</v>
      </c>
      <c r="I92" s="423">
        <f>H92/H10</f>
        <v>2.7665507660826829E-4</v>
      </c>
      <c r="J92" s="474">
        <f t="shared" si="12"/>
        <v>-240.2</v>
      </c>
      <c r="K92" s="489">
        <f t="shared" si="39"/>
        <v>0.21809895833333334</v>
      </c>
      <c r="L92" s="83"/>
      <c r="M92" s="424"/>
      <c r="N92" s="38"/>
      <c r="O92" s="424"/>
      <c r="P92" s="38">
        <f t="shared" si="29"/>
        <v>0</v>
      </c>
      <c r="Q92" s="162"/>
      <c r="R92" s="109">
        <f t="shared" si="35"/>
        <v>992.8</v>
      </c>
      <c r="S92" s="474">
        <f t="shared" si="36"/>
        <v>992.8</v>
      </c>
      <c r="T92" s="39">
        <f t="shared" si="36"/>
        <v>307.2</v>
      </c>
      <c r="U92" s="39">
        <f t="shared" si="36"/>
        <v>67</v>
      </c>
      <c r="V92" s="39">
        <f t="shared" si="37"/>
        <v>-240.2</v>
      </c>
      <c r="W92" s="475">
        <f t="shared" si="38"/>
        <v>0.21809895833333334</v>
      </c>
      <c r="X92" s="13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</row>
    <row r="93" spans="1:246" s="493" customFormat="1" ht="26.25" customHeight="1" thickBot="1" x14ac:dyDescent="0.3">
      <c r="A93" s="16">
        <v>5</v>
      </c>
      <c r="B93" s="14" t="s">
        <v>23</v>
      </c>
      <c r="C93" s="14" t="s">
        <v>259</v>
      </c>
      <c r="D93" s="14"/>
      <c r="E93" s="490" t="s">
        <v>75</v>
      </c>
      <c r="F93" s="40">
        <f>SUM(F95,F96,F98)</f>
        <v>2216.4</v>
      </c>
      <c r="G93" s="37">
        <f>SUM(G95,G96,G98)</f>
        <v>1322.62</v>
      </c>
      <c r="H93" s="415">
        <f>SUM(H95,H96,H98)</f>
        <v>1031</v>
      </c>
      <c r="I93" s="414">
        <f>H93/H10</f>
        <v>4.2571848355690235E-3</v>
      </c>
      <c r="J93" s="415">
        <f t="shared" si="12"/>
        <v>-291.61999999999989</v>
      </c>
      <c r="K93" s="491">
        <f t="shared" si="39"/>
        <v>0.77951339008936815</v>
      </c>
      <c r="L93" s="40">
        <f>SUM(L95,L96,L98)</f>
        <v>176.8</v>
      </c>
      <c r="M93" s="415">
        <f>SUM(M95,M96,M98)</f>
        <v>181.2</v>
      </c>
      <c r="N93" s="29">
        <f>SUM(N95,N96,N98)</f>
        <v>151.4</v>
      </c>
      <c r="O93" s="415">
        <f>SUM(O95,O96,O98)</f>
        <v>11.4</v>
      </c>
      <c r="P93" s="29">
        <f t="shared" si="29"/>
        <v>-140</v>
      </c>
      <c r="Q93" s="105">
        <f t="shared" si="34"/>
        <v>7.5297225891677672E-2</v>
      </c>
      <c r="R93" s="138">
        <f>SUM(R95,R96,R98)</f>
        <v>2393.1999999999998</v>
      </c>
      <c r="S93" s="492">
        <f>SUM(S95,S96,S98)</f>
        <v>2397.6</v>
      </c>
      <c r="T93" s="155">
        <f>SUM(T95,T96,T98)</f>
        <v>1474.02</v>
      </c>
      <c r="U93" s="155">
        <f>SUM(U95,U96,U98)</f>
        <v>1042.4000000000001</v>
      </c>
      <c r="V93" s="29">
        <f>SUM(V95,V96,V98)</f>
        <v>-431.61999999999995</v>
      </c>
      <c r="W93" s="416">
        <f t="shared" si="38"/>
        <v>0.70718172073648944</v>
      </c>
      <c r="X93" s="13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9"/>
      <c r="FJ93" s="9"/>
      <c r="FK93" s="9"/>
      <c r="FL93" s="9"/>
      <c r="FM93" s="9"/>
      <c r="FN93" s="9"/>
      <c r="FO93" s="9"/>
      <c r="FP93" s="9"/>
      <c r="FQ93" s="9"/>
      <c r="FR93" s="9"/>
      <c r="FS93" s="9"/>
      <c r="FT93" s="9"/>
      <c r="FU93" s="9"/>
      <c r="FV93" s="9"/>
      <c r="FW93" s="9"/>
      <c r="FX93" s="9"/>
      <c r="FY93" s="9"/>
      <c r="FZ93" s="9"/>
      <c r="GA93" s="9"/>
      <c r="GB93" s="9"/>
      <c r="GC93" s="9"/>
      <c r="GD93" s="9"/>
      <c r="GE93" s="9"/>
      <c r="GF93" s="9"/>
      <c r="GG93" s="9"/>
      <c r="GH93" s="9"/>
      <c r="GI93" s="9"/>
      <c r="GJ93" s="9"/>
      <c r="GK93" s="9"/>
      <c r="GL93" s="9"/>
      <c r="GM93" s="9"/>
      <c r="GN93" s="9"/>
      <c r="GO93" s="9"/>
      <c r="GP93" s="9"/>
      <c r="GQ93" s="9"/>
      <c r="GR93" s="9"/>
      <c r="GS93" s="9"/>
      <c r="GT93" s="9"/>
      <c r="GU93" s="9"/>
      <c r="GV93" s="9"/>
      <c r="GW93" s="9"/>
      <c r="GX93" s="9"/>
      <c r="GY93" s="9"/>
      <c r="GZ93" s="9"/>
      <c r="HA93" s="9"/>
      <c r="HB93" s="9"/>
      <c r="HC93" s="9"/>
      <c r="HD93" s="9"/>
      <c r="HE93" s="9"/>
      <c r="HF93" s="9"/>
      <c r="HG93" s="9"/>
      <c r="HH93" s="9"/>
      <c r="HI93" s="9"/>
      <c r="HJ93" s="9"/>
      <c r="HK93" s="9"/>
      <c r="HL93" s="9"/>
      <c r="HM93" s="9"/>
      <c r="HN93" s="9"/>
      <c r="HO93" s="9"/>
      <c r="HP93" s="9"/>
      <c r="HQ93" s="9"/>
      <c r="HR93" s="9"/>
      <c r="HS93" s="9"/>
      <c r="HT93" s="9"/>
      <c r="HU93" s="9"/>
      <c r="HV93" s="9"/>
      <c r="HW93" s="9"/>
      <c r="HX93" s="9"/>
      <c r="HY93" s="9"/>
      <c r="HZ93" s="9"/>
      <c r="IA93" s="9"/>
      <c r="IB93" s="9"/>
      <c r="IC93" s="9"/>
      <c r="ID93" s="9"/>
      <c r="IE93" s="9"/>
      <c r="IF93" s="9"/>
      <c r="IG93" s="9"/>
      <c r="IH93" s="9"/>
      <c r="II93" s="9"/>
      <c r="IJ93" s="9"/>
      <c r="IK93" s="9"/>
      <c r="IL93" s="9"/>
    </row>
    <row r="94" spans="1:246" s="9" customFormat="1" ht="22.5" hidden="1" customHeight="1" thickBot="1" x14ac:dyDescent="0.3">
      <c r="A94" s="17"/>
      <c r="B94" s="266" t="s">
        <v>60</v>
      </c>
      <c r="C94" s="60" t="s">
        <v>158</v>
      </c>
      <c r="D94" s="60"/>
      <c r="E94" s="494" t="s">
        <v>159</v>
      </c>
      <c r="F94" s="108"/>
      <c r="G94" s="30"/>
      <c r="H94" s="437"/>
      <c r="I94" s="477">
        <f>H94/H10</f>
        <v>0</v>
      </c>
      <c r="J94" s="437">
        <f t="shared" si="12"/>
        <v>0</v>
      </c>
      <c r="K94" s="478" t="e">
        <f t="shared" si="39"/>
        <v>#DIV/0!</v>
      </c>
      <c r="L94" s="108"/>
      <c r="M94" s="437"/>
      <c r="N94" s="30"/>
      <c r="O94" s="437"/>
      <c r="P94" s="30"/>
      <c r="Q94" s="126"/>
      <c r="R94" s="108">
        <f>SUM(F94,L94)</f>
        <v>0</v>
      </c>
      <c r="S94" s="439">
        <f t="shared" ref="S94:U97" si="40">SUM(F94,M94)</f>
        <v>0</v>
      </c>
      <c r="T94" s="32">
        <f t="shared" si="40"/>
        <v>0</v>
      </c>
      <c r="U94" s="32">
        <f t="shared" si="40"/>
        <v>0</v>
      </c>
      <c r="V94" s="32">
        <f>U94-T94</f>
        <v>0</v>
      </c>
      <c r="W94" s="440" t="e">
        <f>U94/T94</f>
        <v>#DIV/0!</v>
      </c>
      <c r="X94" s="13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</row>
    <row r="95" spans="1:246" s="9" customFormat="1" ht="29.25" customHeight="1" x14ac:dyDescent="0.25">
      <c r="A95" s="19"/>
      <c r="B95" s="266" t="s">
        <v>60</v>
      </c>
      <c r="C95" s="60" t="s">
        <v>160</v>
      </c>
      <c r="D95" s="60" t="s">
        <v>161</v>
      </c>
      <c r="E95" s="141" t="s">
        <v>162</v>
      </c>
      <c r="F95" s="495">
        <v>263.5</v>
      </c>
      <c r="G95" s="33">
        <v>230.15</v>
      </c>
      <c r="H95" s="439">
        <v>181.2</v>
      </c>
      <c r="I95" s="423">
        <f>H95/H10</f>
        <v>7.4820746091668966E-4</v>
      </c>
      <c r="J95" s="439">
        <f t="shared" si="12"/>
        <v>-48.950000000000017</v>
      </c>
      <c r="K95" s="440">
        <f t="shared" si="39"/>
        <v>0.78731262220291109</v>
      </c>
      <c r="L95" s="107"/>
      <c r="M95" s="439"/>
      <c r="N95" s="32"/>
      <c r="O95" s="439"/>
      <c r="P95" s="32"/>
      <c r="Q95" s="161"/>
      <c r="R95" s="107">
        <f>SUM(F95,L95)</f>
        <v>263.5</v>
      </c>
      <c r="S95" s="439">
        <f t="shared" si="40"/>
        <v>263.5</v>
      </c>
      <c r="T95" s="32">
        <f t="shared" si="40"/>
        <v>230.15</v>
      </c>
      <c r="U95" s="32">
        <f t="shared" si="40"/>
        <v>181.2</v>
      </c>
      <c r="V95" s="32">
        <f>U95-T95</f>
        <v>-48.950000000000017</v>
      </c>
      <c r="W95" s="440">
        <f>U95/T95</f>
        <v>0.78731262220291109</v>
      </c>
      <c r="X95" s="13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</row>
    <row r="96" spans="1:246" s="9" customFormat="1" ht="29.25" customHeight="1" x14ac:dyDescent="0.25">
      <c r="A96" s="18"/>
      <c r="B96" s="266" t="s">
        <v>60</v>
      </c>
      <c r="C96" s="60" t="s">
        <v>163</v>
      </c>
      <c r="D96" s="60" t="s">
        <v>161</v>
      </c>
      <c r="E96" s="141" t="s">
        <v>164</v>
      </c>
      <c r="F96" s="495">
        <v>92.6</v>
      </c>
      <c r="G96" s="33">
        <v>80.069999999999993</v>
      </c>
      <c r="H96" s="439">
        <v>54.6</v>
      </c>
      <c r="I96" s="423">
        <f>H96/H10</f>
        <v>2.2545324153449924E-4</v>
      </c>
      <c r="J96" s="439">
        <f t="shared" si="12"/>
        <v>-25.469999999999992</v>
      </c>
      <c r="K96" s="440">
        <f t="shared" si="39"/>
        <v>0.68190333458224062</v>
      </c>
      <c r="L96" s="107"/>
      <c r="M96" s="439"/>
      <c r="N96" s="32"/>
      <c r="O96" s="439"/>
      <c r="P96" s="32"/>
      <c r="Q96" s="161"/>
      <c r="R96" s="107">
        <f>SUM(F96,L96)</f>
        <v>92.6</v>
      </c>
      <c r="S96" s="439">
        <f t="shared" si="40"/>
        <v>92.6</v>
      </c>
      <c r="T96" s="32">
        <f t="shared" si="40"/>
        <v>80.069999999999993</v>
      </c>
      <c r="U96" s="32">
        <f t="shared" si="40"/>
        <v>54.6</v>
      </c>
      <c r="V96" s="32">
        <f>U96-T96</f>
        <v>-25.469999999999992</v>
      </c>
      <c r="W96" s="440">
        <f>U96/T96</f>
        <v>0.68190333458224062</v>
      </c>
      <c r="X96" s="13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</row>
    <row r="97" spans="1:246" s="9" customFormat="1" ht="21" hidden="1" customHeight="1" thickBot="1" x14ac:dyDescent="0.3">
      <c r="A97" s="20"/>
      <c r="B97" s="326"/>
      <c r="C97" s="60" t="s">
        <v>165</v>
      </c>
      <c r="D97" s="60"/>
      <c r="E97" s="141" t="s">
        <v>166</v>
      </c>
      <c r="F97" s="107"/>
      <c r="G97" s="32">
        <f t="shared" ref="G97:Q97" si="41">SUM(G98)</f>
        <v>1012.4</v>
      </c>
      <c r="H97" s="439"/>
      <c r="I97" s="32"/>
      <c r="J97" s="30"/>
      <c r="K97" s="32">
        <f t="shared" si="41"/>
        <v>0.78546029237455561</v>
      </c>
      <c r="L97" s="32"/>
      <c r="M97" s="439"/>
      <c r="N97" s="32">
        <f t="shared" si="41"/>
        <v>151.4</v>
      </c>
      <c r="O97" s="439">
        <f t="shared" si="41"/>
        <v>11.4</v>
      </c>
      <c r="P97" s="32">
        <f t="shared" si="41"/>
        <v>-140</v>
      </c>
      <c r="Q97" s="312">
        <f t="shared" si="41"/>
        <v>7.5297225891677672E-2</v>
      </c>
      <c r="R97" s="166">
        <f>SUM(F97,L97)</f>
        <v>0</v>
      </c>
      <c r="S97" s="496">
        <f t="shared" si="40"/>
        <v>0</v>
      </c>
      <c r="T97" s="43">
        <f t="shared" si="40"/>
        <v>1163.8</v>
      </c>
      <c r="U97" s="43">
        <f t="shared" si="40"/>
        <v>11.4</v>
      </c>
      <c r="V97" s="43">
        <f>U97-T97</f>
        <v>-1152.3999999999999</v>
      </c>
      <c r="W97" s="497">
        <f>U97/T97</f>
        <v>9.7954975081629148E-3</v>
      </c>
      <c r="X97" s="13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</row>
    <row r="98" spans="1:246" s="23" customFormat="1" ht="33" customHeight="1" thickBot="1" x14ac:dyDescent="0.3">
      <c r="A98" s="21"/>
      <c r="B98" s="498" t="s">
        <v>40</v>
      </c>
      <c r="C98" s="499" t="s">
        <v>167</v>
      </c>
      <c r="D98" s="499" t="s">
        <v>161</v>
      </c>
      <c r="E98" s="500" t="s">
        <v>168</v>
      </c>
      <c r="F98" s="321">
        <v>1860.3</v>
      </c>
      <c r="G98" s="39">
        <v>1012.4</v>
      </c>
      <c r="H98" s="474">
        <v>795.2</v>
      </c>
      <c r="I98" s="501">
        <f>H98/H10</f>
        <v>3.2835241331178352E-3</v>
      </c>
      <c r="J98" s="474">
        <f t="shared" si="12"/>
        <v>-217.19999999999993</v>
      </c>
      <c r="K98" s="502">
        <f t="shared" si="39"/>
        <v>0.78546029237455561</v>
      </c>
      <c r="L98" s="109">
        <v>176.8</v>
      </c>
      <c r="M98" s="474">
        <v>181.2</v>
      </c>
      <c r="N98" s="39">
        <v>151.4</v>
      </c>
      <c r="O98" s="474">
        <v>11.4</v>
      </c>
      <c r="P98" s="39">
        <f>O98-N98</f>
        <v>-140</v>
      </c>
      <c r="Q98" s="165">
        <f>O98/N98</f>
        <v>7.5297225891677672E-2</v>
      </c>
      <c r="R98" s="166">
        <f t="shared" si="35"/>
        <v>2037.1</v>
      </c>
      <c r="S98" s="496">
        <f t="shared" si="36"/>
        <v>2041.5</v>
      </c>
      <c r="T98" s="43">
        <f t="shared" si="36"/>
        <v>1163.8</v>
      </c>
      <c r="U98" s="43">
        <f t="shared" si="36"/>
        <v>806.6</v>
      </c>
      <c r="V98" s="43">
        <f t="shared" si="37"/>
        <v>-357.19999999999993</v>
      </c>
      <c r="W98" s="497">
        <f t="shared" si="38"/>
        <v>0.69307441141089543</v>
      </c>
      <c r="X98" s="13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  <c r="FX98" s="9"/>
      <c r="FY98" s="9"/>
      <c r="FZ98" s="9"/>
      <c r="GA98" s="9"/>
      <c r="GB98" s="9"/>
      <c r="GC98" s="9"/>
      <c r="GD98" s="9"/>
      <c r="GE98" s="9"/>
      <c r="GF98" s="9"/>
      <c r="GG98" s="9"/>
      <c r="GH98" s="9"/>
      <c r="GI98" s="9"/>
      <c r="GJ98" s="9"/>
      <c r="GK98" s="9"/>
      <c r="GL98" s="9"/>
      <c r="GM98" s="9"/>
      <c r="GN98" s="9"/>
      <c r="GO98" s="9"/>
      <c r="GP98" s="9"/>
      <c r="GQ98" s="9"/>
      <c r="GR98" s="9"/>
      <c r="GS98" s="9"/>
      <c r="GT98" s="9"/>
      <c r="GU98" s="9"/>
      <c r="GV98" s="9"/>
      <c r="GW98" s="9"/>
      <c r="GX98" s="9"/>
      <c r="GY98" s="9"/>
      <c r="GZ98" s="9"/>
      <c r="HA98" s="9"/>
      <c r="HB98" s="9"/>
      <c r="HC98" s="9"/>
      <c r="HD98" s="9"/>
      <c r="HE98" s="9"/>
      <c r="HF98" s="9"/>
      <c r="HG98" s="9"/>
      <c r="HH98" s="9"/>
      <c r="HI98" s="9"/>
      <c r="HJ98" s="9"/>
      <c r="HK98" s="9"/>
      <c r="HL98" s="9"/>
      <c r="HM98" s="9"/>
      <c r="HN98" s="9"/>
      <c r="HO98" s="9"/>
      <c r="HP98" s="9"/>
      <c r="HQ98" s="9"/>
      <c r="HR98" s="9"/>
      <c r="HS98" s="9"/>
      <c r="HT98" s="9"/>
      <c r="HU98" s="9"/>
      <c r="HV98" s="9"/>
      <c r="HW98" s="9"/>
      <c r="HX98" s="9"/>
      <c r="HY98" s="9"/>
      <c r="HZ98" s="9"/>
      <c r="IA98" s="9"/>
      <c r="IB98" s="9"/>
      <c r="IC98" s="9"/>
      <c r="ID98" s="9"/>
      <c r="IE98" s="9"/>
      <c r="IF98" s="9"/>
      <c r="IG98" s="9"/>
      <c r="IH98" s="9"/>
      <c r="II98" s="9"/>
      <c r="IJ98" s="9"/>
      <c r="IK98" s="9"/>
      <c r="IL98" s="9"/>
    </row>
    <row r="99" spans="1:246" s="493" customFormat="1" ht="66.75" customHeight="1" thickBot="1" x14ac:dyDescent="0.3">
      <c r="A99" s="16">
        <v>6</v>
      </c>
      <c r="B99" s="14" t="s">
        <v>24</v>
      </c>
      <c r="C99" s="14" t="s">
        <v>400</v>
      </c>
      <c r="D99" s="14" t="s">
        <v>134</v>
      </c>
      <c r="E99" s="143" t="s">
        <v>401</v>
      </c>
      <c r="F99" s="138">
        <v>20670.5</v>
      </c>
      <c r="G99" s="29">
        <v>11597.99</v>
      </c>
      <c r="H99" s="415">
        <v>11033.5</v>
      </c>
      <c r="I99" s="414">
        <f>H99/H10</f>
        <v>4.555931026503475E-2</v>
      </c>
      <c r="J99" s="415">
        <f t="shared" si="12"/>
        <v>-564.48999999999978</v>
      </c>
      <c r="K99" s="416">
        <f t="shared" si="39"/>
        <v>0.95132863539285684</v>
      </c>
      <c r="L99" s="37">
        <v>62.5</v>
      </c>
      <c r="M99" s="29">
        <v>433.4</v>
      </c>
      <c r="N99" s="29">
        <v>371</v>
      </c>
      <c r="O99" s="415">
        <v>371</v>
      </c>
      <c r="P99" s="29">
        <f>O99-N99</f>
        <v>0</v>
      </c>
      <c r="Q99" s="105">
        <f>O99/N99</f>
        <v>1</v>
      </c>
      <c r="R99" s="40">
        <f t="shared" si="35"/>
        <v>20733</v>
      </c>
      <c r="S99" s="415">
        <f t="shared" si="36"/>
        <v>21103.9</v>
      </c>
      <c r="T99" s="29">
        <f t="shared" si="36"/>
        <v>11968.99</v>
      </c>
      <c r="U99" s="29">
        <f t="shared" si="36"/>
        <v>11404.5</v>
      </c>
      <c r="V99" s="29">
        <f t="shared" si="37"/>
        <v>-564.48999999999978</v>
      </c>
      <c r="W99" s="416">
        <f t="shared" si="38"/>
        <v>0.95283729036451703</v>
      </c>
      <c r="X99" s="13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/>
      <c r="FD99" s="9"/>
      <c r="FE99" s="9"/>
      <c r="FF99" s="9"/>
      <c r="FG99" s="9"/>
      <c r="FH99" s="9"/>
      <c r="FI99" s="9"/>
      <c r="FJ99" s="9"/>
      <c r="FK99" s="9"/>
      <c r="FL99" s="9"/>
      <c r="FM99" s="9"/>
      <c r="FN99" s="9"/>
      <c r="FO99" s="9"/>
      <c r="FP99" s="9"/>
      <c r="FQ99" s="9"/>
      <c r="FR99" s="9"/>
      <c r="FS99" s="9"/>
      <c r="FT99" s="9"/>
      <c r="FU99" s="9"/>
      <c r="FV99" s="9"/>
      <c r="FW99" s="9"/>
      <c r="FX99" s="9"/>
      <c r="FY99" s="9"/>
      <c r="FZ99" s="9"/>
      <c r="GA99" s="9"/>
      <c r="GB99" s="9"/>
      <c r="GC99" s="9"/>
      <c r="GD99" s="9"/>
      <c r="GE99" s="9"/>
      <c r="GF99" s="9"/>
      <c r="GG99" s="9"/>
      <c r="GH99" s="9"/>
      <c r="GI99" s="9"/>
      <c r="GJ99" s="9"/>
      <c r="GK99" s="9"/>
      <c r="GL99" s="9"/>
      <c r="GM99" s="9"/>
      <c r="GN99" s="9"/>
      <c r="GO99" s="9"/>
      <c r="GP99" s="9"/>
      <c r="GQ99" s="9"/>
      <c r="GR99" s="9"/>
      <c r="GS99" s="9"/>
      <c r="GT99" s="9"/>
      <c r="GU99" s="9"/>
      <c r="GV99" s="9"/>
      <c r="GW99" s="9"/>
      <c r="GX99" s="9"/>
      <c r="GY99" s="9"/>
      <c r="GZ99" s="9"/>
      <c r="HA99" s="9"/>
      <c r="HB99" s="9"/>
      <c r="HC99" s="9"/>
      <c r="HD99" s="9"/>
      <c r="HE99" s="9"/>
      <c r="HF99" s="9"/>
      <c r="HG99" s="9"/>
      <c r="HH99" s="9"/>
      <c r="HI99" s="9"/>
      <c r="HJ99" s="9"/>
      <c r="HK99" s="9"/>
      <c r="HL99" s="9"/>
      <c r="HM99" s="9"/>
      <c r="HN99" s="9"/>
      <c r="HO99" s="9"/>
      <c r="HP99" s="9"/>
      <c r="HQ99" s="9"/>
      <c r="HR99" s="9"/>
      <c r="HS99" s="9"/>
      <c r="HT99" s="9"/>
      <c r="HU99" s="9"/>
      <c r="HV99" s="9"/>
      <c r="HW99" s="9"/>
      <c r="HX99" s="9"/>
      <c r="HY99" s="9"/>
      <c r="HZ99" s="9"/>
      <c r="IA99" s="9"/>
      <c r="IB99" s="9"/>
      <c r="IC99" s="9"/>
      <c r="ID99" s="9"/>
      <c r="IE99" s="9"/>
      <c r="IF99" s="9"/>
      <c r="IG99" s="9"/>
      <c r="IH99" s="9"/>
      <c r="II99" s="9"/>
      <c r="IJ99" s="9"/>
      <c r="IK99" s="9"/>
      <c r="IL99" s="9"/>
    </row>
    <row r="100" spans="1:246" s="503" customFormat="1" ht="40.5" customHeight="1" thickBot="1" x14ac:dyDescent="0.3">
      <c r="A100" s="16">
        <v>7</v>
      </c>
      <c r="B100" s="14" t="s">
        <v>24</v>
      </c>
      <c r="C100" s="14" t="s">
        <v>402</v>
      </c>
      <c r="D100" s="14" t="s">
        <v>134</v>
      </c>
      <c r="E100" s="143" t="s">
        <v>403</v>
      </c>
      <c r="F100" s="138">
        <v>20032.5</v>
      </c>
      <c r="G100" s="29">
        <v>11076.7</v>
      </c>
      <c r="H100" s="415">
        <v>9880.5</v>
      </c>
      <c r="I100" s="414">
        <f>H100/H10</f>
        <v>4.0798365439223799E-2</v>
      </c>
      <c r="J100" s="415">
        <f>H100-G100</f>
        <v>-1196.2000000000007</v>
      </c>
      <c r="K100" s="416">
        <f>H100/G100</f>
        <v>0.89200754737421795</v>
      </c>
      <c r="L100" s="37">
        <v>179.6</v>
      </c>
      <c r="M100" s="29">
        <v>179.6</v>
      </c>
      <c r="N100" s="29">
        <v>179.6</v>
      </c>
      <c r="O100" s="415">
        <v>107.4</v>
      </c>
      <c r="P100" s="29">
        <f>O100-N100</f>
        <v>-72.199999999999989</v>
      </c>
      <c r="Q100" s="105">
        <f>O100/N100</f>
        <v>0.59799554565701563</v>
      </c>
      <c r="R100" s="40">
        <f>SUM(F100,L100)</f>
        <v>20212.099999999999</v>
      </c>
      <c r="S100" s="415">
        <f t="shared" si="36"/>
        <v>20212.099999999999</v>
      </c>
      <c r="T100" s="29">
        <f t="shared" si="36"/>
        <v>11256.300000000001</v>
      </c>
      <c r="U100" s="29">
        <f t="shared" si="36"/>
        <v>9987.9</v>
      </c>
      <c r="V100" s="29">
        <f>U100-T100</f>
        <v>-1268.4000000000015</v>
      </c>
      <c r="W100" s="416">
        <f>U100/T100</f>
        <v>0.88731643612910094</v>
      </c>
      <c r="X100" s="13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  <c r="EU100" s="9"/>
      <c r="EV100" s="9"/>
      <c r="EW100" s="9"/>
      <c r="EX100" s="9"/>
      <c r="EY100" s="9"/>
      <c r="EZ100" s="9"/>
      <c r="FA100" s="9"/>
      <c r="FB100" s="9"/>
      <c r="FC100" s="9"/>
      <c r="FD100" s="9"/>
      <c r="FE100" s="9"/>
      <c r="FF100" s="9"/>
      <c r="FG100" s="9"/>
      <c r="FH100" s="9"/>
      <c r="FI100" s="9"/>
      <c r="FJ100" s="9"/>
      <c r="FK100" s="9"/>
      <c r="FL100" s="9"/>
      <c r="FM100" s="9"/>
      <c r="FN100" s="9"/>
      <c r="FO100" s="9"/>
      <c r="FP100" s="9"/>
      <c r="FQ100" s="9"/>
      <c r="FR100" s="9"/>
      <c r="FS100" s="9"/>
      <c r="FT100" s="9"/>
      <c r="FU100" s="9"/>
      <c r="FV100" s="9"/>
      <c r="FW100" s="9"/>
      <c r="FX100" s="9"/>
      <c r="FY100" s="9"/>
      <c r="FZ100" s="9"/>
      <c r="GA100" s="9"/>
      <c r="GB100" s="9"/>
      <c r="GC100" s="9"/>
      <c r="GD100" s="9"/>
      <c r="GE100" s="9"/>
      <c r="GF100" s="9"/>
      <c r="GG100" s="9"/>
      <c r="GH100" s="9"/>
      <c r="GI100" s="9"/>
      <c r="GJ100" s="9"/>
      <c r="GK100" s="9"/>
      <c r="GL100" s="9"/>
      <c r="GM100" s="9"/>
      <c r="GN100" s="9"/>
      <c r="GO100" s="9"/>
      <c r="GP100" s="9"/>
      <c r="GQ100" s="9"/>
      <c r="GR100" s="9"/>
      <c r="GS100" s="9"/>
      <c r="GT100" s="9"/>
      <c r="GU100" s="9"/>
      <c r="GV100" s="9"/>
      <c r="GW100" s="9"/>
      <c r="GX100" s="9"/>
      <c r="GY100" s="9"/>
      <c r="GZ100" s="9"/>
      <c r="HA100" s="9"/>
      <c r="HB100" s="9"/>
      <c r="HC100" s="9"/>
      <c r="HD100" s="9"/>
      <c r="HE100" s="9"/>
      <c r="HF100" s="9"/>
      <c r="HG100" s="9"/>
      <c r="HH100" s="9"/>
      <c r="HI100" s="9"/>
      <c r="HJ100" s="9"/>
      <c r="HK100" s="9"/>
      <c r="HL100" s="9"/>
      <c r="HM100" s="9"/>
      <c r="HN100" s="9"/>
      <c r="HO100" s="9"/>
      <c r="HP100" s="9"/>
      <c r="HQ100" s="9"/>
      <c r="HR100" s="9"/>
      <c r="HS100" s="9"/>
      <c r="HT100" s="9"/>
      <c r="HU100" s="9"/>
      <c r="HV100" s="9"/>
      <c r="HW100" s="9"/>
      <c r="HX100" s="9"/>
      <c r="HY100" s="9"/>
      <c r="HZ100" s="9"/>
      <c r="IA100" s="9"/>
      <c r="IB100" s="9"/>
      <c r="IC100" s="9"/>
      <c r="ID100" s="9"/>
      <c r="IE100" s="9"/>
      <c r="IF100" s="9"/>
      <c r="IG100" s="9"/>
      <c r="IH100" s="9"/>
      <c r="II100" s="9"/>
      <c r="IJ100" s="9"/>
      <c r="IK100" s="9"/>
      <c r="IL100" s="9"/>
    </row>
    <row r="101" spans="1:246" s="503" customFormat="1" ht="24" customHeight="1" thickBot="1" x14ac:dyDescent="0.3">
      <c r="A101" s="16">
        <v>8</v>
      </c>
      <c r="B101" s="14" t="s">
        <v>51</v>
      </c>
      <c r="C101" s="14" t="s">
        <v>258</v>
      </c>
      <c r="D101" s="14"/>
      <c r="E101" s="65" t="s">
        <v>178</v>
      </c>
      <c r="F101" s="138">
        <f>SUM(F120,F119,F118,F116,F113,F110,F109,F107,F106,F102,F103,F104,F111,F112,F117)</f>
        <v>38016.1</v>
      </c>
      <c r="G101" s="155">
        <f t="shared" ref="G101:H101" si="42">SUM(G120,G119,G118,G116,G113,G110,G109,G107,G106,G102,G103,G104,G111,G112,G117)</f>
        <v>33512.699999999997</v>
      </c>
      <c r="H101" s="415">
        <f t="shared" si="42"/>
        <v>31902.5</v>
      </c>
      <c r="I101" s="491">
        <f>H101/H10</f>
        <v>0.13173117285813848</v>
      </c>
      <c r="J101" s="408">
        <f>H101-G101</f>
        <v>-1610.1999999999971</v>
      </c>
      <c r="K101" s="416">
        <f t="shared" si="39"/>
        <v>0.95195254336415758</v>
      </c>
      <c r="L101" s="138">
        <f>SUM(L120,L119,L118,L116,L113,L110,L109,L107,L106,L102,L103,L104,L105,L111,L112,L117)</f>
        <v>14999.3</v>
      </c>
      <c r="M101" s="29">
        <f t="shared" ref="M101:O101" si="43">SUM(M120,M119,M118,M116,M113,M110,M109,M107,M106,M102,M103,M104,M105,M111,M112,M117)</f>
        <v>14999.3</v>
      </c>
      <c r="N101" s="37">
        <f t="shared" si="43"/>
        <v>9299.2999999999993</v>
      </c>
      <c r="O101" s="418">
        <f t="shared" si="43"/>
        <v>1418.8</v>
      </c>
      <c r="P101" s="29">
        <f>O101-N101</f>
        <v>-7880.4999999999991</v>
      </c>
      <c r="Q101" s="105">
        <f>O101/N101</f>
        <v>0.15257062359532439</v>
      </c>
      <c r="R101" s="138">
        <f>SUM(R120,R119,R118,R116,R113,R110,R109,R107,R106,R102,R103,R104,R105,R112,R117,R111)</f>
        <v>53015.4</v>
      </c>
      <c r="S101" s="29">
        <f t="shared" ref="S101:V101" si="44">SUM(S120,S119,S118,S116,S113,S110,S109,S107,S106,S102,S103,S104,S105,S112,S117,S111)</f>
        <v>53015.4</v>
      </c>
      <c r="T101" s="155">
        <f t="shared" si="44"/>
        <v>42811.999999999993</v>
      </c>
      <c r="U101" s="155">
        <f t="shared" si="44"/>
        <v>33321.300000000003</v>
      </c>
      <c r="V101" s="155">
        <f t="shared" si="44"/>
        <v>-9490.6999999999989</v>
      </c>
      <c r="W101" s="416">
        <f>U101/T101</f>
        <v>0.77831682705783445</v>
      </c>
      <c r="X101" s="13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9"/>
      <c r="EZ101" s="9"/>
      <c r="FA101" s="9"/>
      <c r="FB101" s="9"/>
      <c r="FC101" s="9"/>
      <c r="FD101" s="9"/>
      <c r="FE101" s="9"/>
      <c r="FF101" s="9"/>
      <c r="FG101" s="9"/>
      <c r="FH101" s="9"/>
      <c r="FI101" s="9"/>
      <c r="FJ101" s="9"/>
      <c r="FK101" s="9"/>
      <c r="FL101" s="9"/>
      <c r="FM101" s="9"/>
      <c r="FN101" s="9"/>
      <c r="FO101" s="9"/>
      <c r="FP101" s="9"/>
      <c r="FQ101" s="9"/>
      <c r="FR101" s="9"/>
      <c r="FS101" s="9"/>
      <c r="FT101" s="9"/>
      <c r="FU101" s="9"/>
      <c r="FV101" s="9"/>
      <c r="FW101" s="9"/>
      <c r="FX101" s="9"/>
      <c r="FY101" s="9"/>
      <c r="FZ101" s="9"/>
      <c r="GA101" s="9"/>
      <c r="GB101" s="9"/>
      <c r="GC101" s="9"/>
      <c r="GD101" s="9"/>
      <c r="GE101" s="9"/>
      <c r="GF101" s="9"/>
      <c r="GG101" s="9"/>
      <c r="GH101" s="9"/>
      <c r="GI101" s="9"/>
      <c r="GJ101" s="9"/>
      <c r="GK101" s="9"/>
      <c r="GL101" s="9"/>
      <c r="GM101" s="9"/>
      <c r="GN101" s="9"/>
      <c r="GO101" s="9"/>
      <c r="GP101" s="9"/>
      <c r="GQ101" s="9"/>
      <c r="GR101" s="9"/>
      <c r="GS101" s="9"/>
      <c r="GT101" s="9"/>
      <c r="GU101" s="9"/>
      <c r="GV101" s="9"/>
      <c r="GW101" s="9"/>
      <c r="GX101" s="9"/>
      <c r="GY101" s="9"/>
      <c r="GZ101" s="9"/>
      <c r="HA101" s="9"/>
      <c r="HB101" s="9"/>
      <c r="HC101" s="9"/>
      <c r="HD101" s="9"/>
      <c r="HE101" s="9"/>
      <c r="HF101" s="9"/>
      <c r="HG101" s="9"/>
      <c r="HH101" s="9"/>
      <c r="HI101" s="9"/>
      <c r="HJ101" s="9"/>
      <c r="HK101" s="9"/>
      <c r="HL101" s="9"/>
      <c r="HM101" s="9"/>
      <c r="HN101" s="9"/>
      <c r="HO101" s="9"/>
      <c r="HP101" s="9"/>
      <c r="HQ101" s="9"/>
      <c r="HR101" s="9"/>
      <c r="HS101" s="9"/>
      <c r="HT101" s="9"/>
      <c r="HU101" s="9"/>
      <c r="HV101" s="9"/>
      <c r="HW101" s="9"/>
      <c r="HX101" s="9"/>
      <c r="HY101" s="9"/>
      <c r="HZ101" s="9"/>
      <c r="IA101" s="9"/>
      <c r="IB101" s="9"/>
      <c r="IC101" s="9"/>
      <c r="ID101" s="9"/>
      <c r="IE101" s="9"/>
      <c r="IF101" s="9"/>
      <c r="IG101" s="9"/>
      <c r="IH101" s="9"/>
      <c r="II101" s="9"/>
      <c r="IJ101" s="9"/>
      <c r="IK101" s="9"/>
      <c r="IL101" s="9"/>
    </row>
    <row r="102" spans="1:246" s="9" customFormat="1" ht="33" hidden="1" customHeight="1" x14ac:dyDescent="0.25">
      <c r="A102" s="58"/>
      <c r="B102" s="420" t="s">
        <v>72</v>
      </c>
      <c r="C102" s="307" t="s">
        <v>175</v>
      </c>
      <c r="D102" s="307" t="s">
        <v>170</v>
      </c>
      <c r="E102" s="308" t="s">
        <v>176</v>
      </c>
      <c r="F102" s="108"/>
      <c r="G102" s="30"/>
      <c r="H102" s="437"/>
      <c r="I102" s="477">
        <f>H102/H10</f>
        <v>0</v>
      </c>
      <c r="J102" s="437">
        <f t="shared" si="12"/>
        <v>0</v>
      </c>
      <c r="K102" s="440" t="e">
        <f t="shared" si="39"/>
        <v>#DIV/0!</v>
      </c>
      <c r="L102" s="81"/>
      <c r="M102" s="437"/>
      <c r="N102" s="30"/>
      <c r="O102" s="437"/>
      <c r="P102" s="30">
        <f t="shared" ref="P102:P159" si="45">O102-N102</f>
        <v>0</v>
      </c>
      <c r="Q102" s="126"/>
      <c r="R102" s="108">
        <f t="shared" si="35"/>
        <v>0</v>
      </c>
      <c r="S102" s="437">
        <f t="shared" si="36"/>
        <v>0</v>
      </c>
      <c r="T102" s="30">
        <f t="shared" si="36"/>
        <v>0</v>
      </c>
      <c r="U102" s="30">
        <f t="shared" si="36"/>
        <v>0</v>
      </c>
      <c r="V102" s="30">
        <f t="shared" si="37"/>
        <v>0</v>
      </c>
      <c r="W102" s="482" t="e">
        <f t="shared" si="38"/>
        <v>#DIV/0!</v>
      </c>
      <c r="X102" s="13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</row>
    <row r="103" spans="1:246" s="9" customFormat="1" ht="17.45" customHeight="1" thickBot="1" x14ac:dyDescent="0.3">
      <c r="A103" s="22"/>
      <c r="B103" s="504"/>
      <c r="C103" s="307" t="s">
        <v>404</v>
      </c>
      <c r="D103" s="307" t="s">
        <v>172</v>
      </c>
      <c r="E103" s="308" t="s">
        <v>405</v>
      </c>
      <c r="F103" s="108"/>
      <c r="G103" s="30"/>
      <c r="H103" s="437"/>
      <c r="I103" s="477">
        <f>H103/H10</f>
        <v>0</v>
      </c>
      <c r="J103" s="437">
        <f t="shared" si="12"/>
        <v>0</v>
      </c>
      <c r="K103" s="440" t="e">
        <f t="shared" si="39"/>
        <v>#DIV/0!</v>
      </c>
      <c r="L103" s="81">
        <v>5100</v>
      </c>
      <c r="M103" s="437">
        <v>5100</v>
      </c>
      <c r="N103" s="30">
        <v>4000</v>
      </c>
      <c r="O103" s="437"/>
      <c r="P103" s="32">
        <f t="shared" si="45"/>
        <v>-4000</v>
      </c>
      <c r="Q103" s="161">
        <f t="shared" ref="Q103:Q115" si="46">O103/N103</f>
        <v>0</v>
      </c>
      <c r="R103" s="108">
        <f t="shared" si="35"/>
        <v>5100</v>
      </c>
      <c r="S103" s="437">
        <f t="shared" si="36"/>
        <v>5100</v>
      </c>
      <c r="T103" s="30">
        <f t="shared" si="36"/>
        <v>4000</v>
      </c>
      <c r="U103" s="30">
        <f t="shared" si="36"/>
        <v>0</v>
      </c>
      <c r="V103" s="30">
        <f t="shared" si="37"/>
        <v>-4000</v>
      </c>
      <c r="W103" s="482">
        <f t="shared" si="38"/>
        <v>0</v>
      </c>
      <c r="X103" s="13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</row>
    <row r="104" spans="1:246" s="9" customFormat="1" ht="18" customHeight="1" thickBot="1" x14ac:dyDescent="0.3">
      <c r="A104" s="18"/>
      <c r="B104" s="504" t="s">
        <v>72</v>
      </c>
      <c r="C104" s="60" t="s">
        <v>406</v>
      </c>
      <c r="D104" s="322" t="s">
        <v>172</v>
      </c>
      <c r="E104" s="323" t="s">
        <v>407</v>
      </c>
      <c r="F104" s="108">
        <v>100</v>
      </c>
      <c r="G104" s="30">
        <v>100</v>
      </c>
      <c r="H104" s="437"/>
      <c r="I104" s="477">
        <f>H104/H10</f>
        <v>0</v>
      </c>
      <c r="J104" s="437">
        <f t="shared" si="12"/>
        <v>-100</v>
      </c>
      <c r="K104" s="440">
        <f t="shared" si="39"/>
        <v>0</v>
      </c>
      <c r="L104" s="81"/>
      <c r="M104" s="437"/>
      <c r="N104" s="30"/>
      <c r="O104" s="437"/>
      <c r="P104" s="32">
        <f t="shared" si="45"/>
        <v>0</v>
      </c>
      <c r="Q104" s="161"/>
      <c r="R104" s="108">
        <f t="shared" si="35"/>
        <v>100</v>
      </c>
      <c r="S104" s="437">
        <f t="shared" si="36"/>
        <v>100</v>
      </c>
      <c r="T104" s="30">
        <f t="shared" si="36"/>
        <v>100</v>
      </c>
      <c r="U104" s="30">
        <f t="shared" si="36"/>
        <v>0</v>
      </c>
      <c r="V104" s="30">
        <f t="shared" si="37"/>
        <v>-100</v>
      </c>
      <c r="W104" s="482">
        <f t="shared" si="38"/>
        <v>0</v>
      </c>
      <c r="X104" s="13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</row>
    <row r="105" spans="1:246" s="9" customFormat="1" ht="18" customHeight="1" thickBot="1" x14ac:dyDescent="0.3">
      <c r="A105" s="17"/>
      <c r="B105" s="504" t="s">
        <v>72</v>
      </c>
      <c r="C105" s="61" t="s">
        <v>408</v>
      </c>
      <c r="D105" s="60" t="s">
        <v>172</v>
      </c>
      <c r="E105" s="262" t="s">
        <v>409</v>
      </c>
      <c r="F105" s="108">
        <v>0</v>
      </c>
      <c r="G105" s="30"/>
      <c r="H105" s="437"/>
      <c r="I105" s="477">
        <f>H105/H10</f>
        <v>0</v>
      </c>
      <c r="J105" s="437">
        <f t="shared" si="12"/>
        <v>0</v>
      </c>
      <c r="K105" s="440" t="e">
        <f t="shared" si="39"/>
        <v>#DIV/0!</v>
      </c>
      <c r="L105" s="81">
        <v>7172</v>
      </c>
      <c r="M105" s="437">
        <v>7172</v>
      </c>
      <c r="N105" s="30">
        <v>2572</v>
      </c>
      <c r="O105" s="437"/>
      <c r="P105" s="30">
        <f t="shared" si="45"/>
        <v>-2572</v>
      </c>
      <c r="Q105" s="161">
        <f t="shared" si="46"/>
        <v>0</v>
      </c>
      <c r="R105" s="108">
        <f t="shared" si="35"/>
        <v>7172</v>
      </c>
      <c r="S105" s="437">
        <f t="shared" si="36"/>
        <v>7172</v>
      </c>
      <c r="T105" s="30">
        <f t="shared" si="36"/>
        <v>2572</v>
      </c>
      <c r="U105" s="30">
        <f t="shared" si="36"/>
        <v>0</v>
      </c>
      <c r="V105" s="30">
        <f t="shared" si="37"/>
        <v>-2572</v>
      </c>
      <c r="W105" s="482">
        <f t="shared" si="38"/>
        <v>0</v>
      </c>
      <c r="X105" s="13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</row>
    <row r="106" spans="1:246" s="9" customFormat="1" ht="21.75" hidden="1" customHeight="1" x14ac:dyDescent="0.25">
      <c r="A106" s="18"/>
      <c r="B106" s="325" t="s">
        <v>25</v>
      </c>
      <c r="C106" s="60" t="s">
        <v>169</v>
      </c>
      <c r="D106" s="60" t="s">
        <v>170</v>
      </c>
      <c r="E106" s="324" t="s">
        <v>171</v>
      </c>
      <c r="F106" s="107"/>
      <c r="G106" s="32"/>
      <c r="H106" s="439"/>
      <c r="I106" s="436"/>
      <c r="J106" s="437">
        <f t="shared" ref="J106:J162" si="47">H106-G106</f>
        <v>0</v>
      </c>
      <c r="K106" s="412"/>
      <c r="L106" s="81"/>
      <c r="M106" s="437"/>
      <c r="N106" s="32"/>
      <c r="O106" s="439"/>
      <c r="P106" s="32">
        <f>O106-N106</f>
        <v>0</v>
      </c>
      <c r="Q106" s="161" t="e">
        <f t="shared" si="46"/>
        <v>#DIV/0!</v>
      </c>
      <c r="R106" s="108">
        <f t="shared" si="35"/>
        <v>0</v>
      </c>
      <c r="S106" s="439">
        <f t="shared" si="36"/>
        <v>0</v>
      </c>
      <c r="T106" s="32">
        <f t="shared" si="36"/>
        <v>0</v>
      </c>
      <c r="U106" s="32">
        <f t="shared" si="36"/>
        <v>0</v>
      </c>
      <c r="V106" s="32">
        <f t="shared" si="37"/>
        <v>0</v>
      </c>
      <c r="W106" s="440" t="e">
        <f t="shared" si="38"/>
        <v>#DIV/0!</v>
      </c>
      <c r="X106" s="13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</row>
    <row r="107" spans="1:246" s="9" customFormat="1" ht="20.25" hidden="1" customHeight="1" x14ac:dyDescent="0.25">
      <c r="A107" s="18"/>
      <c r="B107" s="325"/>
      <c r="C107" s="326" t="s">
        <v>410</v>
      </c>
      <c r="D107" s="326" t="s">
        <v>170</v>
      </c>
      <c r="E107" s="324" t="s">
        <v>411</v>
      </c>
      <c r="F107" s="107"/>
      <c r="G107" s="32"/>
      <c r="H107" s="439"/>
      <c r="I107" s="436"/>
      <c r="J107" s="437"/>
      <c r="K107" s="412"/>
      <c r="L107" s="33"/>
      <c r="M107" s="439"/>
      <c r="N107" s="32"/>
      <c r="O107" s="439"/>
      <c r="P107" s="32">
        <f>O107-N107</f>
        <v>0</v>
      </c>
      <c r="Q107" s="161" t="e">
        <f t="shared" si="46"/>
        <v>#DIV/0!</v>
      </c>
      <c r="R107" s="108">
        <f t="shared" si="35"/>
        <v>0</v>
      </c>
      <c r="S107" s="439">
        <f t="shared" si="36"/>
        <v>0</v>
      </c>
      <c r="T107" s="32">
        <f t="shared" si="36"/>
        <v>0</v>
      </c>
      <c r="U107" s="32">
        <f t="shared" si="36"/>
        <v>0</v>
      </c>
      <c r="V107" s="32">
        <f t="shared" si="37"/>
        <v>0</v>
      </c>
      <c r="W107" s="440" t="e">
        <f t="shared" si="38"/>
        <v>#DIV/0!</v>
      </c>
      <c r="X107" s="13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</row>
    <row r="108" spans="1:246" s="303" customFormat="1" ht="43.5" hidden="1" customHeight="1" x14ac:dyDescent="0.25">
      <c r="A108" s="254"/>
      <c r="B108" s="505"/>
      <c r="C108" s="456"/>
      <c r="D108" s="456"/>
      <c r="E108" s="285" t="s">
        <v>412</v>
      </c>
      <c r="F108" s="273"/>
      <c r="G108" s="259"/>
      <c r="H108" s="460"/>
      <c r="I108" s="506"/>
      <c r="J108" s="458"/>
      <c r="K108" s="507"/>
      <c r="L108" s="273"/>
      <c r="M108" s="460"/>
      <c r="N108" s="259"/>
      <c r="O108" s="460"/>
      <c r="P108" s="259">
        <f>O108-N108</f>
        <v>0</v>
      </c>
      <c r="Q108" s="274" t="e">
        <f t="shared" si="46"/>
        <v>#DIV/0!</v>
      </c>
      <c r="R108" s="261">
        <f t="shared" si="35"/>
        <v>0</v>
      </c>
      <c r="S108" s="460">
        <f t="shared" si="36"/>
        <v>0</v>
      </c>
      <c r="T108" s="259">
        <f t="shared" si="36"/>
        <v>0</v>
      </c>
      <c r="U108" s="259">
        <f t="shared" si="36"/>
        <v>0</v>
      </c>
      <c r="V108" s="259">
        <f t="shared" si="37"/>
        <v>0</v>
      </c>
      <c r="W108" s="461" t="e">
        <f t="shared" si="38"/>
        <v>#DIV/0!</v>
      </c>
      <c r="X108" s="301"/>
      <c r="Y108" s="302"/>
      <c r="Z108" s="302"/>
      <c r="AA108" s="302"/>
      <c r="AB108" s="302"/>
      <c r="AC108" s="302"/>
      <c r="AD108" s="302"/>
      <c r="AE108" s="302"/>
      <c r="AF108" s="302"/>
      <c r="AG108" s="302"/>
      <c r="AH108" s="302"/>
      <c r="AI108" s="302"/>
      <c r="AJ108" s="302"/>
      <c r="AK108" s="302"/>
      <c r="AL108" s="302"/>
      <c r="AM108" s="302"/>
      <c r="AN108" s="302"/>
      <c r="AO108" s="302"/>
      <c r="AP108" s="302"/>
      <c r="AQ108" s="302"/>
      <c r="AR108" s="302"/>
      <c r="AS108" s="302"/>
    </row>
    <row r="109" spans="1:246" s="9" customFormat="1" ht="21" hidden="1" customHeight="1" x14ac:dyDescent="0.25">
      <c r="A109" s="18"/>
      <c r="B109" s="325" t="s">
        <v>54</v>
      </c>
      <c r="C109" s="326" t="s">
        <v>413</v>
      </c>
      <c r="D109" s="326" t="s">
        <v>172</v>
      </c>
      <c r="E109" s="70" t="s">
        <v>414</v>
      </c>
      <c r="F109" s="32"/>
      <c r="G109" s="32"/>
      <c r="H109" s="439"/>
      <c r="I109" s="436">
        <f>H109/H10</f>
        <v>0</v>
      </c>
      <c r="J109" s="437">
        <f t="shared" si="47"/>
        <v>0</v>
      </c>
      <c r="K109" s="440" t="e">
        <f t="shared" ref="K109:K111" si="48">H109/G109</f>
        <v>#DIV/0!</v>
      </c>
      <c r="L109" s="33"/>
      <c r="M109" s="439"/>
      <c r="N109" s="32"/>
      <c r="O109" s="439"/>
      <c r="P109" s="32">
        <f t="shared" si="45"/>
        <v>0</v>
      </c>
      <c r="Q109" s="161" t="e">
        <f t="shared" si="46"/>
        <v>#DIV/0!</v>
      </c>
      <c r="R109" s="108">
        <f t="shared" si="35"/>
        <v>0</v>
      </c>
      <c r="S109" s="439">
        <f t="shared" si="36"/>
        <v>0</v>
      </c>
      <c r="T109" s="32">
        <f t="shared" si="36"/>
        <v>0</v>
      </c>
      <c r="U109" s="32">
        <f t="shared" si="36"/>
        <v>0</v>
      </c>
      <c r="V109" s="32">
        <f t="shared" si="37"/>
        <v>0</v>
      </c>
      <c r="W109" s="440" t="e">
        <f t="shared" si="38"/>
        <v>#DIV/0!</v>
      </c>
      <c r="X109" s="13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</row>
    <row r="110" spans="1:246" s="9" customFormat="1" ht="11.25" hidden="1" customHeight="1" x14ac:dyDescent="0.25">
      <c r="A110" s="18"/>
      <c r="B110" s="325" t="s">
        <v>54</v>
      </c>
      <c r="C110" s="326" t="s">
        <v>415</v>
      </c>
      <c r="D110" s="326" t="s">
        <v>172</v>
      </c>
      <c r="E110" s="327" t="s">
        <v>416</v>
      </c>
      <c r="F110" s="32"/>
      <c r="G110" s="32"/>
      <c r="H110" s="439"/>
      <c r="I110" s="436">
        <f>H110/H10</f>
        <v>0</v>
      </c>
      <c r="J110" s="437">
        <f t="shared" si="47"/>
        <v>0</v>
      </c>
      <c r="K110" s="440" t="e">
        <f t="shared" si="48"/>
        <v>#DIV/0!</v>
      </c>
      <c r="L110" s="81"/>
      <c r="M110" s="437"/>
      <c r="N110" s="32"/>
      <c r="O110" s="439"/>
      <c r="P110" s="32">
        <f>O110-N110</f>
        <v>0</v>
      </c>
      <c r="Q110" s="161" t="e">
        <f>O110/N110</f>
        <v>#DIV/0!</v>
      </c>
      <c r="R110" s="108">
        <f t="shared" si="35"/>
        <v>0</v>
      </c>
      <c r="S110" s="439">
        <f t="shared" si="36"/>
        <v>0</v>
      </c>
      <c r="T110" s="32">
        <f t="shared" si="36"/>
        <v>0</v>
      </c>
      <c r="U110" s="32">
        <f t="shared" si="36"/>
        <v>0</v>
      </c>
      <c r="V110" s="32">
        <f t="shared" si="37"/>
        <v>0</v>
      </c>
      <c r="W110" s="440" t="e">
        <f t="shared" si="38"/>
        <v>#DIV/0!</v>
      </c>
      <c r="X110" s="13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</row>
    <row r="111" spans="1:246" s="9" customFormat="1" ht="27.75" customHeight="1" x14ac:dyDescent="0.25">
      <c r="A111" s="17"/>
      <c r="B111" s="504" t="s">
        <v>72</v>
      </c>
      <c r="C111" s="61" t="s">
        <v>481</v>
      </c>
      <c r="D111" s="60" t="s">
        <v>172</v>
      </c>
      <c r="E111" s="262" t="s">
        <v>174</v>
      </c>
      <c r="F111" s="108">
        <v>178.1</v>
      </c>
      <c r="G111" s="30">
        <v>178.1</v>
      </c>
      <c r="H111" s="437"/>
      <c r="I111" s="477">
        <f>H111/H10</f>
        <v>0</v>
      </c>
      <c r="J111" s="437">
        <f t="shared" si="47"/>
        <v>-178.1</v>
      </c>
      <c r="K111" s="440">
        <f t="shared" si="48"/>
        <v>0</v>
      </c>
      <c r="L111" s="81"/>
      <c r="M111" s="437"/>
      <c r="N111" s="30"/>
      <c r="O111" s="437"/>
      <c r="P111" s="32">
        <f t="shared" ref="P111:P112" si="49">O111-N111</f>
        <v>0</v>
      </c>
      <c r="Q111" s="161"/>
      <c r="R111" s="108">
        <f t="shared" si="35"/>
        <v>178.1</v>
      </c>
      <c r="S111" s="437">
        <f t="shared" si="36"/>
        <v>178.1</v>
      </c>
      <c r="T111" s="30">
        <f t="shared" si="36"/>
        <v>178.1</v>
      </c>
      <c r="U111" s="30">
        <f t="shared" si="36"/>
        <v>0</v>
      </c>
      <c r="V111" s="30">
        <f t="shared" si="37"/>
        <v>-178.1</v>
      </c>
      <c r="W111" s="482">
        <f t="shared" si="38"/>
        <v>0</v>
      </c>
      <c r="X111" s="13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</row>
    <row r="112" spans="1:246" s="9" customFormat="1" ht="21.75" customHeight="1" x14ac:dyDescent="0.25">
      <c r="A112" s="18"/>
      <c r="B112" s="325" t="s">
        <v>26</v>
      </c>
      <c r="C112" s="60" t="s">
        <v>417</v>
      </c>
      <c r="D112" s="60" t="s">
        <v>172</v>
      </c>
      <c r="E112" s="508" t="s">
        <v>418</v>
      </c>
      <c r="F112" s="252">
        <v>13602.7</v>
      </c>
      <c r="G112" s="31">
        <v>9099.2999999999993</v>
      </c>
      <c r="H112" s="435">
        <v>7767.2</v>
      </c>
      <c r="I112" s="436">
        <f>H112/H10</f>
        <v>3.2072168821369276E-2</v>
      </c>
      <c r="J112" s="439">
        <f t="shared" si="47"/>
        <v>-1332.0999999999995</v>
      </c>
      <c r="K112" s="440">
        <f>H112/G112</f>
        <v>0.85360412339410729</v>
      </c>
      <c r="L112" s="107">
        <v>2727.3</v>
      </c>
      <c r="M112" s="439">
        <v>2727.3</v>
      </c>
      <c r="N112" s="32">
        <v>2727.3</v>
      </c>
      <c r="O112" s="439">
        <v>1418.8</v>
      </c>
      <c r="P112" s="32">
        <f t="shared" si="49"/>
        <v>-1308.5000000000002</v>
      </c>
      <c r="Q112" s="161">
        <f>O112/N112</f>
        <v>0.52022146445202211</v>
      </c>
      <c r="R112" s="107">
        <f t="shared" si="35"/>
        <v>16330</v>
      </c>
      <c r="S112" s="439">
        <f t="shared" si="36"/>
        <v>16330</v>
      </c>
      <c r="T112" s="32">
        <f t="shared" si="36"/>
        <v>11826.599999999999</v>
      </c>
      <c r="U112" s="32">
        <f t="shared" si="36"/>
        <v>9186</v>
      </c>
      <c r="V112" s="32">
        <f t="shared" si="37"/>
        <v>-2640.5999999999985</v>
      </c>
      <c r="W112" s="440">
        <f t="shared" si="38"/>
        <v>0.77672365684135769</v>
      </c>
      <c r="X112" s="13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</row>
    <row r="113" spans="1:246" s="9" customFormat="1" ht="76.150000000000006" customHeight="1" thickBot="1" x14ac:dyDescent="0.3">
      <c r="A113" s="18"/>
      <c r="B113" s="325" t="s">
        <v>26</v>
      </c>
      <c r="C113" s="60" t="s">
        <v>419</v>
      </c>
      <c r="D113" s="60" t="s">
        <v>420</v>
      </c>
      <c r="E113" s="508" t="s">
        <v>421</v>
      </c>
      <c r="F113" s="252">
        <v>24135.3</v>
      </c>
      <c r="G113" s="328">
        <v>24135.3</v>
      </c>
      <c r="H113" s="509">
        <v>24135.3</v>
      </c>
      <c r="I113" s="501">
        <f>H113/H10</f>
        <v>9.9659004036769208E-2</v>
      </c>
      <c r="J113" s="474">
        <f t="shared" si="47"/>
        <v>0</v>
      </c>
      <c r="K113" s="497">
        <f>H113/G113</f>
        <v>1</v>
      </c>
      <c r="L113" s="166"/>
      <c r="M113" s="496"/>
      <c r="N113" s="43"/>
      <c r="O113" s="496"/>
      <c r="P113" s="32">
        <f t="shared" si="45"/>
        <v>0</v>
      </c>
      <c r="Q113" s="387"/>
      <c r="R113" s="166">
        <f t="shared" si="35"/>
        <v>24135.3</v>
      </c>
      <c r="S113" s="496">
        <f t="shared" si="36"/>
        <v>24135.3</v>
      </c>
      <c r="T113" s="43">
        <f t="shared" si="36"/>
        <v>24135.3</v>
      </c>
      <c r="U113" s="43">
        <f t="shared" si="36"/>
        <v>24135.3</v>
      </c>
      <c r="V113" s="43">
        <f t="shared" si="37"/>
        <v>0</v>
      </c>
      <c r="W113" s="497">
        <f t="shared" si="38"/>
        <v>1</v>
      </c>
      <c r="X113" s="13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</row>
    <row r="114" spans="1:246" s="292" customFormat="1" ht="18.75" hidden="1" customHeight="1" x14ac:dyDescent="0.25">
      <c r="A114" s="18"/>
      <c r="B114" s="325"/>
      <c r="C114" s="326"/>
      <c r="D114" s="326"/>
      <c r="E114" s="70" t="s">
        <v>177</v>
      </c>
      <c r="F114" s="128"/>
      <c r="G114" s="102"/>
      <c r="H114" s="510"/>
      <c r="I114" s="477">
        <f>H114/H10</f>
        <v>0</v>
      </c>
      <c r="J114" s="437">
        <f>H114-G114</f>
        <v>0</v>
      </c>
      <c r="K114" s="482" t="e">
        <f>H114/G114</f>
        <v>#DIV/0!</v>
      </c>
      <c r="L114" s="81"/>
      <c r="M114" s="437"/>
      <c r="N114" s="30"/>
      <c r="O114" s="437"/>
      <c r="P114" s="32">
        <f t="shared" si="45"/>
        <v>0</v>
      </c>
      <c r="Q114" s="126"/>
      <c r="R114" s="108">
        <f t="shared" si="35"/>
        <v>0</v>
      </c>
      <c r="S114" s="437">
        <f t="shared" si="36"/>
        <v>0</v>
      </c>
      <c r="T114" s="30">
        <f t="shared" si="36"/>
        <v>0</v>
      </c>
      <c r="U114" s="30">
        <f t="shared" si="36"/>
        <v>0</v>
      </c>
      <c r="V114" s="30">
        <f t="shared" si="37"/>
        <v>0</v>
      </c>
      <c r="W114" s="482" t="e">
        <f t="shared" si="38"/>
        <v>#DIV/0!</v>
      </c>
      <c r="X114" s="290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  <c r="AM114" s="291"/>
      <c r="AN114" s="291"/>
      <c r="AO114" s="291"/>
      <c r="AP114" s="291"/>
      <c r="AQ114" s="291"/>
      <c r="AR114" s="291"/>
      <c r="AS114" s="291"/>
    </row>
    <row r="115" spans="1:246" s="9" customFormat="1" ht="18.75" hidden="1" customHeight="1" x14ac:dyDescent="0.25">
      <c r="A115" s="18"/>
      <c r="B115" s="325"/>
      <c r="C115" s="326"/>
      <c r="D115" s="326"/>
      <c r="E115" s="70" t="s">
        <v>80</v>
      </c>
      <c r="F115" s="128"/>
      <c r="G115" s="31"/>
      <c r="H115" s="435"/>
      <c r="I115" s="436"/>
      <c r="J115" s="437">
        <f t="shared" si="47"/>
        <v>0</v>
      </c>
      <c r="K115" s="412"/>
      <c r="L115" s="33"/>
      <c r="M115" s="439"/>
      <c r="N115" s="32"/>
      <c r="O115" s="439"/>
      <c r="P115" s="32">
        <f t="shared" si="45"/>
        <v>0</v>
      </c>
      <c r="Q115" s="161" t="e">
        <f t="shared" si="46"/>
        <v>#DIV/0!</v>
      </c>
      <c r="R115" s="108">
        <f t="shared" si="35"/>
        <v>0</v>
      </c>
      <c r="S115" s="439">
        <f t="shared" si="36"/>
        <v>0</v>
      </c>
      <c r="T115" s="32">
        <f t="shared" si="36"/>
        <v>0</v>
      </c>
      <c r="U115" s="32">
        <f t="shared" si="36"/>
        <v>0</v>
      </c>
      <c r="V115" s="32">
        <f t="shared" si="37"/>
        <v>0</v>
      </c>
      <c r="W115" s="440" t="e">
        <f t="shared" si="38"/>
        <v>#DIV/0!</v>
      </c>
      <c r="X115" s="13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</row>
    <row r="116" spans="1:246" s="463" customFormat="1" ht="34.5" hidden="1" customHeight="1" x14ac:dyDescent="0.25">
      <c r="A116" s="18"/>
      <c r="B116" s="325" t="s">
        <v>115</v>
      </c>
      <c r="C116" s="60" t="s">
        <v>173</v>
      </c>
      <c r="D116" s="60" t="s">
        <v>172</v>
      </c>
      <c r="E116" s="508" t="s">
        <v>174</v>
      </c>
      <c r="F116" s="128"/>
      <c r="G116" s="31"/>
      <c r="H116" s="435"/>
      <c r="I116" s="436">
        <f>H116/H10</f>
        <v>0</v>
      </c>
      <c r="J116" s="439">
        <f t="shared" si="47"/>
        <v>0</v>
      </c>
      <c r="K116" s="440" t="e">
        <f>H116/G116</f>
        <v>#DIV/0!</v>
      </c>
      <c r="L116" s="33"/>
      <c r="M116" s="439"/>
      <c r="N116" s="32"/>
      <c r="O116" s="439"/>
      <c r="P116" s="32">
        <f t="shared" si="45"/>
        <v>0</v>
      </c>
      <c r="Q116" s="161"/>
      <c r="R116" s="107">
        <f t="shared" si="35"/>
        <v>0</v>
      </c>
      <c r="S116" s="439">
        <f t="shared" si="36"/>
        <v>0</v>
      </c>
      <c r="T116" s="32">
        <f t="shared" si="36"/>
        <v>0</v>
      </c>
      <c r="U116" s="32">
        <f t="shared" si="36"/>
        <v>0</v>
      </c>
      <c r="V116" s="32">
        <f t="shared" si="37"/>
        <v>0</v>
      </c>
      <c r="W116" s="440" t="e">
        <f t="shared" si="38"/>
        <v>#DIV/0!</v>
      </c>
      <c r="X116" s="13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  <c r="EY116" s="9"/>
      <c r="EZ116" s="9"/>
      <c r="FA116" s="9"/>
      <c r="FB116" s="9"/>
      <c r="FC116" s="9"/>
      <c r="FD116" s="9"/>
      <c r="FE116" s="9"/>
      <c r="FF116" s="9"/>
      <c r="FG116" s="9"/>
      <c r="FH116" s="9"/>
      <c r="FI116" s="9"/>
      <c r="FJ116" s="9"/>
      <c r="FK116" s="9"/>
      <c r="FL116" s="9"/>
      <c r="FM116" s="9"/>
      <c r="FN116" s="9"/>
      <c r="FO116" s="9"/>
      <c r="FP116" s="9"/>
      <c r="FQ116" s="9"/>
      <c r="FR116" s="9"/>
      <c r="FS116" s="9"/>
      <c r="FT116" s="9"/>
      <c r="FU116" s="9"/>
      <c r="FV116" s="9"/>
      <c r="FW116" s="9"/>
      <c r="FX116" s="9"/>
      <c r="FY116" s="9"/>
      <c r="FZ116" s="9"/>
      <c r="GA116" s="9"/>
      <c r="GB116" s="9"/>
      <c r="GC116" s="9"/>
      <c r="GD116" s="9"/>
      <c r="GE116" s="9"/>
      <c r="GF116" s="9"/>
      <c r="GG116" s="9"/>
      <c r="GH116" s="9"/>
      <c r="GI116" s="9"/>
      <c r="GJ116" s="9"/>
      <c r="GK116" s="9"/>
      <c r="GL116" s="9"/>
      <c r="GM116" s="9"/>
      <c r="GN116" s="9"/>
      <c r="GO116" s="9"/>
      <c r="GP116" s="9"/>
      <c r="GQ116" s="9"/>
      <c r="GR116" s="9"/>
      <c r="GS116" s="9"/>
      <c r="GT116" s="9"/>
      <c r="GU116" s="9"/>
      <c r="GV116" s="9"/>
      <c r="GW116" s="9"/>
      <c r="GX116" s="9"/>
      <c r="GY116" s="9"/>
      <c r="GZ116" s="9"/>
      <c r="HA116" s="9"/>
      <c r="HB116" s="9"/>
      <c r="HC116" s="9"/>
      <c r="HD116" s="9"/>
      <c r="HE116" s="9"/>
      <c r="HF116" s="9"/>
      <c r="HG116" s="9"/>
      <c r="HH116" s="9"/>
      <c r="HI116" s="9"/>
      <c r="HJ116" s="9"/>
      <c r="HK116" s="9"/>
      <c r="HL116" s="9"/>
      <c r="HM116" s="9"/>
      <c r="HN116" s="9"/>
      <c r="HO116" s="9"/>
      <c r="HP116" s="9"/>
      <c r="HQ116" s="9"/>
      <c r="HR116" s="9"/>
      <c r="HS116" s="9"/>
      <c r="HT116" s="9"/>
      <c r="HU116" s="9"/>
      <c r="HV116" s="9"/>
      <c r="HW116" s="9"/>
      <c r="HX116" s="9"/>
      <c r="HY116" s="9"/>
      <c r="HZ116" s="9"/>
      <c r="IA116" s="9"/>
      <c r="IB116" s="9"/>
      <c r="IC116" s="9"/>
      <c r="ID116" s="9"/>
      <c r="IE116" s="9"/>
      <c r="IF116" s="9"/>
      <c r="IG116" s="9"/>
      <c r="IH116" s="9"/>
      <c r="II116" s="9"/>
      <c r="IJ116" s="9"/>
      <c r="IK116" s="9"/>
      <c r="IL116" s="9"/>
    </row>
    <row r="117" spans="1:246" s="463" customFormat="1" ht="21.75" hidden="1" customHeight="1" x14ac:dyDescent="0.25">
      <c r="A117" s="18"/>
      <c r="B117" s="325" t="s">
        <v>115</v>
      </c>
      <c r="C117" s="60" t="s">
        <v>422</v>
      </c>
      <c r="D117" s="60" t="s">
        <v>172</v>
      </c>
      <c r="E117" s="447" t="s">
        <v>423</v>
      </c>
      <c r="F117" s="128"/>
      <c r="G117" s="31"/>
      <c r="H117" s="435"/>
      <c r="I117" s="436">
        <f>H117/H10</f>
        <v>0</v>
      </c>
      <c r="J117" s="439">
        <f t="shared" si="47"/>
        <v>0</v>
      </c>
      <c r="K117" s="440" t="e">
        <f>H117/G117</f>
        <v>#DIV/0!</v>
      </c>
      <c r="L117" s="33"/>
      <c r="M117" s="439"/>
      <c r="N117" s="32"/>
      <c r="O117" s="439"/>
      <c r="P117" s="32">
        <f t="shared" si="45"/>
        <v>0</v>
      </c>
      <c r="Q117" s="161"/>
      <c r="R117" s="107">
        <f t="shared" si="35"/>
        <v>0</v>
      </c>
      <c r="S117" s="439">
        <f t="shared" si="36"/>
        <v>0</v>
      </c>
      <c r="T117" s="32">
        <f t="shared" si="36"/>
        <v>0</v>
      </c>
      <c r="U117" s="32">
        <f t="shared" si="36"/>
        <v>0</v>
      </c>
      <c r="V117" s="32">
        <f t="shared" si="37"/>
        <v>0</v>
      </c>
      <c r="W117" s="440" t="e">
        <f t="shared" si="38"/>
        <v>#DIV/0!</v>
      </c>
      <c r="X117" s="13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G117" s="9"/>
      <c r="FH117" s="9"/>
      <c r="FI117" s="9"/>
      <c r="FJ117" s="9"/>
      <c r="FK117" s="9"/>
      <c r="FL117" s="9"/>
      <c r="FM117" s="9"/>
      <c r="FN117" s="9"/>
      <c r="FO117" s="9"/>
      <c r="FP117" s="9"/>
      <c r="FQ117" s="9"/>
      <c r="FR117" s="9"/>
      <c r="FS117" s="9"/>
      <c r="FT117" s="9"/>
      <c r="FU117" s="9"/>
      <c r="FV117" s="9"/>
      <c r="FW117" s="9"/>
      <c r="FX117" s="9"/>
      <c r="FY117" s="9"/>
      <c r="FZ117" s="9"/>
      <c r="GA117" s="9"/>
      <c r="GB117" s="9"/>
      <c r="GC117" s="9"/>
      <c r="GD117" s="9"/>
      <c r="GE117" s="9"/>
      <c r="GF117" s="9"/>
      <c r="GG117" s="9"/>
      <c r="GH117" s="9"/>
      <c r="GI117" s="9"/>
      <c r="GJ117" s="9"/>
      <c r="GK117" s="9"/>
      <c r="GL117" s="9"/>
      <c r="GM117" s="9"/>
      <c r="GN117" s="9"/>
      <c r="GO117" s="9"/>
      <c r="GP117" s="9"/>
      <c r="GQ117" s="9"/>
      <c r="GR117" s="9"/>
      <c r="GS117" s="9"/>
      <c r="GT117" s="9"/>
      <c r="GU117" s="9"/>
      <c r="GV117" s="9"/>
      <c r="GW117" s="9"/>
      <c r="GX117" s="9"/>
      <c r="GY117" s="9"/>
      <c r="GZ117" s="9"/>
      <c r="HA117" s="9"/>
      <c r="HB117" s="9"/>
      <c r="HC117" s="9"/>
      <c r="HD117" s="9"/>
      <c r="HE117" s="9"/>
      <c r="HF117" s="9"/>
      <c r="HG117" s="9"/>
      <c r="HH117" s="9"/>
      <c r="HI117" s="9"/>
      <c r="HJ117" s="9"/>
      <c r="HK117" s="9"/>
      <c r="HL117" s="9"/>
      <c r="HM117" s="9"/>
      <c r="HN117" s="9"/>
      <c r="HO117" s="9"/>
      <c r="HP117" s="9"/>
      <c r="HQ117" s="9"/>
      <c r="HR117" s="9"/>
      <c r="HS117" s="9"/>
      <c r="HT117" s="9"/>
      <c r="HU117" s="9"/>
      <c r="HV117" s="9"/>
      <c r="HW117" s="9"/>
      <c r="HX117" s="9"/>
      <c r="HY117" s="9"/>
      <c r="HZ117" s="9"/>
      <c r="IA117" s="9"/>
      <c r="IB117" s="9"/>
      <c r="IC117" s="9"/>
      <c r="ID117" s="9"/>
      <c r="IE117" s="9"/>
      <c r="IF117" s="9"/>
      <c r="IG117" s="9"/>
      <c r="IH117" s="9"/>
      <c r="II117" s="9"/>
      <c r="IJ117" s="9"/>
      <c r="IK117" s="9"/>
      <c r="IL117" s="9"/>
    </row>
    <row r="118" spans="1:246" s="9" customFormat="1" ht="51" hidden="1" customHeight="1" x14ac:dyDescent="0.25">
      <c r="A118" s="18"/>
      <c r="B118" s="325" t="s">
        <v>27</v>
      </c>
      <c r="C118" s="326" t="s">
        <v>424</v>
      </c>
      <c r="D118" s="326" t="s">
        <v>172</v>
      </c>
      <c r="E118" s="511" t="s">
        <v>425</v>
      </c>
      <c r="F118" s="107"/>
      <c r="G118" s="32"/>
      <c r="H118" s="435"/>
      <c r="I118" s="436">
        <f>H118/H10</f>
        <v>0</v>
      </c>
      <c r="J118" s="439">
        <f t="shared" si="47"/>
        <v>0</v>
      </c>
      <c r="K118" s="440" t="e">
        <f>H118/G118</f>
        <v>#DIV/0!</v>
      </c>
      <c r="L118" s="33"/>
      <c r="M118" s="439"/>
      <c r="N118" s="32"/>
      <c r="O118" s="439"/>
      <c r="P118" s="32">
        <f t="shared" si="45"/>
        <v>0</v>
      </c>
      <c r="Q118" s="161"/>
      <c r="R118" s="107">
        <f t="shared" si="35"/>
        <v>0</v>
      </c>
      <c r="S118" s="439">
        <f t="shared" si="36"/>
        <v>0</v>
      </c>
      <c r="T118" s="32">
        <f t="shared" si="36"/>
        <v>0</v>
      </c>
      <c r="U118" s="32">
        <f t="shared" si="36"/>
        <v>0</v>
      </c>
      <c r="V118" s="32">
        <f t="shared" si="37"/>
        <v>0</v>
      </c>
      <c r="W118" s="440" t="e">
        <f t="shared" si="38"/>
        <v>#DIV/0!</v>
      </c>
      <c r="X118" s="13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</row>
    <row r="119" spans="1:246" s="9" customFormat="1" ht="77.25" hidden="1" customHeight="1" x14ac:dyDescent="0.25">
      <c r="A119" s="18"/>
      <c r="B119" s="325" t="s">
        <v>426</v>
      </c>
      <c r="C119" s="326" t="s">
        <v>427</v>
      </c>
      <c r="D119" s="326" t="s">
        <v>420</v>
      </c>
      <c r="E119" s="130" t="s">
        <v>421</v>
      </c>
      <c r="F119" s="107"/>
      <c r="G119" s="32"/>
      <c r="H119" s="435"/>
      <c r="I119" s="436">
        <f>H119/H10</f>
        <v>0</v>
      </c>
      <c r="J119" s="439">
        <f t="shared" si="47"/>
        <v>0</v>
      </c>
      <c r="K119" s="440" t="e">
        <f>H119/G119</f>
        <v>#DIV/0!</v>
      </c>
      <c r="L119" s="33"/>
      <c r="M119" s="439"/>
      <c r="N119" s="32"/>
      <c r="O119" s="435"/>
      <c r="P119" s="32">
        <f t="shared" si="45"/>
        <v>0</v>
      </c>
      <c r="Q119" s="161"/>
      <c r="R119" s="107">
        <f t="shared" si="35"/>
        <v>0</v>
      </c>
      <c r="S119" s="439">
        <f t="shared" si="36"/>
        <v>0</v>
      </c>
      <c r="T119" s="32">
        <f t="shared" si="36"/>
        <v>0</v>
      </c>
      <c r="U119" s="32">
        <f t="shared" si="36"/>
        <v>0</v>
      </c>
      <c r="V119" s="32">
        <f t="shared" si="37"/>
        <v>0</v>
      </c>
      <c r="W119" s="440" t="e">
        <f t="shared" si="38"/>
        <v>#DIV/0!</v>
      </c>
      <c r="X119" s="13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</row>
    <row r="120" spans="1:246" s="9" customFormat="1" ht="135.75" hidden="1" customHeight="1" x14ac:dyDescent="0.25">
      <c r="A120" s="20"/>
      <c r="B120" s="512" t="s">
        <v>28</v>
      </c>
      <c r="C120" s="481" t="s">
        <v>428</v>
      </c>
      <c r="D120" s="481" t="s">
        <v>420</v>
      </c>
      <c r="E120" s="329" t="s">
        <v>429</v>
      </c>
      <c r="F120" s="330"/>
      <c r="G120" s="118"/>
      <c r="H120" s="513"/>
      <c r="I120" s="514">
        <f>H120/H10</f>
        <v>0</v>
      </c>
      <c r="J120" s="426">
        <f t="shared" si="47"/>
        <v>0</v>
      </c>
      <c r="K120" s="427" t="e">
        <f>H120/G120</f>
        <v>#DIV/0!</v>
      </c>
      <c r="L120" s="80"/>
      <c r="M120" s="80"/>
      <c r="N120" s="80"/>
      <c r="O120" s="513"/>
      <c r="P120" s="34">
        <f t="shared" si="45"/>
        <v>0</v>
      </c>
      <c r="Q120" s="161" t="e">
        <f t="shared" ref="Q120:Q134" si="50">O120/N120</f>
        <v>#DIV/0!</v>
      </c>
      <c r="R120" s="149">
        <f t="shared" si="35"/>
        <v>0</v>
      </c>
      <c r="S120" s="426">
        <f t="shared" si="36"/>
        <v>0</v>
      </c>
      <c r="T120" s="34">
        <f t="shared" si="36"/>
        <v>0</v>
      </c>
      <c r="U120" s="34">
        <f t="shared" si="36"/>
        <v>0</v>
      </c>
      <c r="V120" s="34">
        <f t="shared" si="37"/>
        <v>0</v>
      </c>
      <c r="W120" s="427" t="e">
        <f t="shared" si="38"/>
        <v>#DIV/0!</v>
      </c>
      <c r="X120" s="13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</row>
    <row r="121" spans="1:246" s="23" customFormat="1" ht="27.75" hidden="1" customHeight="1" x14ac:dyDescent="0.25">
      <c r="A121" s="21">
        <v>9</v>
      </c>
      <c r="B121" s="331">
        <v>150101</v>
      </c>
      <c r="C121" s="74" t="s">
        <v>179</v>
      </c>
      <c r="D121" s="515" t="s">
        <v>180</v>
      </c>
      <c r="E121" s="516" t="s">
        <v>181</v>
      </c>
      <c r="F121" s="151"/>
      <c r="G121" s="129"/>
      <c r="H121" s="517">
        <v>0</v>
      </c>
      <c r="I121" s="518"/>
      <c r="J121" s="474">
        <f t="shared" si="47"/>
        <v>0</v>
      </c>
      <c r="K121" s="519"/>
      <c r="L121" s="110">
        <f>SUM(L122:L138)</f>
        <v>0</v>
      </c>
      <c r="M121" s="410">
        <f>SUM(M122:M138)</f>
        <v>0</v>
      </c>
      <c r="N121" s="35">
        <f>SUM(N122:N138)</f>
        <v>0</v>
      </c>
      <c r="O121" s="410">
        <f>SUM(O122:O138)</f>
        <v>0</v>
      </c>
      <c r="P121" s="35">
        <f t="shared" si="45"/>
        <v>0</v>
      </c>
      <c r="Q121" s="124" t="e">
        <f t="shared" si="50"/>
        <v>#DIV/0!</v>
      </c>
      <c r="R121" s="114">
        <f t="shared" si="35"/>
        <v>0</v>
      </c>
      <c r="S121" s="410">
        <f t="shared" si="36"/>
        <v>0</v>
      </c>
      <c r="T121" s="35">
        <f t="shared" si="36"/>
        <v>0</v>
      </c>
      <c r="U121" s="35">
        <f t="shared" si="36"/>
        <v>0</v>
      </c>
      <c r="V121" s="35">
        <f t="shared" si="37"/>
        <v>0</v>
      </c>
      <c r="W121" s="519" t="e">
        <f t="shared" si="38"/>
        <v>#DIV/0!</v>
      </c>
      <c r="X121" s="13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  <c r="EY121" s="9"/>
      <c r="EZ121" s="9"/>
      <c r="FA121" s="9"/>
      <c r="FB121" s="9"/>
      <c r="FC121" s="9"/>
      <c r="FD121" s="9"/>
      <c r="FE121" s="9"/>
      <c r="FF121" s="9"/>
      <c r="FG121" s="9"/>
      <c r="FH121" s="9"/>
      <c r="FI121" s="9"/>
      <c r="FJ121" s="9"/>
      <c r="FK121" s="9"/>
      <c r="FL121" s="9"/>
      <c r="FM121" s="9"/>
      <c r="FN121" s="9"/>
      <c r="FO121" s="9"/>
      <c r="FP121" s="9"/>
      <c r="FQ121" s="9"/>
      <c r="FR121" s="9"/>
      <c r="FS121" s="9"/>
      <c r="FT121" s="9"/>
      <c r="FU121" s="9"/>
      <c r="FV121" s="9"/>
      <c r="FW121" s="9"/>
      <c r="FX121" s="9"/>
      <c r="FY121" s="9"/>
      <c r="FZ121" s="9"/>
      <c r="GA121" s="9"/>
      <c r="GB121" s="9"/>
      <c r="GC121" s="9"/>
      <c r="GD121" s="9"/>
      <c r="GE121" s="9"/>
      <c r="GF121" s="9"/>
      <c r="GG121" s="9"/>
      <c r="GH121" s="9"/>
      <c r="GI121" s="9"/>
      <c r="GJ121" s="9"/>
      <c r="GK121" s="9"/>
      <c r="GL121" s="9"/>
      <c r="GM121" s="9"/>
      <c r="GN121" s="9"/>
      <c r="GO121" s="9"/>
      <c r="GP121" s="9"/>
      <c r="GQ121" s="9"/>
      <c r="GR121" s="9"/>
      <c r="GS121" s="9"/>
      <c r="GT121" s="9"/>
      <c r="GU121" s="9"/>
      <c r="GV121" s="9"/>
      <c r="GW121" s="9"/>
      <c r="GX121" s="9"/>
      <c r="GY121" s="9"/>
      <c r="GZ121" s="9"/>
      <c r="HA121" s="9"/>
      <c r="HB121" s="9"/>
      <c r="HC121" s="9"/>
      <c r="HD121" s="9"/>
      <c r="HE121" s="9"/>
      <c r="HF121" s="9"/>
      <c r="HG121" s="9"/>
      <c r="HH121" s="9"/>
      <c r="HI121" s="9"/>
      <c r="HJ121" s="9"/>
      <c r="HK121" s="9"/>
      <c r="HL121" s="9"/>
      <c r="HM121" s="9"/>
      <c r="HN121" s="9"/>
      <c r="HO121" s="9"/>
      <c r="HP121" s="9"/>
      <c r="HQ121" s="9"/>
      <c r="HR121" s="9"/>
      <c r="HS121" s="9"/>
      <c r="HT121" s="9"/>
      <c r="HU121" s="9"/>
      <c r="HV121" s="9"/>
      <c r="HW121" s="9"/>
      <c r="HX121" s="9"/>
      <c r="HY121" s="9"/>
      <c r="HZ121" s="9"/>
      <c r="IA121" s="9"/>
      <c r="IB121" s="9"/>
      <c r="IC121" s="9"/>
      <c r="ID121" s="9"/>
      <c r="IE121" s="9"/>
      <c r="IF121" s="9"/>
      <c r="IG121" s="9"/>
      <c r="IH121" s="9"/>
      <c r="II121" s="9"/>
      <c r="IJ121" s="9"/>
      <c r="IK121" s="9"/>
      <c r="IL121" s="9"/>
    </row>
    <row r="122" spans="1:246" s="9" customFormat="1" ht="28.5" hidden="1" customHeight="1" x14ac:dyDescent="0.25">
      <c r="A122" s="17"/>
      <c r="B122" s="520"/>
      <c r="C122" s="451"/>
      <c r="D122" s="451"/>
      <c r="E122" s="145" t="s">
        <v>87</v>
      </c>
      <c r="F122" s="152"/>
      <c r="G122" s="86"/>
      <c r="H122" s="521"/>
      <c r="I122" s="522"/>
      <c r="J122" s="437">
        <f t="shared" si="47"/>
        <v>0</v>
      </c>
      <c r="K122" s="523"/>
      <c r="L122" s="81"/>
      <c r="M122" s="437"/>
      <c r="N122" s="30"/>
      <c r="O122" s="437"/>
      <c r="P122" s="30">
        <f t="shared" si="45"/>
        <v>0</v>
      </c>
      <c r="Q122" s="126" t="e">
        <f t="shared" si="50"/>
        <v>#DIV/0!</v>
      </c>
      <c r="R122" s="108">
        <f t="shared" si="35"/>
        <v>0</v>
      </c>
      <c r="S122" s="437">
        <f t="shared" si="36"/>
        <v>0</v>
      </c>
      <c r="T122" s="30">
        <f t="shared" si="36"/>
        <v>0</v>
      </c>
      <c r="U122" s="30">
        <f t="shared" si="36"/>
        <v>0</v>
      </c>
      <c r="V122" s="30">
        <f t="shared" si="37"/>
        <v>0</v>
      </c>
      <c r="W122" s="482" t="e">
        <f t="shared" si="38"/>
        <v>#DIV/0!</v>
      </c>
      <c r="X122" s="13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</row>
    <row r="123" spans="1:246" s="9" customFormat="1" ht="28.5" hidden="1" customHeight="1" x14ac:dyDescent="0.25">
      <c r="A123" s="18"/>
      <c r="B123" s="524"/>
      <c r="C123" s="450"/>
      <c r="D123" s="450"/>
      <c r="E123" s="144" t="s">
        <v>86</v>
      </c>
      <c r="F123" s="153"/>
      <c r="G123" s="87"/>
      <c r="H123" s="525"/>
      <c r="I123" s="526"/>
      <c r="J123" s="437">
        <f t="shared" si="47"/>
        <v>0</v>
      </c>
      <c r="K123" s="412"/>
      <c r="L123" s="33"/>
      <c r="M123" s="439"/>
      <c r="N123" s="32"/>
      <c r="O123" s="439"/>
      <c r="P123" s="32">
        <f t="shared" si="45"/>
        <v>0</v>
      </c>
      <c r="Q123" s="161" t="e">
        <f t="shared" si="50"/>
        <v>#DIV/0!</v>
      </c>
      <c r="R123" s="108">
        <f t="shared" si="35"/>
        <v>0</v>
      </c>
      <c r="S123" s="439">
        <f t="shared" si="36"/>
        <v>0</v>
      </c>
      <c r="T123" s="32">
        <f t="shared" si="36"/>
        <v>0</v>
      </c>
      <c r="U123" s="32">
        <f t="shared" si="36"/>
        <v>0</v>
      </c>
      <c r="V123" s="32">
        <f t="shared" si="37"/>
        <v>0</v>
      </c>
      <c r="W123" s="440" t="e">
        <f t="shared" si="38"/>
        <v>#DIV/0!</v>
      </c>
      <c r="X123" s="13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</row>
    <row r="124" spans="1:246" s="9" customFormat="1" ht="28.5" hidden="1" customHeight="1" x14ac:dyDescent="0.25">
      <c r="A124" s="18"/>
      <c r="B124" s="524"/>
      <c r="C124" s="450"/>
      <c r="D124" s="450"/>
      <c r="E124" s="434" t="s">
        <v>113</v>
      </c>
      <c r="F124" s="153"/>
      <c r="G124" s="87"/>
      <c r="H124" s="525"/>
      <c r="I124" s="526"/>
      <c r="J124" s="439">
        <f t="shared" si="47"/>
        <v>0</v>
      </c>
      <c r="K124" s="412"/>
      <c r="L124" s="33"/>
      <c r="M124" s="439"/>
      <c r="N124" s="32"/>
      <c r="O124" s="439"/>
      <c r="P124" s="32">
        <f>O124-N124</f>
        <v>0</v>
      </c>
      <c r="Q124" s="161" t="e">
        <f>O124/N124</f>
        <v>#DIV/0!</v>
      </c>
      <c r="R124" s="107">
        <f t="shared" si="35"/>
        <v>0</v>
      </c>
      <c r="S124" s="439">
        <f t="shared" si="36"/>
        <v>0</v>
      </c>
      <c r="T124" s="32">
        <f t="shared" si="36"/>
        <v>0</v>
      </c>
      <c r="U124" s="32">
        <f t="shared" si="36"/>
        <v>0</v>
      </c>
      <c r="V124" s="32">
        <f t="shared" si="37"/>
        <v>0</v>
      </c>
      <c r="W124" s="440" t="e">
        <f t="shared" si="38"/>
        <v>#DIV/0!</v>
      </c>
      <c r="X124" s="13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</row>
    <row r="125" spans="1:246" s="533" customFormat="1" ht="28.5" hidden="1" customHeight="1" x14ac:dyDescent="0.25">
      <c r="A125" s="19"/>
      <c r="B125" s="527"/>
      <c r="C125" s="528"/>
      <c r="D125" s="528"/>
      <c r="E125" s="529" t="s">
        <v>118</v>
      </c>
      <c r="F125" s="154"/>
      <c r="G125" s="42"/>
      <c r="H125" s="530"/>
      <c r="I125" s="531"/>
      <c r="J125" s="424">
        <f t="shared" si="47"/>
        <v>0</v>
      </c>
      <c r="K125" s="532"/>
      <c r="L125" s="33"/>
      <c r="M125" s="439"/>
      <c r="N125" s="32"/>
      <c r="O125" s="439"/>
      <c r="P125" s="32">
        <f t="shared" si="45"/>
        <v>0</v>
      </c>
      <c r="Q125" s="161" t="e">
        <f t="shared" si="50"/>
        <v>#DIV/0!</v>
      </c>
      <c r="R125" s="108">
        <f t="shared" si="35"/>
        <v>0</v>
      </c>
      <c r="S125" s="437">
        <f t="shared" si="36"/>
        <v>0</v>
      </c>
      <c r="T125" s="30">
        <f t="shared" si="36"/>
        <v>0</v>
      </c>
      <c r="U125" s="30">
        <f t="shared" si="36"/>
        <v>0</v>
      </c>
      <c r="V125" s="30">
        <f t="shared" si="37"/>
        <v>0</v>
      </c>
      <c r="W125" s="482" t="e">
        <f t="shared" si="38"/>
        <v>#DIV/0!</v>
      </c>
      <c r="X125" s="13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</row>
    <row r="126" spans="1:246" s="533" customFormat="1" ht="44.25" hidden="1" customHeight="1" x14ac:dyDescent="0.25">
      <c r="A126" s="17"/>
      <c r="B126" s="520"/>
      <c r="C126" s="451"/>
      <c r="D126" s="451"/>
      <c r="E126" s="70" t="s">
        <v>430</v>
      </c>
      <c r="F126" s="152"/>
      <c r="G126" s="86"/>
      <c r="H126" s="521"/>
      <c r="I126" s="522"/>
      <c r="J126" s="437"/>
      <c r="K126" s="523"/>
      <c r="L126" s="33"/>
      <c r="M126" s="439"/>
      <c r="N126" s="32"/>
      <c r="O126" s="439"/>
      <c r="P126" s="32">
        <f>O126-N126</f>
        <v>0</v>
      </c>
      <c r="Q126" s="161" t="e">
        <f t="shared" si="50"/>
        <v>#DIV/0!</v>
      </c>
      <c r="R126" s="150">
        <f t="shared" si="35"/>
        <v>0</v>
      </c>
      <c r="S126" s="439">
        <f t="shared" si="36"/>
        <v>0</v>
      </c>
      <c r="T126" s="32">
        <f t="shared" si="36"/>
        <v>0</v>
      </c>
      <c r="U126" s="38">
        <f t="shared" si="36"/>
        <v>0</v>
      </c>
      <c r="V126" s="32">
        <f t="shared" si="37"/>
        <v>0</v>
      </c>
      <c r="W126" s="440" t="e">
        <f t="shared" si="38"/>
        <v>#DIV/0!</v>
      </c>
      <c r="X126" s="13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</row>
    <row r="127" spans="1:246" s="533" customFormat="1" ht="31.5" hidden="1" customHeight="1" x14ac:dyDescent="0.25">
      <c r="A127" s="17"/>
      <c r="B127" s="520"/>
      <c r="C127" s="451"/>
      <c r="D127" s="451"/>
      <c r="E127" s="145" t="s">
        <v>431</v>
      </c>
      <c r="F127" s="152"/>
      <c r="G127" s="86"/>
      <c r="H127" s="521"/>
      <c r="I127" s="522"/>
      <c r="J127" s="437"/>
      <c r="K127" s="523"/>
      <c r="L127" s="33"/>
      <c r="M127" s="439"/>
      <c r="N127" s="32"/>
      <c r="O127" s="439"/>
      <c r="P127" s="32">
        <f>O127-N127</f>
        <v>0</v>
      </c>
      <c r="Q127" s="161" t="e">
        <f t="shared" si="50"/>
        <v>#DIV/0!</v>
      </c>
      <c r="R127" s="150">
        <f t="shared" si="35"/>
        <v>0</v>
      </c>
      <c r="S127" s="439">
        <f t="shared" si="36"/>
        <v>0</v>
      </c>
      <c r="T127" s="32">
        <f t="shared" si="36"/>
        <v>0</v>
      </c>
      <c r="U127" s="38">
        <f t="shared" si="36"/>
        <v>0</v>
      </c>
      <c r="V127" s="32">
        <f t="shared" si="37"/>
        <v>0</v>
      </c>
      <c r="W127" s="440" t="e">
        <f t="shared" si="38"/>
        <v>#DIV/0!</v>
      </c>
      <c r="X127" s="13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</row>
    <row r="128" spans="1:246" s="9" customFormat="1" ht="21" hidden="1" customHeight="1" x14ac:dyDescent="0.25">
      <c r="A128" s="17"/>
      <c r="B128" s="520"/>
      <c r="C128" s="451"/>
      <c r="D128" s="451"/>
      <c r="E128" s="145" t="s">
        <v>432</v>
      </c>
      <c r="F128" s="152"/>
      <c r="G128" s="86"/>
      <c r="H128" s="521"/>
      <c r="I128" s="522"/>
      <c r="J128" s="437">
        <f t="shared" si="47"/>
        <v>0</v>
      </c>
      <c r="K128" s="523"/>
      <c r="L128" s="33"/>
      <c r="M128" s="439"/>
      <c r="N128" s="32"/>
      <c r="O128" s="439"/>
      <c r="P128" s="32">
        <f>O128-N128</f>
        <v>0</v>
      </c>
      <c r="Q128" s="161" t="e">
        <f t="shared" si="50"/>
        <v>#DIV/0!</v>
      </c>
      <c r="R128" s="107">
        <f>SUM(F128,L128)</f>
        <v>0</v>
      </c>
      <c r="S128" s="437">
        <f>SUM(F128,M128)</f>
        <v>0</v>
      </c>
      <c r="T128" s="30">
        <f t="shared" si="36"/>
        <v>0</v>
      </c>
      <c r="U128" s="32">
        <f t="shared" si="36"/>
        <v>0</v>
      </c>
      <c r="V128" s="30">
        <f t="shared" si="37"/>
        <v>0</v>
      </c>
      <c r="W128" s="482" t="e">
        <f t="shared" si="38"/>
        <v>#DIV/0!</v>
      </c>
      <c r="X128" s="13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</row>
    <row r="129" spans="1:45" s="9" customFormat="1" ht="18.75" hidden="1" customHeight="1" x14ac:dyDescent="0.25">
      <c r="A129" s="17"/>
      <c r="B129" s="520"/>
      <c r="C129" s="451"/>
      <c r="D129" s="451"/>
      <c r="E129" s="67" t="s">
        <v>126</v>
      </c>
      <c r="F129" s="88"/>
      <c r="G129" s="86"/>
      <c r="H129" s="521"/>
      <c r="I129" s="522"/>
      <c r="J129" s="437">
        <f t="shared" si="47"/>
        <v>0</v>
      </c>
      <c r="K129" s="523"/>
      <c r="L129" s="81"/>
      <c r="M129" s="437"/>
      <c r="N129" s="30"/>
      <c r="O129" s="437"/>
      <c r="P129" s="30">
        <f t="shared" si="45"/>
        <v>0</v>
      </c>
      <c r="Q129" s="126" t="e">
        <f t="shared" si="50"/>
        <v>#DIV/0!</v>
      </c>
      <c r="R129" s="108">
        <f t="shared" si="35"/>
        <v>0</v>
      </c>
      <c r="S129" s="437">
        <f t="shared" si="36"/>
        <v>0</v>
      </c>
      <c r="T129" s="30">
        <f t="shared" si="36"/>
        <v>0</v>
      </c>
      <c r="U129" s="30">
        <f t="shared" si="36"/>
        <v>0</v>
      </c>
      <c r="V129" s="30">
        <f t="shared" si="37"/>
        <v>0</v>
      </c>
      <c r="W129" s="482" t="e">
        <f t="shared" si="38"/>
        <v>#DIV/0!</v>
      </c>
      <c r="X129" s="13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</row>
    <row r="130" spans="1:45" s="9" customFormat="1" ht="30" hidden="1" customHeight="1" thickBot="1" x14ac:dyDescent="0.3">
      <c r="A130" s="18"/>
      <c r="B130" s="524"/>
      <c r="C130" s="450"/>
      <c r="D130" s="450"/>
      <c r="E130" s="130" t="s">
        <v>119</v>
      </c>
      <c r="F130" s="89"/>
      <c r="G130" s="87"/>
      <c r="H130" s="525"/>
      <c r="I130" s="526"/>
      <c r="J130" s="437">
        <f t="shared" si="47"/>
        <v>0</v>
      </c>
      <c r="K130" s="412"/>
      <c r="L130" s="33"/>
      <c r="M130" s="439"/>
      <c r="N130" s="32"/>
      <c r="O130" s="439"/>
      <c r="P130" s="32">
        <f t="shared" si="45"/>
        <v>0</v>
      </c>
      <c r="Q130" s="161" t="e">
        <f t="shared" si="50"/>
        <v>#DIV/0!</v>
      </c>
      <c r="R130" s="108">
        <f t="shared" si="35"/>
        <v>0</v>
      </c>
      <c r="S130" s="439">
        <f t="shared" si="36"/>
        <v>0</v>
      </c>
      <c r="T130" s="32">
        <f t="shared" si="36"/>
        <v>0</v>
      </c>
      <c r="U130" s="32">
        <f t="shared" si="36"/>
        <v>0</v>
      </c>
      <c r="V130" s="32">
        <f t="shared" si="37"/>
        <v>0</v>
      </c>
      <c r="W130" s="440" t="e">
        <f t="shared" si="38"/>
        <v>#DIV/0!</v>
      </c>
      <c r="X130" s="13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</row>
    <row r="131" spans="1:45" s="9" customFormat="1" ht="8.25" hidden="1" customHeight="1" thickBot="1" x14ac:dyDescent="0.3">
      <c r="A131" s="18"/>
      <c r="B131" s="524"/>
      <c r="C131" s="450"/>
      <c r="D131" s="450"/>
      <c r="E131" s="70" t="s">
        <v>73</v>
      </c>
      <c r="F131" s="89"/>
      <c r="G131" s="87"/>
      <c r="H131" s="525"/>
      <c r="I131" s="526"/>
      <c r="J131" s="437">
        <f t="shared" si="47"/>
        <v>0</v>
      </c>
      <c r="K131" s="412"/>
      <c r="L131" s="33"/>
      <c r="M131" s="439"/>
      <c r="N131" s="32"/>
      <c r="O131" s="439"/>
      <c r="P131" s="32">
        <f t="shared" si="45"/>
        <v>0</v>
      </c>
      <c r="Q131" s="161" t="e">
        <f t="shared" si="50"/>
        <v>#DIV/0!</v>
      </c>
      <c r="R131" s="108">
        <f t="shared" si="35"/>
        <v>0</v>
      </c>
      <c r="S131" s="439">
        <f t="shared" si="36"/>
        <v>0</v>
      </c>
      <c r="T131" s="32">
        <f t="shared" si="36"/>
        <v>0</v>
      </c>
      <c r="U131" s="32">
        <f t="shared" si="36"/>
        <v>0</v>
      </c>
      <c r="V131" s="32">
        <f t="shared" si="37"/>
        <v>0</v>
      </c>
      <c r="W131" s="440" t="e">
        <f t="shared" si="38"/>
        <v>#DIV/0!</v>
      </c>
      <c r="X131" s="13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</row>
    <row r="132" spans="1:45" s="9" customFormat="1" ht="18.75" hidden="1" customHeight="1" thickBot="1" x14ac:dyDescent="0.3">
      <c r="A132" s="18"/>
      <c r="B132" s="524"/>
      <c r="C132" s="450"/>
      <c r="D132" s="450"/>
      <c r="E132" s="70" t="s">
        <v>124</v>
      </c>
      <c r="F132" s="89"/>
      <c r="G132" s="87"/>
      <c r="H132" s="525"/>
      <c r="I132" s="526"/>
      <c r="J132" s="439">
        <f t="shared" si="47"/>
        <v>0</v>
      </c>
      <c r="K132" s="412"/>
      <c r="L132" s="33"/>
      <c r="M132" s="439"/>
      <c r="N132" s="32"/>
      <c r="O132" s="439"/>
      <c r="P132" s="32">
        <f t="shared" si="45"/>
        <v>0</v>
      </c>
      <c r="Q132" s="161" t="e">
        <f t="shared" si="50"/>
        <v>#DIV/0!</v>
      </c>
      <c r="R132" s="107">
        <f t="shared" si="35"/>
        <v>0</v>
      </c>
      <c r="S132" s="439">
        <f t="shared" si="36"/>
        <v>0</v>
      </c>
      <c r="T132" s="32">
        <f t="shared" si="36"/>
        <v>0</v>
      </c>
      <c r="U132" s="32">
        <f t="shared" si="36"/>
        <v>0</v>
      </c>
      <c r="V132" s="32">
        <f t="shared" si="37"/>
        <v>0</v>
      </c>
      <c r="W132" s="440" t="e">
        <f t="shared" si="38"/>
        <v>#DIV/0!</v>
      </c>
      <c r="X132" s="13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</row>
    <row r="133" spans="1:45" s="9" customFormat="1" ht="21" hidden="1" customHeight="1" thickBot="1" x14ac:dyDescent="0.3">
      <c r="A133" s="18"/>
      <c r="B133" s="524"/>
      <c r="C133" s="450"/>
      <c r="D133" s="450"/>
      <c r="E133" s="130" t="s">
        <v>433</v>
      </c>
      <c r="F133" s="89"/>
      <c r="G133" s="87"/>
      <c r="H133" s="525"/>
      <c r="I133" s="526"/>
      <c r="J133" s="437">
        <f t="shared" si="47"/>
        <v>0</v>
      </c>
      <c r="K133" s="412"/>
      <c r="L133" s="33"/>
      <c r="M133" s="534"/>
      <c r="N133" s="33"/>
      <c r="O133" s="439"/>
      <c r="P133" s="32">
        <f t="shared" si="45"/>
        <v>0</v>
      </c>
      <c r="Q133" s="161" t="e">
        <f t="shared" si="50"/>
        <v>#DIV/0!</v>
      </c>
      <c r="R133" s="108">
        <f t="shared" si="35"/>
        <v>0</v>
      </c>
      <c r="S133" s="437">
        <f t="shared" si="36"/>
        <v>0</v>
      </c>
      <c r="T133" s="30">
        <f t="shared" si="36"/>
        <v>0</v>
      </c>
      <c r="U133" s="30">
        <f t="shared" si="36"/>
        <v>0</v>
      </c>
      <c r="V133" s="30">
        <f t="shared" si="37"/>
        <v>0</v>
      </c>
      <c r="W133" s="482" t="e">
        <f t="shared" si="38"/>
        <v>#DIV/0!</v>
      </c>
      <c r="X133" s="13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</row>
    <row r="134" spans="1:45" s="9" customFormat="1" ht="21" hidden="1" customHeight="1" thickBot="1" x14ac:dyDescent="0.3">
      <c r="A134" s="18"/>
      <c r="B134" s="524"/>
      <c r="C134" s="450"/>
      <c r="D134" s="450"/>
      <c r="E134" s="130" t="s">
        <v>434</v>
      </c>
      <c r="F134" s="89"/>
      <c r="G134" s="87"/>
      <c r="H134" s="525"/>
      <c r="I134" s="526"/>
      <c r="J134" s="437">
        <f t="shared" si="47"/>
        <v>0</v>
      </c>
      <c r="K134" s="412"/>
      <c r="L134" s="33"/>
      <c r="M134" s="534"/>
      <c r="N134" s="33"/>
      <c r="O134" s="439"/>
      <c r="P134" s="32">
        <f>O134-N134</f>
        <v>0</v>
      </c>
      <c r="Q134" s="161" t="e">
        <f t="shared" si="50"/>
        <v>#DIV/0!</v>
      </c>
      <c r="R134" s="108">
        <f t="shared" si="35"/>
        <v>0</v>
      </c>
      <c r="S134" s="439">
        <f t="shared" si="36"/>
        <v>0</v>
      </c>
      <c r="T134" s="32">
        <f t="shared" si="36"/>
        <v>0</v>
      </c>
      <c r="U134" s="32">
        <f t="shared" si="36"/>
        <v>0</v>
      </c>
      <c r="V134" s="32">
        <f t="shared" si="37"/>
        <v>0</v>
      </c>
      <c r="W134" s="440" t="e">
        <f t="shared" si="38"/>
        <v>#DIV/0!</v>
      </c>
      <c r="X134" s="13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</row>
    <row r="135" spans="1:45" s="9" customFormat="1" ht="29.25" hidden="1" customHeight="1" x14ac:dyDescent="0.25">
      <c r="A135" s="18"/>
      <c r="B135" s="524"/>
      <c r="C135" s="450"/>
      <c r="D135" s="450"/>
      <c r="E135" s="130" t="s">
        <v>125</v>
      </c>
      <c r="F135" s="89"/>
      <c r="G135" s="87"/>
      <c r="H135" s="525"/>
      <c r="I135" s="526"/>
      <c r="J135" s="437">
        <f t="shared" si="47"/>
        <v>0</v>
      </c>
      <c r="K135" s="412"/>
      <c r="L135" s="33"/>
      <c r="M135" s="439"/>
      <c r="N135" s="32"/>
      <c r="O135" s="439"/>
      <c r="P135" s="32">
        <f>O135-N135</f>
        <v>0</v>
      </c>
      <c r="Q135" s="161" t="e">
        <f>O135/N135</f>
        <v>#DIV/0!</v>
      </c>
      <c r="R135" s="108">
        <f t="shared" si="35"/>
        <v>0</v>
      </c>
      <c r="S135" s="439">
        <f t="shared" si="36"/>
        <v>0</v>
      </c>
      <c r="T135" s="32">
        <f t="shared" si="36"/>
        <v>0</v>
      </c>
      <c r="U135" s="32">
        <f t="shared" si="36"/>
        <v>0</v>
      </c>
      <c r="V135" s="32">
        <f t="shared" si="37"/>
        <v>0</v>
      </c>
      <c r="W135" s="440" t="e">
        <f t="shared" si="38"/>
        <v>#DIV/0!</v>
      </c>
      <c r="X135" s="13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</row>
    <row r="136" spans="1:45" s="9" customFormat="1" ht="32.25" hidden="1" customHeight="1" x14ac:dyDescent="0.25">
      <c r="A136" s="19"/>
      <c r="B136" s="527"/>
      <c r="C136" s="528"/>
      <c r="D136" s="528"/>
      <c r="E136" s="130" t="s">
        <v>435</v>
      </c>
      <c r="F136" s="90"/>
      <c r="G136" s="42"/>
      <c r="H136" s="530"/>
      <c r="I136" s="531"/>
      <c r="J136" s="439"/>
      <c r="K136" s="532"/>
      <c r="L136" s="83"/>
      <c r="M136" s="424"/>
      <c r="N136" s="38"/>
      <c r="O136" s="439"/>
      <c r="P136" s="38">
        <f>O136-N136</f>
        <v>0</v>
      </c>
      <c r="Q136" s="162" t="e">
        <f>O136/N136</f>
        <v>#DIV/0!</v>
      </c>
      <c r="R136" s="107">
        <f t="shared" si="35"/>
        <v>0</v>
      </c>
      <c r="S136" s="439">
        <f t="shared" si="36"/>
        <v>0</v>
      </c>
      <c r="T136" s="32">
        <f t="shared" si="36"/>
        <v>0</v>
      </c>
      <c r="U136" s="32">
        <f>SUM(H136,O136)</f>
        <v>0</v>
      </c>
      <c r="V136" s="32">
        <f>U136-T136</f>
        <v>0</v>
      </c>
      <c r="W136" s="440" t="e">
        <f>U136/T136</f>
        <v>#DIV/0!</v>
      </c>
      <c r="X136" s="13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</row>
    <row r="137" spans="1:45" s="9" customFormat="1" ht="21" hidden="1" customHeight="1" thickBot="1" x14ac:dyDescent="0.3">
      <c r="A137" s="19"/>
      <c r="B137" s="527"/>
      <c r="C137" s="528"/>
      <c r="D137" s="528"/>
      <c r="E137" s="332" t="s">
        <v>436</v>
      </c>
      <c r="F137" s="90"/>
      <c r="G137" s="42"/>
      <c r="H137" s="530"/>
      <c r="I137" s="531"/>
      <c r="J137" s="439"/>
      <c r="K137" s="532"/>
      <c r="L137" s="83"/>
      <c r="M137" s="424"/>
      <c r="N137" s="38"/>
      <c r="O137" s="424"/>
      <c r="P137" s="38">
        <f>O137-N137</f>
        <v>0</v>
      </c>
      <c r="Q137" s="162" t="e">
        <f>O137/N137</f>
        <v>#DIV/0!</v>
      </c>
      <c r="R137" s="149">
        <f t="shared" si="35"/>
        <v>0</v>
      </c>
      <c r="S137" s="439">
        <f t="shared" si="36"/>
        <v>0</v>
      </c>
      <c r="T137" s="32">
        <f t="shared" si="36"/>
        <v>0</v>
      </c>
      <c r="U137" s="34">
        <v>728.8</v>
      </c>
      <c r="V137" s="32">
        <f>U137-T137</f>
        <v>728.8</v>
      </c>
      <c r="W137" s="440" t="e">
        <f t="shared" si="38"/>
        <v>#DIV/0!</v>
      </c>
      <c r="X137" s="13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</row>
    <row r="138" spans="1:45" s="9" customFormat="1" ht="45.75" hidden="1" customHeight="1" thickBot="1" x14ac:dyDescent="0.3">
      <c r="A138" s="19"/>
      <c r="B138" s="527"/>
      <c r="C138" s="528"/>
      <c r="D138" s="528"/>
      <c r="E138" s="66" t="s">
        <v>437</v>
      </c>
      <c r="F138" s="90"/>
      <c r="G138" s="42"/>
      <c r="H138" s="530"/>
      <c r="I138" s="531"/>
      <c r="J138" s="496">
        <f t="shared" si="47"/>
        <v>0</v>
      </c>
      <c r="K138" s="519"/>
      <c r="L138" s="84"/>
      <c r="M138" s="474"/>
      <c r="N138" s="39"/>
      <c r="O138" s="474"/>
      <c r="P138" s="39">
        <f t="shared" si="45"/>
        <v>0</v>
      </c>
      <c r="Q138" s="165" t="e">
        <f>O138/N138</f>
        <v>#DIV/0!</v>
      </c>
      <c r="R138" s="109">
        <f t="shared" si="35"/>
        <v>0</v>
      </c>
      <c r="S138" s="496">
        <f t="shared" si="36"/>
        <v>0</v>
      </c>
      <c r="T138" s="43">
        <f t="shared" si="36"/>
        <v>0</v>
      </c>
      <c r="U138" s="39">
        <f>SUM(H138,O138)</f>
        <v>0</v>
      </c>
      <c r="V138" s="43">
        <f>U138-T138</f>
        <v>0</v>
      </c>
      <c r="W138" s="497" t="e">
        <f>U138/T138</f>
        <v>#DIV/0!</v>
      </c>
      <c r="X138" s="13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</row>
    <row r="139" spans="1:45" s="9" customFormat="1" ht="4.5" hidden="1" customHeight="1" thickBot="1" x14ac:dyDescent="0.3">
      <c r="A139" s="22">
        <v>9</v>
      </c>
      <c r="B139" s="535">
        <v>150118</v>
      </c>
      <c r="C139" s="536"/>
      <c r="D139" s="536"/>
      <c r="E139" s="79" t="s">
        <v>91</v>
      </c>
      <c r="F139" s="85"/>
      <c r="G139" s="119"/>
      <c r="H139" s="537"/>
      <c r="I139" s="538"/>
      <c r="J139" s="426">
        <f t="shared" si="47"/>
        <v>0</v>
      </c>
      <c r="K139" s="539"/>
      <c r="L139" s="111"/>
      <c r="M139" s="540"/>
      <c r="N139" s="120"/>
      <c r="O139" s="540"/>
      <c r="P139" s="120">
        <f>O139-N139</f>
        <v>0</v>
      </c>
      <c r="Q139" s="125" t="e">
        <f>O139/N139</f>
        <v>#DIV/0!</v>
      </c>
      <c r="R139" s="149">
        <f t="shared" si="35"/>
        <v>0</v>
      </c>
      <c r="S139" s="426">
        <f t="shared" si="36"/>
        <v>0</v>
      </c>
      <c r="T139" s="34">
        <f t="shared" si="36"/>
        <v>0</v>
      </c>
      <c r="U139" s="34">
        <f>SUM(H139,O139)</f>
        <v>0</v>
      </c>
      <c r="V139" s="34">
        <f>U139-T139</f>
        <v>0</v>
      </c>
      <c r="W139" s="427" t="e">
        <f>U139/T139</f>
        <v>#DIV/0!</v>
      </c>
      <c r="X139" s="13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</row>
    <row r="140" spans="1:45" s="9" customFormat="1" ht="27" hidden="1" customHeight="1" thickBot="1" x14ac:dyDescent="0.3">
      <c r="A140" s="16">
        <v>10</v>
      </c>
      <c r="B140" s="71">
        <v>160101</v>
      </c>
      <c r="C140" s="541" t="s">
        <v>182</v>
      </c>
      <c r="D140" s="541" t="s">
        <v>183</v>
      </c>
      <c r="E140" s="542" t="s">
        <v>184</v>
      </c>
      <c r="F140" s="82"/>
      <c r="G140" s="44"/>
      <c r="H140" s="543"/>
      <c r="I140" s="414">
        <f>H140/H10</f>
        <v>0</v>
      </c>
      <c r="J140" s="415">
        <f t="shared" si="47"/>
        <v>0</v>
      </c>
      <c r="K140" s="416" t="e">
        <f>H140/G140</f>
        <v>#DIV/0!</v>
      </c>
      <c r="L140" s="37"/>
      <c r="M140" s="415"/>
      <c r="N140" s="29"/>
      <c r="O140" s="415"/>
      <c r="P140" s="29">
        <f t="shared" si="45"/>
        <v>0</v>
      </c>
      <c r="Q140" s="105"/>
      <c r="R140" s="40">
        <f t="shared" si="35"/>
        <v>0</v>
      </c>
      <c r="S140" s="415">
        <f t="shared" si="36"/>
        <v>0</v>
      </c>
      <c r="T140" s="29">
        <f t="shared" si="36"/>
        <v>0</v>
      </c>
      <c r="U140" s="28">
        <f>SUM(H140,O140)</f>
        <v>0</v>
      </c>
      <c r="V140" s="28">
        <f>U140-T140</f>
        <v>0</v>
      </c>
      <c r="W140" s="544" t="e">
        <f>U140/T140</f>
        <v>#DIV/0!</v>
      </c>
      <c r="X140" s="13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</row>
    <row r="141" spans="1:45" s="9" customFormat="1" ht="33" hidden="1" customHeight="1" thickBot="1" x14ac:dyDescent="0.3">
      <c r="A141" s="16">
        <v>10</v>
      </c>
      <c r="B141" s="545" t="s">
        <v>29</v>
      </c>
      <c r="C141" s="546"/>
      <c r="D141" s="14"/>
      <c r="E141" s="547" t="s">
        <v>68</v>
      </c>
      <c r="F141" s="37"/>
      <c r="G141" s="29"/>
      <c r="H141" s="415"/>
      <c r="I141" s="414">
        <f>H141/H10</f>
        <v>0</v>
      </c>
      <c r="J141" s="408">
        <f t="shared" si="47"/>
        <v>0</v>
      </c>
      <c r="K141" s="416" t="e">
        <f>H141/G141</f>
        <v>#DIV/0!</v>
      </c>
      <c r="L141" s="37"/>
      <c r="M141" s="415"/>
      <c r="N141" s="29"/>
      <c r="O141" s="415"/>
      <c r="P141" s="29">
        <f t="shared" si="45"/>
        <v>0</v>
      </c>
      <c r="Q141" s="105"/>
      <c r="R141" s="40">
        <f t="shared" si="35"/>
        <v>0</v>
      </c>
      <c r="S141" s="415">
        <f t="shared" si="36"/>
        <v>0</v>
      </c>
      <c r="T141" s="29">
        <f t="shared" si="36"/>
        <v>0</v>
      </c>
      <c r="U141" s="29">
        <f t="shared" si="36"/>
        <v>0</v>
      </c>
      <c r="V141" s="29">
        <f t="shared" si="37"/>
        <v>0</v>
      </c>
      <c r="W141" s="416" t="e">
        <f t="shared" si="38"/>
        <v>#DIV/0!</v>
      </c>
      <c r="X141" s="13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</row>
    <row r="142" spans="1:45" s="64" customFormat="1" ht="25.5" hidden="1" customHeight="1" thickBot="1" x14ac:dyDescent="0.3">
      <c r="A142" s="16">
        <v>11</v>
      </c>
      <c r="B142" s="71">
        <v>170703</v>
      </c>
      <c r="C142" s="541" t="s">
        <v>185</v>
      </c>
      <c r="D142" s="75" t="s">
        <v>186</v>
      </c>
      <c r="E142" s="76" t="s">
        <v>187</v>
      </c>
      <c r="F142" s="54"/>
      <c r="G142" s="45"/>
      <c r="H142" s="548"/>
      <c r="I142" s="414">
        <f>H142/H10</f>
        <v>0</v>
      </c>
      <c r="J142" s="415">
        <f t="shared" si="47"/>
        <v>0</v>
      </c>
      <c r="K142" s="416" t="e">
        <f>H142/G142</f>
        <v>#DIV/0!</v>
      </c>
      <c r="L142" s="37"/>
      <c r="M142" s="415"/>
      <c r="N142" s="29"/>
      <c r="O142" s="415"/>
      <c r="P142" s="29">
        <f t="shared" si="45"/>
        <v>0</v>
      </c>
      <c r="Q142" s="105" t="e">
        <f>O142/N142</f>
        <v>#DIV/0!</v>
      </c>
      <c r="R142" s="40">
        <f t="shared" si="35"/>
        <v>0</v>
      </c>
      <c r="S142" s="415">
        <f t="shared" si="36"/>
        <v>0</v>
      </c>
      <c r="T142" s="29">
        <f t="shared" si="36"/>
        <v>0</v>
      </c>
      <c r="U142" s="29">
        <f t="shared" si="36"/>
        <v>0</v>
      </c>
      <c r="V142" s="29">
        <f t="shared" si="37"/>
        <v>0</v>
      </c>
      <c r="W142" s="416" t="e">
        <f t="shared" si="38"/>
        <v>#DIV/0!</v>
      </c>
      <c r="X142" s="549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</row>
    <row r="143" spans="1:45" s="9" customFormat="1" ht="30.75" hidden="1" customHeight="1" thickBot="1" x14ac:dyDescent="0.3">
      <c r="A143" s="17"/>
      <c r="B143" s="333"/>
      <c r="C143" s="550"/>
      <c r="D143" s="15"/>
      <c r="E143" s="67" t="s">
        <v>88</v>
      </c>
      <c r="F143" s="91"/>
      <c r="G143" s="121"/>
      <c r="H143" s="551"/>
      <c r="I143" s="46"/>
      <c r="J143" s="552">
        <f t="shared" si="47"/>
        <v>0</v>
      </c>
      <c r="K143" s="523"/>
      <c r="L143" s="112"/>
      <c r="M143" s="437"/>
      <c r="N143" s="30"/>
      <c r="O143" s="437"/>
      <c r="P143" s="30">
        <f t="shared" si="45"/>
        <v>0</v>
      </c>
      <c r="Q143" s="126" t="e">
        <f>O143/N143</f>
        <v>#DIV/0!</v>
      </c>
      <c r="R143" s="167">
        <f t="shared" si="35"/>
        <v>0</v>
      </c>
      <c r="S143" s="552">
        <f t="shared" si="36"/>
        <v>0</v>
      </c>
      <c r="T143" s="47">
        <f t="shared" si="36"/>
        <v>0</v>
      </c>
      <c r="U143" s="47">
        <f t="shared" si="36"/>
        <v>0</v>
      </c>
      <c r="V143" s="47">
        <f t="shared" si="37"/>
        <v>0</v>
      </c>
      <c r="W143" s="523" t="e">
        <f t="shared" si="38"/>
        <v>#DIV/0!</v>
      </c>
      <c r="X143" s="13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</row>
    <row r="144" spans="1:45" s="9" customFormat="1" ht="31.5" hidden="1" customHeight="1" thickBot="1" x14ac:dyDescent="0.3">
      <c r="A144" s="18"/>
      <c r="B144" s="553"/>
      <c r="C144" s="554"/>
      <c r="D144" s="555"/>
      <c r="E144" s="70" t="s">
        <v>79</v>
      </c>
      <c r="F144" s="92"/>
      <c r="G144" s="131"/>
      <c r="H144" s="556"/>
      <c r="I144" s="526"/>
      <c r="J144" s="552">
        <f t="shared" si="47"/>
        <v>0</v>
      </c>
      <c r="K144" s="412"/>
      <c r="L144" s="33"/>
      <c r="M144" s="439"/>
      <c r="N144" s="32"/>
      <c r="O144" s="439"/>
      <c r="P144" s="32">
        <f>O144-N144</f>
        <v>0</v>
      </c>
      <c r="Q144" s="161" t="e">
        <f>O144/N144</f>
        <v>#DIV/0!</v>
      </c>
      <c r="R144" s="167">
        <f t="shared" si="35"/>
        <v>0</v>
      </c>
      <c r="S144" s="557">
        <f t="shared" si="36"/>
        <v>0</v>
      </c>
      <c r="T144" s="48">
        <f t="shared" si="36"/>
        <v>0</v>
      </c>
      <c r="U144" s="48">
        <f t="shared" si="36"/>
        <v>0</v>
      </c>
      <c r="V144" s="48">
        <f t="shared" si="37"/>
        <v>0</v>
      </c>
      <c r="W144" s="412" t="e">
        <f t="shared" si="38"/>
        <v>#DIV/0!</v>
      </c>
      <c r="X144" s="13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</row>
    <row r="145" spans="1:246" s="64" customFormat="1" ht="27" hidden="1" customHeight="1" thickBot="1" x14ac:dyDescent="0.3">
      <c r="A145" s="18">
        <v>14</v>
      </c>
      <c r="B145" s="553">
        <v>180000</v>
      </c>
      <c r="C145" s="554"/>
      <c r="D145" s="555"/>
      <c r="E145" s="73" t="s">
        <v>94</v>
      </c>
      <c r="F145" s="92"/>
      <c r="G145" s="131"/>
      <c r="H145" s="556"/>
      <c r="I145" s="526"/>
      <c r="J145" s="552">
        <f t="shared" si="47"/>
        <v>0</v>
      </c>
      <c r="K145" s="412"/>
      <c r="L145" s="113"/>
      <c r="M145" s="557"/>
      <c r="N145" s="48"/>
      <c r="O145" s="525"/>
      <c r="P145" s="48"/>
      <c r="Q145" s="168"/>
      <c r="R145" s="167">
        <f t="shared" si="35"/>
        <v>0</v>
      </c>
      <c r="S145" s="557">
        <f t="shared" si="36"/>
        <v>0</v>
      </c>
      <c r="T145" s="48">
        <f t="shared" si="36"/>
        <v>0</v>
      </c>
      <c r="U145" s="48">
        <f t="shared" si="36"/>
        <v>0</v>
      </c>
      <c r="V145" s="48">
        <f t="shared" si="37"/>
        <v>0</v>
      </c>
      <c r="W145" s="412" t="e">
        <f t="shared" si="38"/>
        <v>#DIV/0!</v>
      </c>
      <c r="X145" s="549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</row>
    <row r="146" spans="1:246" s="503" customFormat="1" ht="24.75" hidden="1" customHeight="1" thickBot="1" x14ac:dyDescent="0.3">
      <c r="A146" s="21">
        <v>12</v>
      </c>
      <c r="B146" s="331">
        <v>180107</v>
      </c>
      <c r="C146" s="515" t="s">
        <v>190</v>
      </c>
      <c r="D146" s="334" t="s">
        <v>191</v>
      </c>
      <c r="E146" s="558" t="s">
        <v>192</v>
      </c>
      <c r="F146" s="93"/>
      <c r="G146" s="100"/>
      <c r="H146" s="559"/>
      <c r="I146" s="518">
        <f>H146/H10</f>
        <v>0</v>
      </c>
      <c r="J146" s="408">
        <f t="shared" si="47"/>
        <v>0</v>
      </c>
      <c r="K146" s="416" t="e">
        <f>H146/G146</f>
        <v>#DIV/0!</v>
      </c>
      <c r="L146" s="110"/>
      <c r="M146" s="410"/>
      <c r="N146" s="35"/>
      <c r="O146" s="559"/>
      <c r="P146" s="29">
        <f t="shared" si="45"/>
        <v>0</v>
      </c>
      <c r="Q146" s="105" t="e">
        <f>O146/N146</f>
        <v>#DIV/0!</v>
      </c>
      <c r="R146" s="115">
        <f t="shared" si="35"/>
        <v>0</v>
      </c>
      <c r="S146" s="410">
        <f t="shared" si="36"/>
        <v>0</v>
      </c>
      <c r="T146" s="35">
        <f t="shared" si="36"/>
        <v>0</v>
      </c>
      <c r="U146" s="35">
        <f t="shared" si="36"/>
        <v>0</v>
      </c>
      <c r="V146" s="35">
        <f t="shared" si="37"/>
        <v>0</v>
      </c>
      <c r="W146" s="519" t="e">
        <f t="shared" si="38"/>
        <v>#DIV/0!</v>
      </c>
      <c r="X146" s="13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  <c r="EL146" s="9"/>
      <c r="EM146" s="9"/>
      <c r="EN146" s="9"/>
      <c r="EO146" s="9"/>
      <c r="EP146" s="9"/>
      <c r="EQ146" s="9"/>
      <c r="ER146" s="9"/>
      <c r="ES146" s="9"/>
      <c r="ET146" s="9"/>
      <c r="EU146" s="9"/>
      <c r="EV146" s="9"/>
      <c r="EW146" s="9"/>
      <c r="EX146" s="9"/>
      <c r="EY146" s="9"/>
      <c r="EZ146" s="9"/>
      <c r="FA146" s="9"/>
      <c r="FB146" s="9"/>
      <c r="FC146" s="9"/>
      <c r="FD146" s="9"/>
      <c r="FE146" s="9"/>
      <c r="FF146" s="9"/>
      <c r="FG146" s="9"/>
      <c r="FH146" s="9"/>
      <c r="FI146" s="9"/>
      <c r="FJ146" s="9"/>
      <c r="FK146" s="9"/>
      <c r="FL146" s="9"/>
      <c r="FM146" s="9"/>
      <c r="FN146" s="9"/>
      <c r="FO146" s="9"/>
      <c r="FP146" s="9"/>
      <c r="FQ146" s="9"/>
      <c r="FR146" s="9"/>
      <c r="FS146" s="9"/>
      <c r="FT146" s="9"/>
      <c r="FU146" s="9"/>
      <c r="FV146" s="9"/>
      <c r="FW146" s="9"/>
      <c r="FX146" s="9"/>
      <c r="FY146" s="9"/>
      <c r="FZ146" s="9"/>
      <c r="GA146" s="9"/>
      <c r="GB146" s="9"/>
      <c r="GC146" s="9"/>
      <c r="GD146" s="9"/>
      <c r="GE146" s="9"/>
      <c r="GF146" s="9"/>
      <c r="GG146" s="9"/>
      <c r="GH146" s="9"/>
      <c r="GI146" s="9"/>
      <c r="GJ146" s="9"/>
      <c r="GK146" s="9"/>
      <c r="GL146" s="9"/>
      <c r="GM146" s="9"/>
      <c r="GN146" s="9"/>
      <c r="GO146" s="9"/>
      <c r="GP146" s="9"/>
      <c r="GQ146" s="9"/>
      <c r="GR146" s="9"/>
      <c r="GS146" s="9"/>
      <c r="GT146" s="9"/>
      <c r="GU146" s="9"/>
      <c r="GV146" s="9"/>
      <c r="GW146" s="9"/>
      <c r="GX146" s="9"/>
      <c r="GY146" s="9"/>
      <c r="GZ146" s="9"/>
      <c r="HA146" s="9"/>
      <c r="HB146" s="9"/>
      <c r="HC146" s="9"/>
      <c r="HD146" s="9"/>
      <c r="HE146" s="9"/>
      <c r="HF146" s="9"/>
      <c r="HG146" s="9"/>
      <c r="HH146" s="9"/>
      <c r="HI146" s="9"/>
      <c r="HJ146" s="9"/>
      <c r="HK146" s="9"/>
      <c r="HL146" s="9"/>
      <c r="HM146" s="9"/>
      <c r="HN146" s="9"/>
      <c r="HO146" s="9"/>
      <c r="HP146" s="9"/>
      <c r="HQ146" s="9"/>
      <c r="HR146" s="9"/>
      <c r="HS146" s="9"/>
      <c r="HT146" s="9"/>
      <c r="HU146" s="9"/>
      <c r="HV146" s="9"/>
      <c r="HW146" s="9"/>
      <c r="HX146" s="9"/>
      <c r="HY146" s="9"/>
      <c r="HZ146" s="9"/>
      <c r="IA146" s="9"/>
      <c r="IB146" s="9"/>
      <c r="IC146" s="9"/>
      <c r="ID146" s="9"/>
      <c r="IE146" s="9"/>
      <c r="IF146" s="9"/>
      <c r="IG146" s="9"/>
      <c r="IH146" s="9"/>
      <c r="II146" s="9"/>
      <c r="IJ146" s="9"/>
      <c r="IK146" s="9"/>
      <c r="IL146" s="9"/>
    </row>
    <row r="147" spans="1:246" s="9" customFormat="1" ht="27" hidden="1" customHeight="1" thickBot="1" x14ac:dyDescent="0.3">
      <c r="A147" s="17"/>
      <c r="B147" s="333"/>
      <c r="C147" s="560"/>
      <c r="D147" s="560"/>
      <c r="E147" s="72" t="s">
        <v>61</v>
      </c>
      <c r="F147" s="335"/>
      <c r="G147" s="104"/>
      <c r="H147" s="466"/>
      <c r="I147" s="561">
        <f>H147/H10</f>
        <v>0</v>
      </c>
      <c r="J147" s="552">
        <f t="shared" si="47"/>
        <v>0</v>
      </c>
      <c r="K147" s="539"/>
      <c r="L147" s="112"/>
      <c r="M147" s="552"/>
      <c r="N147" s="47"/>
      <c r="O147" s="551"/>
      <c r="P147" s="47"/>
      <c r="Q147" s="169"/>
      <c r="R147" s="167">
        <f t="shared" si="35"/>
        <v>0</v>
      </c>
      <c r="S147" s="552">
        <f t="shared" si="36"/>
        <v>0</v>
      </c>
      <c r="T147" s="47">
        <f t="shared" si="36"/>
        <v>0</v>
      </c>
      <c r="U147" s="47">
        <f t="shared" si="36"/>
        <v>0</v>
      </c>
      <c r="V147" s="47">
        <f t="shared" si="37"/>
        <v>0</v>
      </c>
      <c r="W147" s="523" t="e">
        <f t="shared" si="38"/>
        <v>#DIV/0!</v>
      </c>
      <c r="X147" s="13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</row>
    <row r="148" spans="1:246" s="503" customFormat="1" ht="23.25" customHeight="1" thickBot="1" x14ac:dyDescent="0.3">
      <c r="A148" s="21">
        <v>9</v>
      </c>
      <c r="B148" s="331">
        <v>180404</v>
      </c>
      <c r="C148" s="75" t="s">
        <v>182</v>
      </c>
      <c r="D148" s="75" t="s">
        <v>438</v>
      </c>
      <c r="E148" s="132" t="s">
        <v>439</v>
      </c>
      <c r="F148" s="336"/>
      <c r="G148" s="100"/>
      <c r="H148" s="559"/>
      <c r="I148" s="518">
        <f>H148/H10</f>
        <v>0</v>
      </c>
      <c r="J148" s="410">
        <f t="shared" si="47"/>
        <v>0</v>
      </c>
      <c r="K148" s="519" t="e">
        <f>H148/G148</f>
        <v>#DIV/0!</v>
      </c>
      <c r="L148" s="110">
        <v>450</v>
      </c>
      <c r="M148" s="410">
        <v>450</v>
      </c>
      <c r="N148" s="35">
        <v>450</v>
      </c>
      <c r="O148" s="559"/>
      <c r="P148" s="29">
        <f t="shared" ref="P148:P152" si="51">O148-N148</f>
        <v>-450</v>
      </c>
      <c r="Q148" s="165">
        <f>O148/N148</f>
        <v>0</v>
      </c>
      <c r="R148" s="114">
        <f t="shared" si="35"/>
        <v>450</v>
      </c>
      <c r="S148" s="410">
        <f t="shared" si="36"/>
        <v>450</v>
      </c>
      <c r="T148" s="35">
        <f t="shared" si="36"/>
        <v>450</v>
      </c>
      <c r="U148" s="35">
        <f t="shared" si="36"/>
        <v>0</v>
      </c>
      <c r="V148" s="35">
        <f t="shared" si="37"/>
        <v>-450</v>
      </c>
      <c r="W148" s="519">
        <f t="shared" si="38"/>
        <v>0</v>
      </c>
      <c r="X148" s="13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  <c r="EO148" s="9"/>
      <c r="EP148" s="9"/>
      <c r="EQ148" s="9"/>
      <c r="ER148" s="9"/>
      <c r="ES148" s="9"/>
      <c r="ET148" s="9"/>
      <c r="EU148" s="9"/>
      <c r="EV148" s="9"/>
      <c r="EW148" s="9"/>
      <c r="EX148" s="9"/>
      <c r="EY148" s="9"/>
      <c r="EZ148" s="9"/>
      <c r="FA148" s="9"/>
      <c r="FB148" s="9"/>
      <c r="FC148" s="9"/>
      <c r="FD148" s="9"/>
      <c r="FE148" s="9"/>
      <c r="FF148" s="9"/>
      <c r="FG148" s="9"/>
      <c r="FH148" s="9"/>
      <c r="FI148" s="9"/>
      <c r="FJ148" s="9"/>
      <c r="FK148" s="9"/>
      <c r="FL148" s="9"/>
      <c r="FM148" s="9"/>
      <c r="FN148" s="9"/>
      <c r="FO148" s="9"/>
      <c r="FP148" s="9"/>
      <c r="FQ148" s="9"/>
      <c r="FR148" s="9"/>
      <c r="FS148" s="9"/>
      <c r="FT148" s="9"/>
      <c r="FU148" s="9"/>
      <c r="FV148" s="9"/>
      <c r="FW148" s="9"/>
      <c r="FX148" s="9"/>
      <c r="FY148" s="9"/>
      <c r="FZ148" s="9"/>
      <c r="GA148" s="9"/>
      <c r="GB148" s="9"/>
      <c r="GC148" s="9"/>
      <c r="GD148" s="9"/>
      <c r="GE148" s="9"/>
      <c r="GF148" s="9"/>
      <c r="GG148" s="9"/>
      <c r="GH148" s="9"/>
      <c r="GI148" s="9"/>
      <c r="GJ148" s="9"/>
      <c r="GK148" s="9"/>
      <c r="GL148" s="9"/>
      <c r="GM148" s="9"/>
      <c r="GN148" s="9"/>
      <c r="GO148" s="9"/>
      <c r="GP148" s="9"/>
      <c r="GQ148" s="9"/>
      <c r="GR148" s="9"/>
      <c r="GS148" s="9"/>
      <c r="GT148" s="9"/>
      <c r="GU148" s="9"/>
      <c r="GV148" s="9"/>
      <c r="GW148" s="9"/>
      <c r="GX148" s="9"/>
      <c r="GY148" s="9"/>
      <c r="GZ148" s="9"/>
      <c r="HA148" s="9"/>
      <c r="HB148" s="9"/>
      <c r="HC148" s="9"/>
      <c r="HD148" s="9"/>
      <c r="HE148" s="9"/>
      <c r="HF148" s="9"/>
      <c r="HG148" s="9"/>
      <c r="HH148" s="9"/>
      <c r="HI148" s="9"/>
      <c r="HJ148" s="9"/>
      <c r="HK148" s="9"/>
      <c r="HL148" s="9"/>
      <c r="HM148" s="9"/>
      <c r="HN148" s="9"/>
      <c r="HO148" s="9"/>
      <c r="HP148" s="9"/>
      <c r="HQ148" s="9"/>
      <c r="HR148" s="9"/>
      <c r="HS148" s="9"/>
      <c r="HT148" s="9"/>
      <c r="HU148" s="9"/>
      <c r="HV148" s="9"/>
      <c r="HW148" s="9"/>
      <c r="HX148" s="9"/>
      <c r="HY148" s="9"/>
      <c r="HZ148" s="9"/>
      <c r="IA148" s="9"/>
      <c r="IB148" s="9"/>
      <c r="IC148" s="9"/>
      <c r="ID148" s="9"/>
      <c r="IE148" s="9"/>
      <c r="IF148" s="9"/>
      <c r="IG148" s="9"/>
      <c r="IH148" s="9"/>
      <c r="II148" s="9"/>
      <c r="IJ148" s="9"/>
      <c r="IK148" s="9"/>
      <c r="IL148" s="9"/>
    </row>
    <row r="149" spans="1:246" s="503" customFormat="1" ht="34.15" customHeight="1" thickBot="1" x14ac:dyDescent="0.3">
      <c r="A149" s="21">
        <v>10</v>
      </c>
      <c r="B149" s="331">
        <v>180404</v>
      </c>
      <c r="C149" s="75" t="s">
        <v>440</v>
      </c>
      <c r="D149" s="75" t="s">
        <v>438</v>
      </c>
      <c r="E149" s="132" t="s">
        <v>441</v>
      </c>
      <c r="F149" s="336"/>
      <c r="G149" s="100"/>
      <c r="H149" s="559"/>
      <c r="I149" s="518">
        <f>H149/H10</f>
        <v>0</v>
      </c>
      <c r="J149" s="410">
        <f t="shared" si="47"/>
        <v>0</v>
      </c>
      <c r="K149" s="519" t="e">
        <f>H149/G149</f>
        <v>#DIV/0!</v>
      </c>
      <c r="L149" s="110">
        <v>71.7</v>
      </c>
      <c r="M149" s="410">
        <v>71.7</v>
      </c>
      <c r="N149" s="35">
        <v>71.7</v>
      </c>
      <c r="O149" s="559">
        <v>21.5</v>
      </c>
      <c r="P149" s="29">
        <f t="shared" si="51"/>
        <v>-50.2</v>
      </c>
      <c r="Q149" s="165">
        <f>O149/N149</f>
        <v>0.299860529986053</v>
      </c>
      <c r="R149" s="114">
        <f t="shared" si="35"/>
        <v>71.7</v>
      </c>
      <c r="S149" s="410">
        <f t="shared" si="36"/>
        <v>71.7</v>
      </c>
      <c r="T149" s="35">
        <f t="shared" si="36"/>
        <v>71.7</v>
      </c>
      <c r="U149" s="35">
        <f t="shared" si="36"/>
        <v>21.5</v>
      </c>
      <c r="V149" s="35">
        <f t="shared" si="37"/>
        <v>-50.2</v>
      </c>
      <c r="W149" s="519">
        <f t="shared" si="38"/>
        <v>0.299860529986053</v>
      </c>
      <c r="X149" s="13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  <c r="EO149" s="9"/>
      <c r="EP149" s="9"/>
      <c r="EQ149" s="9"/>
      <c r="ER149" s="9"/>
      <c r="ES149" s="9"/>
      <c r="ET149" s="9"/>
      <c r="EU149" s="9"/>
      <c r="EV149" s="9"/>
      <c r="EW149" s="9"/>
      <c r="EX149" s="9"/>
      <c r="EY149" s="9"/>
      <c r="EZ149" s="9"/>
      <c r="FA149" s="9"/>
      <c r="FB149" s="9"/>
      <c r="FC149" s="9"/>
      <c r="FD149" s="9"/>
      <c r="FE149" s="9"/>
      <c r="FF149" s="9"/>
      <c r="FG149" s="9"/>
      <c r="FH149" s="9"/>
      <c r="FI149" s="9"/>
      <c r="FJ149" s="9"/>
      <c r="FK149" s="9"/>
      <c r="FL149" s="9"/>
      <c r="FM149" s="9"/>
      <c r="FN149" s="9"/>
      <c r="FO149" s="9"/>
      <c r="FP149" s="9"/>
      <c r="FQ149" s="9"/>
      <c r="FR149" s="9"/>
      <c r="FS149" s="9"/>
      <c r="FT149" s="9"/>
      <c r="FU149" s="9"/>
      <c r="FV149" s="9"/>
      <c r="FW149" s="9"/>
      <c r="FX149" s="9"/>
      <c r="FY149" s="9"/>
      <c r="FZ149" s="9"/>
      <c r="GA149" s="9"/>
      <c r="GB149" s="9"/>
      <c r="GC149" s="9"/>
      <c r="GD149" s="9"/>
      <c r="GE149" s="9"/>
      <c r="GF149" s="9"/>
      <c r="GG149" s="9"/>
      <c r="GH149" s="9"/>
      <c r="GI149" s="9"/>
      <c r="GJ149" s="9"/>
      <c r="GK149" s="9"/>
      <c r="GL149" s="9"/>
      <c r="GM149" s="9"/>
      <c r="GN149" s="9"/>
      <c r="GO149" s="9"/>
      <c r="GP149" s="9"/>
      <c r="GQ149" s="9"/>
      <c r="GR149" s="9"/>
      <c r="GS149" s="9"/>
      <c r="GT149" s="9"/>
      <c r="GU149" s="9"/>
      <c r="GV149" s="9"/>
      <c r="GW149" s="9"/>
      <c r="GX149" s="9"/>
      <c r="GY149" s="9"/>
      <c r="GZ149" s="9"/>
      <c r="HA149" s="9"/>
      <c r="HB149" s="9"/>
      <c r="HC149" s="9"/>
      <c r="HD149" s="9"/>
      <c r="HE149" s="9"/>
      <c r="HF149" s="9"/>
      <c r="HG149" s="9"/>
      <c r="HH149" s="9"/>
      <c r="HI149" s="9"/>
      <c r="HJ149" s="9"/>
      <c r="HK149" s="9"/>
      <c r="HL149" s="9"/>
      <c r="HM149" s="9"/>
      <c r="HN149" s="9"/>
      <c r="HO149" s="9"/>
      <c r="HP149" s="9"/>
      <c r="HQ149" s="9"/>
      <c r="HR149" s="9"/>
      <c r="HS149" s="9"/>
      <c r="HT149" s="9"/>
      <c r="HU149" s="9"/>
      <c r="HV149" s="9"/>
      <c r="HW149" s="9"/>
      <c r="HX149" s="9"/>
      <c r="HY149" s="9"/>
      <c r="HZ149" s="9"/>
      <c r="IA149" s="9"/>
      <c r="IB149" s="9"/>
      <c r="IC149" s="9"/>
      <c r="ID149" s="9"/>
      <c r="IE149" s="9"/>
      <c r="IF149" s="9"/>
      <c r="IG149" s="9"/>
      <c r="IH149" s="9"/>
      <c r="II149" s="9"/>
      <c r="IJ149" s="9"/>
      <c r="IK149" s="9"/>
      <c r="IL149" s="9"/>
    </row>
    <row r="150" spans="1:246" s="503" customFormat="1" ht="34.15" customHeight="1" thickBot="1" x14ac:dyDescent="0.3">
      <c r="A150" s="21">
        <v>11</v>
      </c>
      <c r="B150" s="331">
        <v>180404</v>
      </c>
      <c r="C150" s="75" t="s">
        <v>482</v>
      </c>
      <c r="D150" s="75" t="s">
        <v>180</v>
      </c>
      <c r="E150" s="132" t="s">
        <v>483</v>
      </c>
      <c r="F150" s="336"/>
      <c r="G150" s="100"/>
      <c r="H150" s="559"/>
      <c r="I150" s="518">
        <f>H150/H11</f>
        <v>0</v>
      </c>
      <c r="J150" s="410">
        <f t="shared" si="47"/>
        <v>0</v>
      </c>
      <c r="K150" s="519" t="e">
        <f>H150/G150</f>
        <v>#DIV/0!</v>
      </c>
      <c r="L150" s="110">
        <v>2537.6999999999998</v>
      </c>
      <c r="M150" s="35">
        <v>2537.6999999999998</v>
      </c>
      <c r="N150" s="35"/>
      <c r="O150" s="559">
        <v>0</v>
      </c>
      <c r="P150" s="29">
        <f t="shared" si="51"/>
        <v>0</v>
      </c>
      <c r="Q150" s="105" t="e">
        <f t="shared" ref="Q150:Q151" si="52">O150/N150</f>
        <v>#DIV/0!</v>
      </c>
      <c r="R150" s="114">
        <f t="shared" si="35"/>
        <v>2537.6999999999998</v>
      </c>
      <c r="S150" s="410">
        <f t="shared" si="36"/>
        <v>2537.6999999999998</v>
      </c>
      <c r="T150" s="35">
        <f t="shared" si="36"/>
        <v>0</v>
      </c>
      <c r="U150" s="35">
        <f t="shared" si="36"/>
        <v>0</v>
      </c>
      <c r="V150" s="35">
        <f t="shared" si="37"/>
        <v>0</v>
      </c>
      <c r="W150" s="519" t="e">
        <f t="shared" si="38"/>
        <v>#DIV/0!</v>
      </c>
      <c r="X150" s="13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  <c r="DT150" s="9"/>
      <c r="DU150" s="9"/>
      <c r="DV150" s="9"/>
      <c r="DW150" s="9"/>
      <c r="DX150" s="9"/>
      <c r="DY150" s="9"/>
      <c r="DZ150" s="9"/>
      <c r="EA150" s="9"/>
      <c r="EB150" s="9"/>
      <c r="EC150" s="9"/>
      <c r="ED150" s="9"/>
      <c r="EE150" s="9"/>
      <c r="EF150" s="9"/>
      <c r="EG150" s="9"/>
      <c r="EH150" s="9"/>
      <c r="EI150" s="9"/>
      <c r="EJ150" s="9"/>
      <c r="EK150" s="9"/>
      <c r="EL150" s="9"/>
      <c r="EM150" s="9"/>
      <c r="EN150" s="9"/>
      <c r="EO150" s="9"/>
      <c r="EP150" s="9"/>
      <c r="EQ150" s="9"/>
      <c r="ER150" s="9"/>
      <c r="ES150" s="9"/>
      <c r="ET150" s="9"/>
      <c r="EU150" s="9"/>
      <c r="EV150" s="9"/>
      <c r="EW150" s="9"/>
      <c r="EX150" s="9"/>
      <c r="EY150" s="9"/>
      <c r="EZ150" s="9"/>
      <c r="FA150" s="9"/>
      <c r="FB150" s="9"/>
      <c r="FC150" s="9"/>
      <c r="FD150" s="9"/>
      <c r="FE150" s="9"/>
      <c r="FF150" s="9"/>
      <c r="FG150" s="9"/>
      <c r="FH150" s="9"/>
      <c r="FI150" s="9"/>
      <c r="FJ150" s="9"/>
      <c r="FK150" s="9"/>
      <c r="FL150" s="9"/>
      <c r="FM150" s="9"/>
      <c r="FN150" s="9"/>
      <c r="FO150" s="9"/>
      <c r="FP150" s="9"/>
      <c r="FQ150" s="9"/>
      <c r="FR150" s="9"/>
      <c r="FS150" s="9"/>
      <c r="FT150" s="9"/>
      <c r="FU150" s="9"/>
      <c r="FV150" s="9"/>
      <c r="FW150" s="9"/>
      <c r="FX150" s="9"/>
      <c r="FY150" s="9"/>
      <c r="FZ150" s="9"/>
      <c r="GA150" s="9"/>
      <c r="GB150" s="9"/>
      <c r="GC150" s="9"/>
      <c r="GD150" s="9"/>
      <c r="GE150" s="9"/>
      <c r="GF150" s="9"/>
      <c r="GG150" s="9"/>
      <c r="GH150" s="9"/>
      <c r="GI150" s="9"/>
      <c r="GJ150" s="9"/>
      <c r="GK150" s="9"/>
      <c r="GL150" s="9"/>
      <c r="GM150" s="9"/>
      <c r="GN150" s="9"/>
      <c r="GO150" s="9"/>
      <c r="GP150" s="9"/>
      <c r="GQ150" s="9"/>
      <c r="GR150" s="9"/>
      <c r="GS150" s="9"/>
      <c r="GT150" s="9"/>
      <c r="GU150" s="9"/>
      <c r="GV150" s="9"/>
      <c r="GW150" s="9"/>
      <c r="GX150" s="9"/>
      <c r="GY150" s="9"/>
      <c r="GZ150" s="9"/>
      <c r="HA150" s="9"/>
      <c r="HB150" s="9"/>
      <c r="HC150" s="9"/>
      <c r="HD150" s="9"/>
      <c r="HE150" s="9"/>
      <c r="HF150" s="9"/>
      <c r="HG150" s="9"/>
      <c r="HH150" s="9"/>
      <c r="HI150" s="9"/>
      <c r="HJ150" s="9"/>
      <c r="HK150" s="9"/>
      <c r="HL150" s="9"/>
      <c r="HM150" s="9"/>
      <c r="HN150" s="9"/>
      <c r="HO150" s="9"/>
      <c r="HP150" s="9"/>
      <c r="HQ150" s="9"/>
      <c r="HR150" s="9"/>
      <c r="HS150" s="9"/>
      <c r="HT150" s="9"/>
      <c r="HU150" s="9"/>
      <c r="HV150" s="9"/>
      <c r="HW150" s="9"/>
      <c r="HX150" s="9"/>
      <c r="HY150" s="9"/>
      <c r="HZ150" s="9"/>
      <c r="IA150" s="9"/>
      <c r="IB150" s="9"/>
      <c r="IC150" s="9"/>
      <c r="ID150" s="9"/>
      <c r="IE150" s="9"/>
      <c r="IF150" s="9"/>
      <c r="IG150" s="9"/>
      <c r="IH150" s="9"/>
      <c r="II150" s="9"/>
      <c r="IJ150" s="9"/>
      <c r="IK150" s="9"/>
      <c r="IL150" s="9"/>
    </row>
    <row r="151" spans="1:246" s="568" customFormat="1" ht="36" customHeight="1" thickBot="1" x14ac:dyDescent="0.3">
      <c r="A151" s="388"/>
      <c r="B151" s="562"/>
      <c r="C151" s="389"/>
      <c r="D151" s="389"/>
      <c r="E151" s="563" t="s">
        <v>484</v>
      </c>
      <c r="F151" s="390"/>
      <c r="G151" s="391"/>
      <c r="H151" s="564"/>
      <c r="I151" s="565">
        <f>H151/H10</f>
        <v>0</v>
      </c>
      <c r="J151" s="564">
        <f t="shared" si="47"/>
        <v>0</v>
      </c>
      <c r="K151" s="566" t="e">
        <f t="shared" ref="K151" si="53">H151/G151</f>
        <v>#DIV/0!</v>
      </c>
      <c r="L151" s="390">
        <v>2537.6999999999998</v>
      </c>
      <c r="M151" s="564">
        <v>2537.6999999999998</v>
      </c>
      <c r="N151" s="391"/>
      <c r="O151" s="564"/>
      <c r="P151" s="391">
        <f t="shared" si="51"/>
        <v>0</v>
      </c>
      <c r="Q151" s="392" t="e">
        <f t="shared" si="52"/>
        <v>#DIV/0!</v>
      </c>
      <c r="R151" s="390">
        <f t="shared" si="35"/>
        <v>2537.6999999999998</v>
      </c>
      <c r="S151" s="564">
        <f t="shared" si="36"/>
        <v>2537.6999999999998</v>
      </c>
      <c r="T151" s="391">
        <f t="shared" si="36"/>
        <v>0</v>
      </c>
      <c r="U151" s="391">
        <f t="shared" si="36"/>
        <v>0</v>
      </c>
      <c r="V151" s="391">
        <f t="shared" si="37"/>
        <v>0</v>
      </c>
      <c r="W151" s="567" t="e">
        <f t="shared" si="38"/>
        <v>#DIV/0!</v>
      </c>
      <c r="X151" s="301"/>
      <c r="Y151" s="302"/>
      <c r="Z151" s="302"/>
      <c r="AA151" s="302"/>
      <c r="AB151" s="302"/>
      <c r="AC151" s="302"/>
      <c r="AD151" s="302"/>
      <c r="AE151" s="302"/>
      <c r="AF151" s="302"/>
      <c r="AG151" s="302"/>
      <c r="AH151" s="302"/>
      <c r="AI151" s="302"/>
      <c r="AJ151" s="302"/>
      <c r="AK151" s="302"/>
      <c r="AL151" s="302"/>
      <c r="AM151" s="302"/>
      <c r="AN151" s="302"/>
      <c r="AO151" s="302"/>
      <c r="AP151" s="302"/>
      <c r="AQ151" s="302"/>
      <c r="AR151" s="302"/>
      <c r="AS151" s="302"/>
      <c r="AT151" s="303"/>
      <c r="AU151" s="303"/>
      <c r="AV151" s="303"/>
      <c r="AW151" s="303"/>
      <c r="AX151" s="303"/>
      <c r="AY151" s="303"/>
      <c r="AZ151" s="303"/>
      <c r="BA151" s="303"/>
      <c r="BB151" s="303"/>
      <c r="BC151" s="303"/>
      <c r="BD151" s="303"/>
      <c r="BE151" s="303"/>
      <c r="BF151" s="303"/>
      <c r="BG151" s="303"/>
      <c r="BH151" s="303"/>
      <c r="BI151" s="303"/>
      <c r="BJ151" s="303"/>
      <c r="BK151" s="303"/>
      <c r="BL151" s="303"/>
      <c r="BM151" s="303"/>
      <c r="BN151" s="303"/>
      <c r="BO151" s="303"/>
      <c r="BP151" s="303"/>
      <c r="BQ151" s="303"/>
      <c r="BR151" s="303"/>
      <c r="BS151" s="303"/>
      <c r="BT151" s="303"/>
      <c r="BU151" s="303"/>
      <c r="BV151" s="303"/>
      <c r="BW151" s="303"/>
      <c r="BX151" s="303"/>
      <c r="BY151" s="303"/>
      <c r="BZ151" s="303"/>
      <c r="CA151" s="303"/>
      <c r="CB151" s="303"/>
      <c r="CC151" s="303"/>
      <c r="CD151" s="303"/>
      <c r="CE151" s="303"/>
      <c r="CF151" s="303"/>
      <c r="CG151" s="303"/>
      <c r="CH151" s="303"/>
      <c r="CI151" s="303"/>
      <c r="CJ151" s="303"/>
      <c r="CK151" s="303"/>
      <c r="CL151" s="303"/>
      <c r="CM151" s="303"/>
      <c r="CN151" s="303"/>
      <c r="CO151" s="303"/>
      <c r="CP151" s="303"/>
      <c r="CQ151" s="303"/>
      <c r="CR151" s="303"/>
      <c r="CS151" s="303"/>
      <c r="CT151" s="303"/>
      <c r="CU151" s="303"/>
      <c r="CV151" s="303"/>
      <c r="CW151" s="303"/>
      <c r="CX151" s="303"/>
      <c r="CY151" s="303"/>
      <c r="CZ151" s="303"/>
      <c r="DA151" s="303"/>
      <c r="DB151" s="303"/>
      <c r="DC151" s="303"/>
      <c r="DD151" s="303"/>
      <c r="DE151" s="303"/>
      <c r="DF151" s="303"/>
      <c r="DG151" s="303"/>
      <c r="DH151" s="303"/>
      <c r="DI151" s="303"/>
      <c r="DJ151" s="303"/>
      <c r="DK151" s="303"/>
      <c r="DL151" s="303"/>
      <c r="DM151" s="303"/>
      <c r="DN151" s="303"/>
      <c r="DO151" s="303"/>
      <c r="DP151" s="303"/>
      <c r="DQ151" s="303"/>
      <c r="DR151" s="303"/>
      <c r="DS151" s="303"/>
      <c r="DT151" s="303"/>
      <c r="DU151" s="303"/>
      <c r="DV151" s="303"/>
      <c r="DW151" s="303"/>
      <c r="DX151" s="303"/>
      <c r="DY151" s="303"/>
      <c r="DZ151" s="303"/>
      <c r="EA151" s="303"/>
      <c r="EB151" s="303"/>
      <c r="EC151" s="303"/>
      <c r="ED151" s="303"/>
      <c r="EE151" s="303"/>
      <c r="EF151" s="303"/>
      <c r="EG151" s="303"/>
      <c r="EH151" s="303"/>
      <c r="EI151" s="303"/>
      <c r="EJ151" s="303"/>
      <c r="EK151" s="303"/>
      <c r="EL151" s="303"/>
      <c r="EM151" s="303"/>
      <c r="EN151" s="303"/>
      <c r="EO151" s="303"/>
      <c r="EP151" s="303"/>
      <c r="EQ151" s="303"/>
      <c r="ER151" s="303"/>
      <c r="ES151" s="303"/>
      <c r="ET151" s="303"/>
      <c r="EU151" s="303"/>
      <c r="EV151" s="303"/>
      <c r="EW151" s="303"/>
      <c r="EX151" s="303"/>
      <c r="EY151" s="303"/>
      <c r="EZ151" s="303"/>
      <c r="FA151" s="303"/>
      <c r="FB151" s="303"/>
      <c r="FC151" s="303"/>
      <c r="FD151" s="303"/>
      <c r="FE151" s="303"/>
      <c r="FF151" s="303"/>
      <c r="FG151" s="303"/>
      <c r="FH151" s="303"/>
      <c r="FI151" s="303"/>
      <c r="FJ151" s="303"/>
      <c r="FK151" s="303"/>
      <c r="FL151" s="303"/>
      <c r="FM151" s="303"/>
      <c r="FN151" s="303"/>
      <c r="FO151" s="303"/>
      <c r="FP151" s="303"/>
      <c r="FQ151" s="303"/>
      <c r="FR151" s="303"/>
      <c r="FS151" s="303"/>
      <c r="FT151" s="303"/>
      <c r="FU151" s="303"/>
      <c r="FV151" s="303"/>
      <c r="FW151" s="303"/>
      <c r="FX151" s="303"/>
      <c r="FY151" s="303"/>
      <c r="FZ151" s="303"/>
      <c r="GA151" s="303"/>
      <c r="GB151" s="303"/>
      <c r="GC151" s="303"/>
      <c r="GD151" s="303"/>
      <c r="GE151" s="303"/>
      <c r="GF151" s="303"/>
      <c r="GG151" s="303"/>
      <c r="GH151" s="303"/>
      <c r="GI151" s="303"/>
      <c r="GJ151" s="303"/>
      <c r="GK151" s="303"/>
      <c r="GL151" s="303"/>
      <c r="GM151" s="303"/>
      <c r="GN151" s="303"/>
      <c r="GO151" s="303"/>
      <c r="GP151" s="303"/>
      <c r="GQ151" s="303"/>
      <c r="GR151" s="303"/>
      <c r="GS151" s="303"/>
      <c r="GT151" s="303"/>
      <c r="GU151" s="303"/>
      <c r="GV151" s="303"/>
      <c r="GW151" s="303"/>
      <c r="GX151" s="303"/>
      <c r="GY151" s="303"/>
      <c r="GZ151" s="303"/>
      <c r="HA151" s="303"/>
      <c r="HB151" s="303"/>
      <c r="HC151" s="303"/>
      <c r="HD151" s="303"/>
      <c r="HE151" s="303"/>
      <c r="HF151" s="303"/>
      <c r="HG151" s="303"/>
      <c r="HH151" s="303"/>
      <c r="HI151" s="303"/>
      <c r="HJ151" s="303"/>
      <c r="HK151" s="303"/>
      <c r="HL151" s="303"/>
      <c r="HM151" s="303"/>
      <c r="HN151" s="303"/>
      <c r="HO151" s="303"/>
      <c r="HP151" s="303"/>
      <c r="HQ151" s="303"/>
      <c r="HR151" s="303"/>
      <c r="HS151" s="303"/>
      <c r="HT151" s="303"/>
      <c r="HU151" s="303"/>
      <c r="HV151" s="303"/>
      <c r="HW151" s="303"/>
      <c r="HX151" s="303"/>
      <c r="HY151" s="303"/>
      <c r="HZ151" s="303"/>
      <c r="IA151" s="303"/>
      <c r="IB151" s="303"/>
      <c r="IC151" s="303"/>
      <c r="ID151" s="303"/>
      <c r="IE151" s="303"/>
      <c r="IF151" s="303"/>
      <c r="IG151" s="303"/>
      <c r="IH151" s="303"/>
      <c r="II151" s="303"/>
      <c r="IJ151" s="303"/>
      <c r="IK151" s="303"/>
      <c r="IL151" s="303"/>
    </row>
    <row r="152" spans="1:246" s="503" customFormat="1" ht="34.15" customHeight="1" thickBot="1" x14ac:dyDescent="0.3">
      <c r="A152" s="55">
        <v>12</v>
      </c>
      <c r="B152" s="569"/>
      <c r="C152" s="393" t="s">
        <v>485</v>
      </c>
      <c r="D152" s="393" t="s">
        <v>186</v>
      </c>
      <c r="E152" s="394" t="s">
        <v>486</v>
      </c>
      <c r="F152" s="395">
        <v>3112.8</v>
      </c>
      <c r="G152" s="101">
        <v>3112.8</v>
      </c>
      <c r="H152" s="570"/>
      <c r="I152" s="409">
        <f>H152/H10</f>
        <v>0</v>
      </c>
      <c r="J152" s="408">
        <f t="shared" si="47"/>
        <v>-3112.8</v>
      </c>
      <c r="K152" s="411">
        <f>H152/G152</f>
        <v>0</v>
      </c>
      <c r="L152" s="27"/>
      <c r="M152" s="408"/>
      <c r="N152" s="26"/>
      <c r="O152" s="570"/>
      <c r="P152" s="26">
        <f t="shared" si="51"/>
        <v>0</v>
      </c>
      <c r="Q152" s="387"/>
      <c r="R152" s="115">
        <f t="shared" si="35"/>
        <v>3112.8</v>
      </c>
      <c r="S152" s="408">
        <f t="shared" si="36"/>
        <v>3112.8</v>
      </c>
      <c r="T152" s="26">
        <f t="shared" si="36"/>
        <v>3112.8</v>
      </c>
      <c r="U152" s="26">
        <f t="shared" si="36"/>
        <v>0</v>
      </c>
      <c r="V152" s="26">
        <f t="shared" si="37"/>
        <v>-3112.8</v>
      </c>
      <c r="W152" s="411">
        <f t="shared" si="38"/>
        <v>0</v>
      </c>
      <c r="X152" s="13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  <c r="DG152" s="9"/>
      <c r="DH152" s="9"/>
      <c r="DI152" s="9"/>
      <c r="DJ152" s="9"/>
      <c r="DK152" s="9"/>
      <c r="DL152" s="9"/>
      <c r="DM152" s="9"/>
      <c r="DN152" s="9"/>
      <c r="DO152" s="9"/>
      <c r="DP152" s="9"/>
      <c r="DQ152" s="9"/>
      <c r="DR152" s="9"/>
      <c r="DS152" s="9"/>
      <c r="DT152" s="9"/>
      <c r="DU152" s="9"/>
      <c r="DV152" s="9"/>
      <c r="DW152" s="9"/>
      <c r="DX152" s="9"/>
      <c r="DY152" s="9"/>
      <c r="DZ152" s="9"/>
      <c r="EA152" s="9"/>
      <c r="EB152" s="9"/>
      <c r="EC152" s="9"/>
      <c r="ED152" s="9"/>
      <c r="EE152" s="9"/>
      <c r="EF152" s="9"/>
      <c r="EG152" s="9"/>
      <c r="EH152" s="9"/>
      <c r="EI152" s="9"/>
      <c r="EJ152" s="9"/>
      <c r="EK152" s="9"/>
      <c r="EL152" s="9"/>
      <c r="EM152" s="9"/>
      <c r="EN152" s="9"/>
      <c r="EO152" s="9"/>
      <c r="EP152" s="9"/>
      <c r="EQ152" s="9"/>
      <c r="ER152" s="9"/>
      <c r="ES152" s="9"/>
      <c r="ET152" s="9"/>
      <c r="EU152" s="9"/>
      <c r="EV152" s="9"/>
      <c r="EW152" s="9"/>
      <c r="EX152" s="9"/>
      <c r="EY152" s="9"/>
      <c r="EZ152" s="9"/>
      <c r="FA152" s="9"/>
      <c r="FB152" s="9"/>
      <c r="FC152" s="9"/>
      <c r="FD152" s="9"/>
      <c r="FE152" s="9"/>
      <c r="FF152" s="9"/>
      <c r="FG152" s="9"/>
      <c r="FH152" s="9"/>
      <c r="FI152" s="9"/>
      <c r="FJ152" s="9"/>
      <c r="FK152" s="9"/>
      <c r="FL152" s="9"/>
      <c r="FM152" s="9"/>
      <c r="FN152" s="9"/>
      <c r="FO152" s="9"/>
      <c r="FP152" s="9"/>
      <c r="FQ152" s="9"/>
      <c r="FR152" s="9"/>
      <c r="FS152" s="9"/>
      <c r="FT152" s="9"/>
      <c r="FU152" s="9"/>
      <c r="FV152" s="9"/>
      <c r="FW152" s="9"/>
      <c r="FX152" s="9"/>
      <c r="FY152" s="9"/>
      <c r="FZ152" s="9"/>
      <c r="GA152" s="9"/>
      <c r="GB152" s="9"/>
      <c r="GC152" s="9"/>
      <c r="GD152" s="9"/>
      <c r="GE152" s="9"/>
      <c r="GF152" s="9"/>
      <c r="GG152" s="9"/>
      <c r="GH152" s="9"/>
      <c r="GI152" s="9"/>
      <c r="GJ152" s="9"/>
      <c r="GK152" s="9"/>
      <c r="GL152" s="9"/>
      <c r="GM152" s="9"/>
      <c r="GN152" s="9"/>
      <c r="GO152" s="9"/>
      <c r="GP152" s="9"/>
      <c r="GQ152" s="9"/>
      <c r="GR152" s="9"/>
      <c r="GS152" s="9"/>
      <c r="GT152" s="9"/>
      <c r="GU152" s="9"/>
      <c r="GV152" s="9"/>
      <c r="GW152" s="9"/>
      <c r="GX152" s="9"/>
      <c r="GY152" s="9"/>
      <c r="GZ152" s="9"/>
      <c r="HA152" s="9"/>
      <c r="HB152" s="9"/>
      <c r="HC152" s="9"/>
      <c r="HD152" s="9"/>
      <c r="HE152" s="9"/>
      <c r="HF152" s="9"/>
      <c r="HG152" s="9"/>
      <c r="HH152" s="9"/>
      <c r="HI152" s="9"/>
      <c r="HJ152" s="9"/>
      <c r="HK152" s="9"/>
      <c r="HL152" s="9"/>
      <c r="HM152" s="9"/>
      <c r="HN152" s="9"/>
      <c r="HO152" s="9"/>
      <c r="HP152" s="9"/>
      <c r="HQ152" s="9"/>
      <c r="HR152" s="9"/>
      <c r="HS152" s="9"/>
      <c r="HT152" s="9"/>
      <c r="HU152" s="9"/>
      <c r="HV152" s="9"/>
      <c r="HW152" s="9"/>
      <c r="HX152" s="9"/>
      <c r="HY152" s="9"/>
      <c r="HZ152" s="9"/>
      <c r="IA152" s="9"/>
      <c r="IB152" s="9"/>
      <c r="IC152" s="9"/>
      <c r="ID152" s="9"/>
      <c r="IE152" s="9"/>
      <c r="IF152" s="9"/>
      <c r="IG152" s="9"/>
      <c r="IH152" s="9"/>
      <c r="II152" s="9"/>
      <c r="IJ152" s="9"/>
      <c r="IK152" s="9"/>
      <c r="IL152" s="9"/>
    </row>
    <row r="153" spans="1:246" s="503" customFormat="1" ht="23.25" customHeight="1" thickBot="1" x14ac:dyDescent="0.3">
      <c r="A153" s="21">
        <v>13</v>
      </c>
      <c r="B153" s="331">
        <v>180404</v>
      </c>
      <c r="C153" s="75" t="s">
        <v>442</v>
      </c>
      <c r="D153" s="75" t="s">
        <v>189</v>
      </c>
      <c r="E153" s="132" t="s">
        <v>193</v>
      </c>
      <c r="F153" s="336">
        <v>198</v>
      </c>
      <c r="G153" s="100">
        <v>104</v>
      </c>
      <c r="H153" s="559">
        <v>24.9</v>
      </c>
      <c r="I153" s="518">
        <f>H153/H10</f>
        <v>1.0281658817232656E-4</v>
      </c>
      <c r="J153" s="410">
        <f t="shared" si="47"/>
        <v>-79.099999999999994</v>
      </c>
      <c r="K153" s="519">
        <f>H153/G153</f>
        <v>0.23942307692307691</v>
      </c>
      <c r="L153" s="110"/>
      <c r="M153" s="410"/>
      <c r="N153" s="35"/>
      <c r="O153" s="559"/>
      <c r="P153" s="29">
        <f t="shared" si="45"/>
        <v>0</v>
      </c>
      <c r="Q153" s="165"/>
      <c r="R153" s="114">
        <f t="shared" si="35"/>
        <v>198</v>
      </c>
      <c r="S153" s="410">
        <f t="shared" si="36"/>
        <v>198</v>
      </c>
      <c r="T153" s="35">
        <f t="shared" si="36"/>
        <v>104</v>
      </c>
      <c r="U153" s="35">
        <f t="shared" si="36"/>
        <v>24.9</v>
      </c>
      <c r="V153" s="35">
        <f t="shared" si="37"/>
        <v>-79.099999999999994</v>
      </c>
      <c r="W153" s="519">
        <f t="shared" si="38"/>
        <v>0.23942307692307691</v>
      </c>
      <c r="X153" s="13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  <c r="EL153" s="9"/>
      <c r="EM153" s="9"/>
      <c r="EN153" s="9"/>
      <c r="EO153" s="9"/>
      <c r="EP153" s="9"/>
      <c r="EQ153" s="9"/>
      <c r="ER153" s="9"/>
      <c r="ES153" s="9"/>
      <c r="ET153" s="9"/>
      <c r="EU153" s="9"/>
      <c r="EV153" s="9"/>
      <c r="EW153" s="9"/>
      <c r="EX153" s="9"/>
      <c r="EY153" s="9"/>
      <c r="EZ153" s="9"/>
      <c r="FA153" s="9"/>
      <c r="FB153" s="9"/>
      <c r="FC153" s="9"/>
      <c r="FD153" s="9"/>
      <c r="FE153" s="9"/>
      <c r="FF153" s="9"/>
      <c r="FG153" s="9"/>
      <c r="FH153" s="9"/>
      <c r="FI153" s="9"/>
      <c r="FJ153" s="9"/>
      <c r="FK153" s="9"/>
      <c r="FL153" s="9"/>
      <c r="FM153" s="9"/>
      <c r="FN153" s="9"/>
      <c r="FO153" s="9"/>
      <c r="FP153" s="9"/>
      <c r="FQ153" s="9"/>
      <c r="FR153" s="9"/>
      <c r="FS153" s="9"/>
      <c r="FT153" s="9"/>
      <c r="FU153" s="9"/>
      <c r="FV153" s="9"/>
      <c r="FW153" s="9"/>
      <c r="FX153" s="9"/>
      <c r="FY153" s="9"/>
      <c r="FZ153" s="9"/>
      <c r="GA153" s="9"/>
      <c r="GB153" s="9"/>
      <c r="GC153" s="9"/>
      <c r="GD153" s="9"/>
      <c r="GE153" s="9"/>
      <c r="GF153" s="9"/>
      <c r="GG153" s="9"/>
      <c r="GH153" s="9"/>
      <c r="GI153" s="9"/>
      <c r="GJ153" s="9"/>
      <c r="GK153" s="9"/>
      <c r="GL153" s="9"/>
      <c r="GM153" s="9"/>
      <c r="GN153" s="9"/>
      <c r="GO153" s="9"/>
      <c r="GP153" s="9"/>
      <c r="GQ153" s="9"/>
      <c r="GR153" s="9"/>
      <c r="GS153" s="9"/>
      <c r="GT153" s="9"/>
      <c r="GU153" s="9"/>
      <c r="GV153" s="9"/>
      <c r="GW153" s="9"/>
      <c r="GX153" s="9"/>
      <c r="GY153" s="9"/>
      <c r="GZ153" s="9"/>
      <c r="HA153" s="9"/>
      <c r="HB153" s="9"/>
      <c r="HC153" s="9"/>
      <c r="HD153" s="9"/>
      <c r="HE153" s="9"/>
      <c r="HF153" s="9"/>
      <c r="HG153" s="9"/>
      <c r="HH153" s="9"/>
      <c r="HI153" s="9"/>
      <c r="HJ153" s="9"/>
      <c r="HK153" s="9"/>
      <c r="HL153" s="9"/>
      <c r="HM153" s="9"/>
      <c r="HN153" s="9"/>
      <c r="HO153" s="9"/>
      <c r="HP153" s="9"/>
      <c r="HQ153" s="9"/>
      <c r="HR153" s="9"/>
      <c r="HS153" s="9"/>
      <c r="HT153" s="9"/>
      <c r="HU153" s="9"/>
      <c r="HV153" s="9"/>
      <c r="HW153" s="9"/>
      <c r="HX153" s="9"/>
      <c r="HY153" s="9"/>
      <c r="HZ153" s="9"/>
      <c r="IA153" s="9"/>
      <c r="IB153" s="9"/>
      <c r="IC153" s="9"/>
      <c r="ID153" s="9"/>
      <c r="IE153" s="9"/>
      <c r="IF153" s="9"/>
      <c r="IG153" s="9"/>
      <c r="IH153" s="9"/>
      <c r="II153" s="9"/>
      <c r="IJ153" s="9"/>
      <c r="IK153" s="9"/>
      <c r="IL153" s="9"/>
    </row>
    <row r="154" spans="1:246" s="9" customFormat="1" ht="21.75" hidden="1" customHeight="1" thickBot="1" x14ac:dyDescent="0.3">
      <c r="A154" s="16">
        <v>14</v>
      </c>
      <c r="B154" s="71">
        <v>180409</v>
      </c>
      <c r="C154" s="75" t="s">
        <v>443</v>
      </c>
      <c r="D154" s="78" t="s">
        <v>180</v>
      </c>
      <c r="E154" s="133" t="s">
        <v>194</v>
      </c>
      <c r="F154" s="54"/>
      <c r="G154" s="45"/>
      <c r="H154" s="548"/>
      <c r="I154" s="49"/>
      <c r="J154" s="571">
        <f t="shared" si="47"/>
        <v>0</v>
      </c>
      <c r="K154" s="491"/>
      <c r="L154" s="40">
        <f>SUM(L155:L158)</f>
        <v>0</v>
      </c>
      <c r="M154" s="415">
        <f>SUM(M155:M158)</f>
        <v>0</v>
      </c>
      <c r="N154" s="29">
        <f>SUM(N155:N158)</f>
        <v>0</v>
      </c>
      <c r="O154" s="415">
        <f>SUM(O155:O158)</f>
        <v>0</v>
      </c>
      <c r="P154" s="29">
        <f>SUM(P155:P158)</f>
        <v>0</v>
      </c>
      <c r="Q154" s="105" t="e">
        <f t="shared" ref="Q154:Q187" si="54">O154/N154</f>
        <v>#DIV/0!</v>
      </c>
      <c r="R154" s="40">
        <f t="shared" si="35"/>
        <v>0</v>
      </c>
      <c r="S154" s="415">
        <f t="shared" si="36"/>
        <v>0</v>
      </c>
      <c r="T154" s="29">
        <f t="shared" si="36"/>
        <v>0</v>
      </c>
      <c r="U154" s="29">
        <f t="shared" si="36"/>
        <v>0</v>
      </c>
      <c r="V154" s="29">
        <f t="shared" si="37"/>
        <v>0</v>
      </c>
      <c r="W154" s="416" t="e">
        <f t="shared" si="38"/>
        <v>#DIV/0!</v>
      </c>
      <c r="X154" s="13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</row>
    <row r="155" spans="1:246" s="9" customFormat="1" ht="18" hidden="1" customHeight="1" thickBot="1" x14ac:dyDescent="0.3">
      <c r="A155" s="17"/>
      <c r="B155" s="333"/>
      <c r="C155" s="15"/>
      <c r="D155" s="15"/>
      <c r="E155" s="67" t="s">
        <v>120</v>
      </c>
      <c r="F155" s="91"/>
      <c r="G155" s="121"/>
      <c r="H155" s="551"/>
      <c r="I155" s="522"/>
      <c r="J155" s="437">
        <f t="shared" si="47"/>
        <v>0</v>
      </c>
      <c r="K155" s="572"/>
      <c r="L155" s="127"/>
      <c r="M155" s="431"/>
      <c r="N155" s="337"/>
      <c r="O155" s="573"/>
      <c r="P155" s="59">
        <f t="shared" si="45"/>
        <v>0</v>
      </c>
      <c r="Q155" s="369" t="e">
        <f t="shared" si="54"/>
        <v>#DIV/0!</v>
      </c>
      <c r="R155" s="338">
        <f t="shared" si="35"/>
        <v>0</v>
      </c>
      <c r="S155" s="574">
        <f t="shared" si="36"/>
        <v>0</v>
      </c>
      <c r="T155" s="249">
        <f t="shared" si="36"/>
        <v>0</v>
      </c>
      <c r="U155" s="249">
        <f t="shared" si="36"/>
        <v>0</v>
      </c>
      <c r="V155" s="249">
        <f t="shared" si="37"/>
        <v>0</v>
      </c>
      <c r="W155" s="575" t="e">
        <f t="shared" si="38"/>
        <v>#DIV/0!</v>
      </c>
      <c r="X155" s="13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</row>
    <row r="156" spans="1:246" s="9" customFormat="1" ht="21" hidden="1" customHeight="1" thickBot="1" x14ac:dyDescent="0.3">
      <c r="A156" s="18"/>
      <c r="B156" s="576"/>
      <c r="C156" s="577"/>
      <c r="D156" s="555"/>
      <c r="E156" s="70" t="s">
        <v>195</v>
      </c>
      <c r="F156" s="339"/>
      <c r="G156" s="131"/>
      <c r="H156" s="556"/>
      <c r="I156" s="526"/>
      <c r="J156" s="424">
        <f t="shared" si="47"/>
        <v>0</v>
      </c>
      <c r="K156" s="578"/>
      <c r="L156" s="107"/>
      <c r="M156" s="439"/>
      <c r="N156" s="33"/>
      <c r="O156" s="579"/>
      <c r="P156" s="32">
        <f t="shared" si="45"/>
        <v>0</v>
      </c>
      <c r="Q156" s="162" t="e">
        <f t="shared" si="54"/>
        <v>#DIV/0!</v>
      </c>
      <c r="R156" s="340">
        <f t="shared" si="35"/>
        <v>0</v>
      </c>
      <c r="S156" s="557">
        <f t="shared" si="36"/>
        <v>0</v>
      </c>
      <c r="T156" s="48">
        <f t="shared" si="36"/>
        <v>0</v>
      </c>
      <c r="U156" s="48">
        <f t="shared" si="36"/>
        <v>0</v>
      </c>
      <c r="V156" s="48">
        <f t="shared" si="37"/>
        <v>0</v>
      </c>
      <c r="W156" s="412" t="e">
        <f t="shared" si="38"/>
        <v>#DIV/0!</v>
      </c>
      <c r="X156" s="13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</row>
    <row r="157" spans="1:246" s="9" customFormat="1" ht="20.25" hidden="1" customHeight="1" thickBot="1" x14ac:dyDescent="0.3">
      <c r="A157" s="17"/>
      <c r="B157" s="553"/>
      <c r="C157" s="555"/>
      <c r="D157" s="15"/>
      <c r="E157" s="67" t="s">
        <v>117</v>
      </c>
      <c r="F157" s="91"/>
      <c r="G157" s="121"/>
      <c r="H157" s="551"/>
      <c r="I157" s="522"/>
      <c r="J157" s="439">
        <f t="shared" si="47"/>
        <v>0</v>
      </c>
      <c r="K157" s="572"/>
      <c r="L157" s="109"/>
      <c r="M157" s="474"/>
      <c r="N157" s="164"/>
      <c r="O157" s="580"/>
      <c r="P157" s="43">
        <f t="shared" si="45"/>
        <v>0</v>
      </c>
      <c r="Q157" s="165" t="e">
        <f t="shared" si="54"/>
        <v>#DIV/0!</v>
      </c>
      <c r="R157" s="114">
        <f t="shared" si="35"/>
        <v>0</v>
      </c>
      <c r="S157" s="408">
        <f t="shared" si="36"/>
        <v>0</v>
      </c>
      <c r="T157" s="26">
        <f t="shared" si="36"/>
        <v>0</v>
      </c>
      <c r="U157" s="26">
        <f t="shared" si="36"/>
        <v>0</v>
      </c>
      <c r="V157" s="26">
        <f t="shared" si="37"/>
        <v>0</v>
      </c>
      <c r="W157" s="411" t="e">
        <f t="shared" si="38"/>
        <v>#DIV/0!</v>
      </c>
      <c r="X157" s="13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</row>
    <row r="158" spans="1:246" s="9" customFormat="1" ht="21.75" hidden="1" customHeight="1" thickBot="1" x14ac:dyDescent="0.3">
      <c r="A158" s="19"/>
      <c r="B158" s="576"/>
      <c r="C158" s="577"/>
      <c r="D158" s="577"/>
      <c r="E158" s="68" t="s">
        <v>66</v>
      </c>
      <c r="F158" s="94"/>
      <c r="G158" s="134"/>
      <c r="H158" s="581"/>
      <c r="I158" s="531"/>
      <c r="J158" s="474">
        <f t="shared" si="47"/>
        <v>0</v>
      </c>
      <c r="K158" s="582"/>
      <c r="L158" s="166"/>
      <c r="M158" s="496"/>
      <c r="N158" s="34"/>
      <c r="O158" s="583"/>
      <c r="P158" s="43">
        <f t="shared" si="45"/>
        <v>0</v>
      </c>
      <c r="Q158" s="171" t="e">
        <f t="shared" si="54"/>
        <v>#DIV/0!</v>
      </c>
      <c r="R158" s="115">
        <f t="shared" si="35"/>
        <v>0</v>
      </c>
      <c r="S158" s="408">
        <f t="shared" si="36"/>
        <v>0</v>
      </c>
      <c r="T158" s="26">
        <f t="shared" si="36"/>
        <v>0</v>
      </c>
      <c r="U158" s="26">
        <f t="shared" si="36"/>
        <v>0</v>
      </c>
      <c r="V158" s="26">
        <f t="shared" si="37"/>
        <v>0</v>
      </c>
      <c r="W158" s="539" t="e">
        <f t="shared" si="38"/>
        <v>#DIV/0!</v>
      </c>
      <c r="X158" s="13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</row>
    <row r="159" spans="1:246" s="585" customFormat="1" ht="22.5" hidden="1" customHeight="1" thickBot="1" x14ac:dyDescent="0.3">
      <c r="A159" s="16">
        <v>15</v>
      </c>
      <c r="B159" s="71">
        <v>180410</v>
      </c>
      <c r="C159" s="75" t="s">
        <v>188</v>
      </c>
      <c r="D159" s="75" t="s">
        <v>189</v>
      </c>
      <c r="E159" s="132" t="s">
        <v>121</v>
      </c>
      <c r="F159" s="54"/>
      <c r="G159" s="45"/>
      <c r="H159" s="548"/>
      <c r="I159" s="584"/>
      <c r="J159" s="415"/>
      <c r="K159" s="416"/>
      <c r="L159" s="115"/>
      <c r="M159" s="408"/>
      <c r="N159" s="29"/>
      <c r="O159" s="548"/>
      <c r="P159" s="26">
        <f t="shared" si="45"/>
        <v>0</v>
      </c>
      <c r="Q159" s="105" t="e">
        <f t="shared" si="54"/>
        <v>#DIV/0!</v>
      </c>
      <c r="R159" s="115">
        <f>SUM(F159,L159)</f>
        <v>0</v>
      </c>
      <c r="S159" s="408">
        <f>SUM(F159,M159)</f>
        <v>0</v>
      </c>
      <c r="T159" s="26">
        <f>SUM(G159,N159)</f>
        <v>0</v>
      </c>
      <c r="U159" s="26">
        <f>SUM(H159,O159)</f>
        <v>0</v>
      </c>
      <c r="V159" s="26">
        <f>U159-T159</f>
        <v>0</v>
      </c>
      <c r="W159" s="416" t="e">
        <f>U159/T159</f>
        <v>#DIV/0!</v>
      </c>
      <c r="X159" s="549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4"/>
      <c r="AU159" s="64"/>
      <c r="AV159" s="64"/>
      <c r="AW159" s="64"/>
      <c r="AX159" s="64"/>
      <c r="AY159" s="64"/>
      <c r="AZ159" s="64"/>
      <c r="BA159" s="64"/>
      <c r="BB159" s="64"/>
      <c r="BC159" s="64"/>
      <c r="BD159" s="64"/>
      <c r="BE159" s="64"/>
      <c r="BF159" s="64"/>
      <c r="BG159" s="64"/>
      <c r="BH159" s="64"/>
      <c r="BI159" s="64"/>
      <c r="BJ159" s="64"/>
      <c r="BK159" s="64"/>
      <c r="BL159" s="64"/>
      <c r="BM159" s="64"/>
      <c r="BN159" s="64"/>
      <c r="BO159" s="64"/>
      <c r="BP159" s="64"/>
      <c r="BQ159" s="64"/>
      <c r="BR159" s="64"/>
      <c r="BS159" s="64"/>
      <c r="BT159" s="64"/>
      <c r="BU159" s="64"/>
      <c r="BV159" s="64"/>
      <c r="BW159" s="64"/>
      <c r="BX159" s="64"/>
      <c r="BY159" s="64"/>
      <c r="BZ159" s="64"/>
      <c r="CA159" s="64"/>
      <c r="CB159" s="64"/>
      <c r="CC159" s="64"/>
      <c r="CD159" s="64"/>
      <c r="CE159" s="64"/>
      <c r="CF159" s="64"/>
      <c r="CG159" s="64"/>
      <c r="CH159" s="64"/>
      <c r="CI159" s="64"/>
      <c r="CJ159" s="64"/>
      <c r="CK159" s="64"/>
      <c r="CL159" s="64"/>
      <c r="CM159" s="64"/>
      <c r="CN159" s="64"/>
      <c r="CO159" s="64"/>
      <c r="CP159" s="64"/>
      <c r="CQ159" s="64"/>
      <c r="CR159" s="64"/>
      <c r="CS159" s="64"/>
      <c r="CT159" s="64"/>
      <c r="CU159" s="64"/>
      <c r="CV159" s="64"/>
      <c r="CW159" s="64"/>
      <c r="CX159" s="64"/>
      <c r="CY159" s="64"/>
      <c r="CZ159" s="64"/>
      <c r="DA159" s="64"/>
      <c r="DB159" s="64"/>
      <c r="DC159" s="64"/>
      <c r="DD159" s="64"/>
      <c r="DE159" s="64"/>
      <c r="DF159" s="64"/>
      <c r="DG159" s="64"/>
      <c r="DH159" s="64"/>
      <c r="DI159" s="64"/>
      <c r="DJ159" s="64"/>
      <c r="DK159" s="64"/>
      <c r="DL159" s="64"/>
      <c r="DM159" s="64"/>
      <c r="DN159" s="64"/>
      <c r="DO159" s="64"/>
      <c r="DP159" s="64"/>
      <c r="DQ159" s="64"/>
      <c r="DR159" s="64"/>
      <c r="DS159" s="64"/>
      <c r="DT159" s="64"/>
      <c r="DU159" s="64"/>
      <c r="DV159" s="64"/>
      <c r="DW159" s="64"/>
      <c r="DX159" s="64"/>
      <c r="DY159" s="64"/>
      <c r="DZ159" s="64"/>
      <c r="EA159" s="64"/>
      <c r="EB159" s="64"/>
      <c r="EC159" s="64"/>
      <c r="ED159" s="64"/>
      <c r="EE159" s="64"/>
      <c r="EF159" s="64"/>
      <c r="EG159" s="64"/>
      <c r="EH159" s="64"/>
      <c r="EI159" s="64"/>
      <c r="EJ159" s="64"/>
      <c r="EK159" s="64"/>
      <c r="EL159" s="64"/>
      <c r="EM159" s="64"/>
      <c r="EN159" s="64"/>
      <c r="EO159" s="64"/>
      <c r="EP159" s="64"/>
      <c r="EQ159" s="64"/>
      <c r="ER159" s="64"/>
      <c r="ES159" s="64"/>
      <c r="ET159" s="64"/>
      <c r="EU159" s="64"/>
      <c r="EV159" s="64"/>
      <c r="EW159" s="64"/>
      <c r="EX159" s="64"/>
      <c r="EY159" s="64"/>
      <c r="EZ159" s="64"/>
      <c r="FA159" s="64"/>
      <c r="FB159" s="64"/>
      <c r="FC159" s="64"/>
      <c r="FD159" s="64"/>
      <c r="FE159" s="64"/>
      <c r="FF159" s="64"/>
      <c r="FG159" s="64"/>
      <c r="FH159" s="64"/>
      <c r="FI159" s="64"/>
      <c r="FJ159" s="64"/>
      <c r="FK159" s="64"/>
      <c r="FL159" s="64"/>
      <c r="FM159" s="64"/>
      <c r="FN159" s="64"/>
      <c r="FO159" s="64"/>
      <c r="FP159" s="64"/>
      <c r="FQ159" s="64"/>
      <c r="FR159" s="64"/>
      <c r="FS159" s="64"/>
      <c r="FT159" s="64"/>
      <c r="FU159" s="64"/>
      <c r="FV159" s="64"/>
      <c r="FW159" s="64"/>
      <c r="FX159" s="64"/>
      <c r="FY159" s="64"/>
      <c r="FZ159" s="64"/>
      <c r="GA159" s="64"/>
      <c r="GB159" s="64"/>
      <c r="GC159" s="64"/>
      <c r="GD159" s="64"/>
      <c r="GE159" s="64"/>
      <c r="GF159" s="64"/>
      <c r="GG159" s="64"/>
      <c r="GH159" s="64"/>
      <c r="GI159" s="64"/>
      <c r="GJ159" s="64"/>
      <c r="GK159" s="64"/>
      <c r="GL159" s="64"/>
      <c r="GM159" s="64"/>
      <c r="GN159" s="64"/>
      <c r="GO159" s="64"/>
      <c r="GP159" s="64"/>
      <c r="GQ159" s="64"/>
      <c r="GR159" s="64"/>
      <c r="GS159" s="64"/>
      <c r="GT159" s="64"/>
      <c r="GU159" s="64"/>
      <c r="GV159" s="64"/>
      <c r="GW159" s="64"/>
      <c r="GX159" s="64"/>
      <c r="GY159" s="64"/>
      <c r="GZ159" s="64"/>
      <c r="HA159" s="64"/>
      <c r="HB159" s="64"/>
      <c r="HC159" s="64"/>
      <c r="HD159" s="64"/>
      <c r="HE159" s="64"/>
      <c r="HF159" s="64"/>
      <c r="HG159" s="64"/>
      <c r="HH159" s="64"/>
      <c r="HI159" s="64"/>
      <c r="HJ159" s="64"/>
      <c r="HK159" s="64"/>
      <c r="HL159" s="64"/>
      <c r="HM159" s="64"/>
      <c r="HN159" s="64"/>
      <c r="HO159" s="64"/>
      <c r="HP159" s="64"/>
      <c r="HQ159" s="64"/>
      <c r="HR159" s="64"/>
      <c r="HS159" s="64"/>
      <c r="HT159" s="64"/>
      <c r="HU159" s="64"/>
      <c r="HV159" s="64"/>
      <c r="HW159" s="64"/>
      <c r="HX159" s="64"/>
      <c r="HY159" s="64"/>
      <c r="HZ159" s="64"/>
      <c r="IA159" s="64"/>
      <c r="IB159" s="64"/>
      <c r="IC159" s="64"/>
      <c r="ID159" s="64"/>
      <c r="IE159" s="64"/>
      <c r="IF159" s="64"/>
      <c r="IG159" s="64"/>
      <c r="IH159" s="64"/>
      <c r="II159" s="64"/>
      <c r="IJ159" s="64"/>
      <c r="IK159" s="64"/>
      <c r="IL159" s="64"/>
    </row>
    <row r="160" spans="1:246" s="9" customFormat="1" ht="32.25" hidden="1" customHeight="1" thickBot="1" x14ac:dyDescent="0.3">
      <c r="A160" s="55">
        <v>16</v>
      </c>
      <c r="B160" s="586" t="s">
        <v>39</v>
      </c>
      <c r="C160" s="587" t="s">
        <v>199</v>
      </c>
      <c r="D160" s="587" t="s">
        <v>198</v>
      </c>
      <c r="E160" s="69" t="s">
        <v>82</v>
      </c>
      <c r="F160" s="95"/>
      <c r="G160" s="101"/>
      <c r="H160" s="570"/>
      <c r="I160" s="409">
        <f>H160/H10</f>
        <v>0</v>
      </c>
      <c r="J160" s="408">
        <f t="shared" si="47"/>
        <v>0</v>
      </c>
      <c r="K160" s="588" t="e">
        <f t="shared" ref="K160:K166" si="55">H160/G160</f>
        <v>#DIV/0!</v>
      </c>
      <c r="L160" s="115"/>
      <c r="M160" s="408"/>
      <c r="N160" s="26"/>
      <c r="O160" s="570"/>
      <c r="P160" s="26">
        <f>O160-N160</f>
        <v>0</v>
      </c>
      <c r="Q160" s="159"/>
      <c r="R160" s="115">
        <f t="shared" si="35"/>
        <v>0</v>
      </c>
      <c r="S160" s="408">
        <f t="shared" si="36"/>
        <v>0</v>
      </c>
      <c r="T160" s="26">
        <f t="shared" si="36"/>
        <v>0</v>
      </c>
      <c r="U160" s="26">
        <f t="shared" si="36"/>
        <v>0</v>
      </c>
      <c r="V160" s="26">
        <f t="shared" si="37"/>
        <v>0</v>
      </c>
      <c r="W160" s="411" t="e">
        <f t="shared" si="38"/>
        <v>#DIV/0!</v>
      </c>
      <c r="X160" s="13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</row>
    <row r="161" spans="1:246" s="292" customFormat="1" ht="24.75" hidden="1" customHeight="1" thickBot="1" x14ac:dyDescent="0.3">
      <c r="A161" s="20"/>
      <c r="B161" s="589"/>
      <c r="C161" s="590"/>
      <c r="D161" s="590"/>
      <c r="E161" s="72" t="s">
        <v>127</v>
      </c>
      <c r="F161" s="96"/>
      <c r="G161" s="122"/>
      <c r="H161" s="591"/>
      <c r="I161" s="592">
        <f>H161/H10</f>
        <v>0</v>
      </c>
      <c r="J161" s="571">
        <f t="shared" si="47"/>
        <v>0</v>
      </c>
      <c r="K161" s="544" t="e">
        <f t="shared" si="55"/>
        <v>#DIV/0!</v>
      </c>
      <c r="L161" s="111"/>
      <c r="M161" s="540"/>
      <c r="N161" s="120"/>
      <c r="O161" s="591"/>
      <c r="P161" s="120"/>
      <c r="Q161" s="125"/>
      <c r="R161" s="170">
        <f t="shared" si="35"/>
        <v>0</v>
      </c>
      <c r="S161" s="408">
        <f t="shared" si="36"/>
        <v>0</v>
      </c>
      <c r="T161" s="26">
        <f>SUM(G161,N161)</f>
        <v>0</v>
      </c>
      <c r="U161" s="26">
        <f>SUM(H161,O161)</f>
        <v>0</v>
      </c>
      <c r="V161" s="26">
        <f>U161-T161</f>
        <v>0</v>
      </c>
      <c r="W161" s="411" t="e">
        <f>U161/T161</f>
        <v>#DIV/0!</v>
      </c>
      <c r="X161" s="290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  <c r="AM161" s="291"/>
      <c r="AN161" s="291"/>
      <c r="AO161" s="291"/>
      <c r="AP161" s="291"/>
      <c r="AQ161" s="291"/>
      <c r="AR161" s="291"/>
      <c r="AS161" s="291"/>
    </row>
    <row r="162" spans="1:246" s="9" customFormat="1" ht="25.5" hidden="1" customHeight="1" thickBot="1" x14ac:dyDescent="0.3">
      <c r="A162" s="16">
        <v>17</v>
      </c>
      <c r="B162" s="545" t="s">
        <v>85</v>
      </c>
      <c r="C162" s="14"/>
      <c r="D162" s="14"/>
      <c r="E162" s="65" t="s">
        <v>116</v>
      </c>
      <c r="F162" s="54"/>
      <c r="G162" s="45"/>
      <c r="H162" s="548"/>
      <c r="I162" s="414">
        <f>H162/H10</f>
        <v>0</v>
      </c>
      <c r="J162" s="415">
        <f t="shared" si="47"/>
        <v>0</v>
      </c>
      <c r="K162" s="416" t="e">
        <f t="shared" si="55"/>
        <v>#DIV/0!</v>
      </c>
      <c r="L162" s="37"/>
      <c r="M162" s="415"/>
      <c r="N162" s="29"/>
      <c r="O162" s="543"/>
      <c r="P162" s="29">
        <f>O162-N162</f>
        <v>0</v>
      </c>
      <c r="Q162" s="105"/>
      <c r="R162" s="40">
        <f t="shared" si="35"/>
        <v>0</v>
      </c>
      <c r="S162" s="415">
        <f t="shared" si="36"/>
        <v>0</v>
      </c>
      <c r="T162" s="29">
        <f t="shared" si="36"/>
        <v>0</v>
      </c>
      <c r="U162" s="29">
        <f t="shared" si="36"/>
        <v>0</v>
      </c>
      <c r="V162" s="29">
        <f t="shared" si="37"/>
        <v>0</v>
      </c>
      <c r="W162" s="416" t="e">
        <f t="shared" si="38"/>
        <v>#DIV/0!</v>
      </c>
      <c r="X162" s="13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</row>
    <row r="163" spans="1:246" s="292" customFormat="1" ht="27" hidden="1" customHeight="1" thickBot="1" x14ac:dyDescent="0.3">
      <c r="A163" s="16"/>
      <c r="B163" s="545"/>
      <c r="C163" s="590"/>
      <c r="D163" s="590"/>
      <c r="E163" s="72" t="s">
        <v>128</v>
      </c>
      <c r="F163" s="97"/>
      <c r="G163" s="135"/>
      <c r="H163" s="593"/>
      <c r="I163" s="592">
        <f>H163/H10</f>
        <v>0</v>
      </c>
      <c r="J163" s="571">
        <f>H163-G163</f>
        <v>0</v>
      </c>
      <c r="K163" s="544" t="e">
        <f t="shared" si="55"/>
        <v>#DIV/0!</v>
      </c>
      <c r="L163" s="37"/>
      <c r="M163" s="415"/>
      <c r="N163" s="29"/>
      <c r="O163" s="543"/>
      <c r="P163" s="29"/>
      <c r="Q163" s="105"/>
      <c r="R163" s="115">
        <f t="shared" si="35"/>
        <v>0</v>
      </c>
      <c r="S163" s="408">
        <f t="shared" si="36"/>
        <v>0</v>
      </c>
      <c r="T163" s="29">
        <f>SUM(G163,N163)</f>
        <v>0</v>
      </c>
      <c r="U163" s="29">
        <f>SUM(H163,O163)</f>
        <v>0</v>
      </c>
      <c r="V163" s="29">
        <f>U163-T163</f>
        <v>0</v>
      </c>
      <c r="W163" s="416" t="e">
        <f>U163/T163</f>
        <v>#DIV/0!</v>
      </c>
      <c r="X163" s="290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  <c r="AM163" s="291"/>
      <c r="AN163" s="291"/>
      <c r="AO163" s="291"/>
      <c r="AP163" s="291"/>
      <c r="AQ163" s="291"/>
      <c r="AR163" s="291"/>
      <c r="AS163" s="291"/>
    </row>
    <row r="164" spans="1:246" s="9" customFormat="1" ht="32.25" hidden="1" customHeight="1" x14ac:dyDescent="0.25">
      <c r="A164" s="55">
        <v>17</v>
      </c>
      <c r="B164" s="586" t="s">
        <v>39</v>
      </c>
      <c r="C164" s="587" t="s">
        <v>444</v>
      </c>
      <c r="D164" s="587" t="s">
        <v>445</v>
      </c>
      <c r="E164" s="69" t="s">
        <v>446</v>
      </c>
      <c r="F164" s="95"/>
      <c r="G164" s="101"/>
      <c r="H164" s="570"/>
      <c r="I164" s="409">
        <f>H164/H10</f>
        <v>0</v>
      </c>
      <c r="J164" s="408">
        <f t="shared" ref="J164:J196" si="56">H164-G164</f>
        <v>0</v>
      </c>
      <c r="K164" s="416" t="e">
        <f t="shared" si="55"/>
        <v>#DIV/0!</v>
      </c>
      <c r="L164" s="27"/>
      <c r="M164" s="408"/>
      <c r="N164" s="26"/>
      <c r="O164" s="570"/>
      <c r="P164" s="26">
        <f>O164-N164</f>
        <v>0</v>
      </c>
      <c r="Q164" s="165" t="e">
        <f t="shared" si="54"/>
        <v>#DIV/0!</v>
      </c>
      <c r="R164" s="115">
        <f t="shared" si="35"/>
        <v>0</v>
      </c>
      <c r="S164" s="408">
        <f t="shared" si="36"/>
        <v>0</v>
      </c>
      <c r="T164" s="26">
        <f t="shared" si="36"/>
        <v>0</v>
      </c>
      <c r="U164" s="26">
        <f t="shared" si="36"/>
        <v>0</v>
      </c>
      <c r="V164" s="26">
        <f t="shared" ref="V164:V165" si="57">U164-T164</f>
        <v>0</v>
      </c>
      <c r="W164" s="411" t="e">
        <f t="shared" ref="W164" si="58">U164/T164</f>
        <v>#DIV/0!</v>
      </c>
      <c r="X164" s="13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</row>
    <row r="165" spans="1:246" s="303" customFormat="1" ht="31.5" hidden="1" customHeight="1" thickBot="1" x14ac:dyDescent="0.3">
      <c r="A165" s="341"/>
      <c r="B165" s="594"/>
      <c r="C165" s="483"/>
      <c r="D165" s="483"/>
      <c r="E165" s="342" t="s">
        <v>447</v>
      </c>
      <c r="F165" s="343"/>
      <c r="G165" s="344"/>
      <c r="H165" s="595"/>
      <c r="I165" s="596">
        <f>H165/H10</f>
        <v>0</v>
      </c>
      <c r="J165" s="597">
        <f t="shared" si="56"/>
        <v>0</v>
      </c>
      <c r="K165" s="598" t="e">
        <f t="shared" si="55"/>
        <v>#DIV/0!</v>
      </c>
      <c r="L165" s="345"/>
      <c r="M165" s="484"/>
      <c r="N165" s="320"/>
      <c r="O165" s="599"/>
      <c r="P165" s="320">
        <f>O165-N165</f>
        <v>0</v>
      </c>
      <c r="Q165" s="396" t="e">
        <f t="shared" si="54"/>
        <v>#DIV/0!</v>
      </c>
      <c r="R165" s="346">
        <f t="shared" si="35"/>
        <v>0</v>
      </c>
      <c r="S165" s="597">
        <f t="shared" si="36"/>
        <v>0</v>
      </c>
      <c r="T165" s="347">
        <f t="shared" si="36"/>
        <v>0</v>
      </c>
      <c r="U165" s="347">
        <f t="shared" si="36"/>
        <v>0</v>
      </c>
      <c r="V165" s="320">
        <f t="shared" si="57"/>
        <v>0</v>
      </c>
      <c r="W165" s="600" t="e">
        <f>U165/T165</f>
        <v>#DIV/0!</v>
      </c>
      <c r="X165" s="301"/>
      <c r="Y165" s="302"/>
      <c r="Z165" s="302"/>
      <c r="AA165" s="302"/>
      <c r="AB165" s="302"/>
      <c r="AC165" s="302"/>
      <c r="AD165" s="302"/>
      <c r="AE165" s="302"/>
      <c r="AF165" s="302"/>
      <c r="AG165" s="302"/>
      <c r="AH165" s="302"/>
      <c r="AI165" s="302"/>
      <c r="AJ165" s="302"/>
      <c r="AK165" s="302"/>
      <c r="AL165" s="302"/>
      <c r="AM165" s="302"/>
      <c r="AN165" s="302"/>
      <c r="AO165" s="302"/>
      <c r="AP165" s="302"/>
      <c r="AQ165" s="302"/>
      <c r="AR165" s="302"/>
      <c r="AS165" s="302"/>
    </row>
    <row r="166" spans="1:246" s="9" customFormat="1" ht="33.75" hidden="1" customHeight="1" thickBot="1" x14ac:dyDescent="0.3">
      <c r="A166" s="20">
        <v>18</v>
      </c>
      <c r="B166" s="601" t="s">
        <v>111</v>
      </c>
      <c r="C166" s="77" t="s">
        <v>196</v>
      </c>
      <c r="D166" s="77" t="s">
        <v>197</v>
      </c>
      <c r="E166" s="136" t="s">
        <v>112</v>
      </c>
      <c r="F166" s="348"/>
      <c r="G166" s="101"/>
      <c r="H166" s="570"/>
      <c r="I166" s="409">
        <f>H166/H10</f>
        <v>0</v>
      </c>
      <c r="J166" s="408">
        <f t="shared" si="56"/>
        <v>0</v>
      </c>
      <c r="K166" s="411" t="e">
        <f t="shared" si="55"/>
        <v>#DIV/0!</v>
      </c>
      <c r="L166" s="114"/>
      <c r="M166" s="410"/>
      <c r="N166" s="35"/>
      <c r="O166" s="517"/>
      <c r="P166" s="35">
        <f t="shared" ref="P166:P175" si="59">O166-N166</f>
        <v>0</v>
      </c>
      <c r="Q166" s="159"/>
      <c r="R166" s="115">
        <f>SUM(F166,L166)</f>
        <v>0</v>
      </c>
      <c r="S166" s="408">
        <f>SUM(F166,M166)</f>
        <v>0</v>
      </c>
      <c r="T166" s="26">
        <f>SUM(G166,N166)</f>
        <v>0</v>
      </c>
      <c r="U166" s="26">
        <f>SUM(H166,O166)</f>
        <v>0</v>
      </c>
      <c r="V166" s="35">
        <f>U166-T166</f>
        <v>0</v>
      </c>
      <c r="W166" s="411" t="e">
        <f>U166/T166</f>
        <v>#DIV/0!</v>
      </c>
      <c r="X166" s="13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</row>
    <row r="167" spans="1:246" s="9" customFormat="1" ht="28.5" hidden="1" customHeight="1" thickBot="1" x14ac:dyDescent="0.3">
      <c r="A167" s="16">
        <v>19</v>
      </c>
      <c r="B167" s="545" t="s">
        <v>30</v>
      </c>
      <c r="C167" s="75" t="s">
        <v>201</v>
      </c>
      <c r="D167" s="75" t="s">
        <v>202</v>
      </c>
      <c r="E167" s="547" t="s">
        <v>63</v>
      </c>
      <c r="F167" s="82"/>
      <c r="G167" s="44"/>
      <c r="H167" s="543"/>
      <c r="I167" s="414">
        <f>H167/H10</f>
        <v>0</v>
      </c>
      <c r="J167" s="571">
        <f t="shared" si="56"/>
        <v>0</v>
      </c>
      <c r="K167" s="416"/>
      <c r="L167" s="37"/>
      <c r="M167" s="415"/>
      <c r="N167" s="29"/>
      <c r="O167" s="543"/>
      <c r="P167" s="29">
        <f t="shared" si="59"/>
        <v>0</v>
      </c>
      <c r="Q167" s="105" t="e">
        <f t="shared" si="54"/>
        <v>#DIV/0!</v>
      </c>
      <c r="R167" s="40">
        <f t="shared" si="35"/>
        <v>0</v>
      </c>
      <c r="S167" s="415">
        <f t="shared" si="36"/>
        <v>0</v>
      </c>
      <c r="T167" s="29">
        <f t="shared" si="36"/>
        <v>0</v>
      </c>
      <c r="U167" s="29">
        <f t="shared" si="36"/>
        <v>0</v>
      </c>
      <c r="V167" s="29">
        <f t="shared" si="37"/>
        <v>0</v>
      </c>
      <c r="W167" s="416" t="e">
        <f t="shared" si="38"/>
        <v>#DIV/0!</v>
      </c>
      <c r="X167" s="13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</row>
    <row r="168" spans="1:246" s="9" customFormat="1" ht="31.5" hidden="1" customHeight="1" thickBot="1" x14ac:dyDescent="0.3">
      <c r="A168" s="16">
        <v>20</v>
      </c>
      <c r="B168" s="545" t="s">
        <v>31</v>
      </c>
      <c r="C168" s="75" t="s">
        <v>203</v>
      </c>
      <c r="D168" s="78" t="s">
        <v>204</v>
      </c>
      <c r="E168" s="69" t="s">
        <v>32</v>
      </c>
      <c r="F168" s="51"/>
      <c r="G168" s="28"/>
      <c r="H168" s="543"/>
      <c r="I168" s="414">
        <f>H168/H10</f>
        <v>0</v>
      </c>
      <c r="J168" s="496">
        <f t="shared" si="56"/>
        <v>0</v>
      </c>
      <c r="K168" s="416"/>
      <c r="L168" s="37"/>
      <c r="M168" s="415"/>
      <c r="N168" s="29"/>
      <c r="O168" s="543"/>
      <c r="P168" s="29">
        <f t="shared" si="59"/>
        <v>0</v>
      </c>
      <c r="Q168" s="105" t="e">
        <f t="shared" si="54"/>
        <v>#DIV/0!</v>
      </c>
      <c r="R168" s="40">
        <f t="shared" si="35"/>
        <v>0</v>
      </c>
      <c r="S168" s="415">
        <f t="shared" si="36"/>
        <v>0</v>
      </c>
      <c r="T168" s="29">
        <f t="shared" si="36"/>
        <v>0</v>
      </c>
      <c r="U168" s="29">
        <f t="shared" si="36"/>
        <v>0</v>
      </c>
      <c r="V168" s="29">
        <f t="shared" si="37"/>
        <v>0</v>
      </c>
      <c r="W168" s="416" t="e">
        <f t="shared" si="38"/>
        <v>#DIV/0!</v>
      </c>
      <c r="X168" s="13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</row>
    <row r="169" spans="1:246" s="503" customFormat="1" ht="23.25" customHeight="1" thickBot="1" x14ac:dyDescent="0.3">
      <c r="A169" s="21">
        <v>14</v>
      </c>
      <c r="B169" s="331">
        <v>180404</v>
      </c>
      <c r="C169" s="75" t="s">
        <v>448</v>
      </c>
      <c r="D169" s="75" t="s">
        <v>191</v>
      </c>
      <c r="E169" s="132" t="s">
        <v>192</v>
      </c>
      <c r="F169" s="336"/>
      <c r="G169" s="100"/>
      <c r="H169" s="559"/>
      <c r="I169" s="518">
        <f>H169/H10</f>
        <v>0</v>
      </c>
      <c r="J169" s="410">
        <f t="shared" si="56"/>
        <v>0</v>
      </c>
      <c r="K169" s="519" t="e">
        <f t="shared" ref="K169:K175" si="60">H169/G169</f>
        <v>#DIV/0!</v>
      </c>
      <c r="L169" s="110">
        <v>5511.6</v>
      </c>
      <c r="M169" s="410">
        <v>5511.6</v>
      </c>
      <c r="N169" s="35">
        <v>5511.6</v>
      </c>
      <c r="O169" s="559">
        <v>4878.3</v>
      </c>
      <c r="P169" s="29">
        <f t="shared" si="59"/>
        <v>-633.30000000000018</v>
      </c>
      <c r="Q169" s="124">
        <f t="shared" si="54"/>
        <v>0.8850968865665142</v>
      </c>
      <c r="R169" s="114">
        <f t="shared" si="35"/>
        <v>5511.6</v>
      </c>
      <c r="S169" s="410">
        <f t="shared" si="36"/>
        <v>5511.6</v>
      </c>
      <c r="T169" s="35">
        <f t="shared" si="36"/>
        <v>5511.6</v>
      </c>
      <c r="U169" s="35">
        <f t="shared" si="36"/>
        <v>4878.3</v>
      </c>
      <c r="V169" s="35">
        <f t="shared" si="37"/>
        <v>-633.30000000000018</v>
      </c>
      <c r="W169" s="519">
        <f t="shared" si="38"/>
        <v>0.8850968865665142</v>
      </c>
      <c r="X169" s="13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CW169" s="9"/>
      <c r="CX169" s="9"/>
      <c r="CY169" s="9"/>
      <c r="CZ169" s="9"/>
      <c r="DA169" s="9"/>
      <c r="DB169" s="9"/>
      <c r="DC169" s="9"/>
      <c r="DD169" s="9"/>
      <c r="DE169" s="9"/>
      <c r="DF169" s="9"/>
      <c r="DG169" s="9"/>
      <c r="DH169" s="9"/>
      <c r="DI169" s="9"/>
      <c r="DJ169" s="9"/>
      <c r="DK169" s="9"/>
      <c r="DL169" s="9"/>
      <c r="DM169" s="9"/>
      <c r="DN169" s="9"/>
      <c r="DO169" s="9"/>
      <c r="DP169" s="9"/>
      <c r="DQ169" s="9"/>
      <c r="DR169" s="9"/>
      <c r="DS169" s="9"/>
      <c r="DT169" s="9"/>
      <c r="DU169" s="9"/>
      <c r="DV169" s="9"/>
      <c r="DW169" s="9"/>
      <c r="DX169" s="9"/>
      <c r="DY169" s="9"/>
      <c r="DZ169" s="9"/>
      <c r="EA169" s="9"/>
      <c r="EB169" s="9"/>
      <c r="EC169" s="9"/>
      <c r="ED169" s="9"/>
      <c r="EE169" s="9"/>
      <c r="EF169" s="9"/>
      <c r="EG169" s="9"/>
      <c r="EH169" s="9"/>
      <c r="EI169" s="9"/>
      <c r="EJ169" s="9"/>
      <c r="EK169" s="9"/>
      <c r="EL169" s="9"/>
      <c r="EM169" s="9"/>
      <c r="EN169" s="9"/>
      <c r="EO169" s="9"/>
      <c r="EP169" s="9"/>
      <c r="EQ169" s="9"/>
      <c r="ER169" s="9"/>
      <c r="ES169" s="9"/>
      <c r="ET169" s="9"/>
      <c r="EU169" s="9"/>
      <c r="EV169" s="9"/>
      <c r="EW169" s="9"/>
      <c r="EX169" s="9"/>
      <c r="EY169" s="9"/>
      <c r="EZ169" s="9"/>
      <c r="FA169" s="9"/>
      <c r="FB169" s="9"/>
      <c r="FC169" s="9"/>
      <c r="FD169" s="9"/>
      <c r="FE169" s="9"/>
      <c r="FF169" s="9"/>
      <c r="FG169" s="9"/>
      <c r="FH169" s="9"/>
      <c r="FI169" s="9"/>
      <c r="FJ169" s="9"/>
      <c r="FK169" s="9"/>
      <c r="FL169" s="9"/>
      <c r="FM169" s="9"/>
      <c r="FN169" s="9"/>
      <c r="FO169" s="9"/>
      <c r="FP169" s="9"/>
      <c r="FQ169" s="9"/>
      <c r="FR169" s="9"/>
      <c r="FS169" s="9"/>
      <c r="FT169" s="9"/>
      <c r="FU169" s="9"/>
      <c r="FV169" s="9"/>
      <c r="FW169" s="9"/>
      <c r="FX169" s="9"/>
      <c r="FY169" s="9"/>
      <c r="FZ169" s="9"/>
      <c r="GA169" s="9"/>
      <c r="GB169" s="9"/>
      <c r="GC169" s="9"/>
      <c r="GD169" s="9"/>
      <c r="GE169" s="9"/>
      <c r="GF169" s="9"/>
      <c r="GG169" s="9"/>
      <c r="GH169" s="9"/>
      <c r="GI169" s="9"/>
      <c r="GJ169" s="9"/>
      <c r="GK169" s="9"/>
      <c r="GL169" s="9"/>
      <c r="GM169" s="9"/>
      <c r="GN169" s="9"/>
      <c r="GO169" s="9"/>
      <c r="GP169" s="9"/>
      <c r="GQ169" s="9"/>
      <c r="GR169" s="9"/>
      <c r="GS169" s="9"/>
      <c r="GT169" s="9"/>
      <c r="GU169" s="9"/>
      <c r="GV169" s="9"/>
      <c r="GW169" s="9"/>
      <c r="GX169" s="9"/>
      <c r="GY169" s="9"/>
      <c r="GZ169" s="9"/>
      <c r="HA169" s="9"/>
      <c r="HB169" s="9"/>
      <c r="HC169" s="9"/>
      <c r="HD169" s="9"/>
      <c r="HE169" s="9"/>
      <c r="HF169" s="9"/>
      <c r="HG169" s="9"/>
      <c r="HH169" s="9"/>
      <c r="HI169" s="9"/>
      <c r="HJ169" s="9"/>
      <c r="HK169" s="9"/>
      <c r="HL169" s="9"/>
      <c r="HM169" s="9"/>
      <c r="HN169" s="9"/>
      <c r="HO169" s="9"/>
      <c r="HP169" s="9"/>
      <c r="HQ169" s="9"/>
      <c r="HR169" s="9"/>
      <c r="HS169" s="9"/>
      <c r="HT169" s="9"/>
      <c r="HU169" s="9"/>
      <c r="HV169" s="9"/>
      <c r="HW169" s="9"/>
      <c r="HX169" s="9"/>
      <c r="HY169" s="9"/>
      <c r="HZ169" s="9"/>
      <c r="IA169" s="9"/>
      <c r="IB169" s="9"/>
      <c r="IC169" s="9"/>
      <c r="ID169" s="9"/>
      <c r="IE169" s="9"/>
      <c r="IF169" s="9"/>
      <c r="IG169" s="9"/>
      <c r="IH169" s="9"/>
      <c r="II169" s="9"/>
      <c r="IJ169" s="9"/>
      <c r="IK169" s="9"/>
      <c r="IL169" s="9"/>
    </row>
    <row r="170" spans="1:246" s="9" customFormat="1" ht="29.45" customHeight="1" thickBot="1" x14ac:dyDescent="0.3">
      <c r="A170" s="55">
        <v>15</v>
      </c>
      <c r="B170" s="569"/>
      <c r="C170" s="349" t="s">
        <v>449</v>
      </c>
      <c r="D170" s="75" t="s">
        <v>180</v>
      </c>
      <c r="E170" s="132" t="s">
        <v>450</v>
      </c>
      <c r="F170" s="350">
        <v>37.299999999999997</v>
      </c>
      <c r="G170" s="101">
        <v>37.299999999999997</v>
      </c>
      <c r="H170" s="570">
        <v>6</v>
      </c>
      <c r="I170" s="518">
        <f>H170/H10</f>
        <v>2.4775081487307606E-5</v>
      </c>
      <c r="J170" s="410">
        <f t="shared" si="56"/>
        <v>-31.299999999999997</v>
      </c>
      <c r="K170" s="519">
        <f t="shared" si="60"/>
        <v>0.16085790884718501</v>
      </c>
      <c r="L170" s="27"/>
      <c r="M170" s="408"/>
      <c r="N170" s="26"/>
      <c r="O170" s="570"/>
      <c r="P170" s="29">
        <f t="shared" si="59"/>
        <v>0</v>
      </c>
      <c r="Q170" s="165"/>
      <c r="R170" s="114">
        <f t="shared" si="35"/>
        <v>37.299999999999997</v>
      </c>
      <c r="S170" s="410">
        <f t="shared" si="36"/>
        <v>37.299999999999997</v>
      </c>
      <c r="T170" s="35">
        <f t="shared" si="36"/>
        <v>37.299999999999997</v>
      </c>
      <c r="U170" s="35">
        <f t="shared" si="36"/>
        <v>6</v>
      </c>
      <c r="V170" s="35">
        <f t="shared" si="37"/>
        <v>-31.299999999999997</v>
      </c>
      <c r="W170" s="519">
        <f t="shared" si="38"/>
        <v>0.16085790884718501</v>
      </c>
      <c r="X170" s="13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</row>
    <row r="171" spans="1:246" s="9" customFormat="1" ht="29.45" customHeight="1" thickBot="1" x14ac:dyDescent="0.3">
      <c r="A171" s="55">
        <v>16</v>
      </c>
      <c r="B171" s="569"/>
      <c r="C171" s="349" t="s">
        <v>451</v>
      </c>
      <c r="D171" s="75" t="s">
        <v>198</v>
      </c>
      <c r="E171" s="132" t="s">
        <v>452</v>
      </c>
      <c r="F171" s="350">
        <v>1032.5999999999999</v>
      </c>
      <c r="G171" s="101">
        <v>882.7</v>
      </c>
      <c r="H171" s="570">
        <v>443.9</v>
      </c>
      <c r="I171" s="518">
        <f>H171/H10</f>
        <v>1.8329431120359743E-3</v>
      </c>
      <c r="J171" s="410">
        <f t="shared" si="56"/>
        <v>-438.80000000000007</v>
      </c>
      <c r="K171" s="519">
        <f t="shared" si="60"/>
        <v>0.50288886371360597</v>
      </c>
      <c r="L171" s="27">
        <v>27.5</v>
      </c>
      <c r="M171" s="408">
        <v>27.5</v>
      </c>
      <c r="N171" s="26">
        <v>27.5</v>
      </c>
      <c r="O171" s="570"/>
      <c r="P171" s="29">
        <f t="shared" si="59"/>
        <v>-27.5</v>
      </c>
      <c r="Q171" s="165">
        <f t="shared" si="54"/>
        <v>0</v>
      </c>
      <c r="R171" s="114">
        <f t="shared" si="35"/>
        <v>1060.0999999999999</v>
      </c>
      <c r="S171" s="410">
        <f t="shared" si="36"/>
        <v>1060.0999999999999</v>
      </c>
      <c r="T171" s="35">
        <f t="shared" si="36"/>
        <v>910.2</v>
      </c>
      <c r="U171" s="35">
        <f t="shared" si="36"/>
        <v>443.9</v>
      </c>
      <c r="V171" s="35">
        <f t="shared" si="37"/>
        <v>-466.30000000000007</v>
      </c>
      <c r="W171" s="519">
        <f t="shared" si="38"/>
        <v>0.48769501208525595</v>
      </c>
      <c r="X171" s="13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</row>
    <row r="172" spans="1:246" s="382" customFormat="1" ht="30" customHeight="1" x14ac:dyDescent="0.25">
      <c r="A172" s="379"/>
      <c r="B172" s="277"/>
      <c r="C172" s="397"/>
      <c r="D172" s="398"/>
      <c r="E172" s="342" t="s">
        <v>487</v>
      </c>
      <c r="F172" s="399">
        <v>199.9</v>
      </c>
      <c r="G172" s="376">
        <v>50</v>
      </c>
      <c r="H172" s="470"/>
      <c r="I172" s="281">
        <f>H172/H10</f>
        <v>0</v>
      </c>
      <c r="J172" s="271">
        <f t="shared" si="56"/>
        <v>-50</v>
      </c>
      <c r="K172" s="260">
        <f>H172/G172</f>
        <v>0</v>
      </c>
      <c r="L172" s="373"/>
      <c r="M172" s="470"/>
      <c r="N172" s="374"/>
      <c r="O172" s="470"/>
      <c r="P172" s="59">
        <f t="shared" si="59"/>
        <v>0</v>
      </c>
      <c r="Q172" s="161"/>
      <c r="R172" s="261">
        <f t="shared" si="35"/>
        <v>199.9</v>
      </c>
      <c r="S172" s="460">
        <f t="shared" si="36"/>
        <v>199.9</v>
      </c>
      <c r="T172" s="259">
        <f t="shared" si="36"/>
        <v>50</v>
      </c>
      <c r="U172" s="259">
        <f t="shared" si="36"/>
        <v>0</v>
      </c>
      <c r="V172" s="259">
        <f t="shared" si="37"/>
        <v>-50</v>
      </c>
      <c r="W172" s="260">
        <f t="shared" si="38"/>
        <v>0</v>
      </c>
      <c r="X172" s="381"/>
    </row>
    <row r="173" spans="1:246" s="9" customFormat="1" ht="29.45" customHeight="1" thickBot="1" x14ac:dyDescent="0.3">
      <c r="A173" s="55">
        <v>17</v>
      </c>
      <c r="B173" s="569"/>
      <c r="C173" s="400" t="s">
        <v>453</v>
      </c>
      <c r="D173" s="74" t="s">
        <v>204</v>
      </c>
      <c r="E173" s="394" t="s">
        <v>454</v>
      </c>
      <c r="F173" s="348"/>
      <c r="G173" s="101"/>
      <c r="H173" s="570"/>
      <c r="I173" s="518">
        <f>H173/H10</f>
        <v>0</v>
      </c>
      <c r="J173" s="410">
        <f t="shared" si="56"/>
        <v>0</v>
      </c>
      <c r="K173" s="519" t="e">
        <f t="shared" si="60"/>
        <v>#DIV/0!</v>
      </c>
      <c r="L173" s="27">
        <v>100</v>
      </c>
      <c r="M173" s="408">
        <v>100</v>
      </c>
      <c r="N173" s="26">
        <v>73.7</v>
      </c>
      <c r="O173" s="570"/>
      <c r="P173" s="26">
        <f t="shared" si="59"/>
        <v>-73.7</v>
      </c>
      <c r="Q173" s="165">
        <f t="shared" si="54"/>
        <v>0</v>
      </c>
      <c r="R173" s="114">
        <f t="shared" si="35"/>
        <v>100</v>
      </c>
      <c r="S173" s="410">
        <f t="shared" si="36"/>
        <v>100</v>
      </c>
      <c r="T173" s="35">
        <f t="shared" si="36"/>
        <v>73.7</v>
      </c>
      <c r="U173" s="35">
        <f t="shared" si="36"/>
        <v>0</v>
      </c>
      <c r="V173" s="35">
        <f t="shared" si="37"/>
        <v>-73.7</v>
      </c>
      <c r="W173" s="519">
        <f t="shared" si="38"/>
        <v>0</v>
      </c>
      <c r="X173" s="13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</row>
    <row r="174" spans="1:246" s="9" customFormat="1" ht="24.75" customHeight="1" thickBot="1" x14ac:dyDescent="0.3">
      <c r="A174" s="55">
        <v>18</v>
      </c>
      <c r="B174" s="569"/>
      <c r="C174" s="349" t="s">
        <v>205</v>
      </c>
      <c r="D174" s="75" t="s">
        <v>131</v>
      </c>
      <c r="E174" s="132" t="s">
        <v>455</v>
      </c>
      <c r="F174" s="602">
        <v>37.5</v>
      </c>
      <c r="G174" s="101">
        <v>33.35</v>
      </c>
      <c r="H174" s="570">
        <v>33.4</v>
      </c>
      <c r="I174" s="518">
        <f>H174/H10</f>
        <v>1.3791462027934568E-4</v>
      </c>
      <c r="J174" s="410">
        <f t="shared" si="56"/>
        <v>4.9999999999997158E-2</v>
      </c>
      <c r="K174" s="519">
        <f t="shared" si="60"/>
        <v>1.0014992503748126</v>
      </c>
      <c r="L174" s="27"/>
      <c r="M174" s="408"/>
      <c r="N174" s="26"/>
      <c r="O174" s="570"/>
      <c r="P174" s="29">
        <f t="shared" si="59"/>
        <v>0</v>
      </c>
      <c r="Q174" s="165"/>
      <c r="R174" s="114">
        <f t="shared" si="35"/>
        <v>37.5</v>
      </c>
      <c r="S174" s="410">
        <f t="shared" si="36"/>
        <v>37.5</v>
      </c>
      <c r="T174" s="35">
        <f t="shared" si="36"/>
        <v>33.35</v>
      </c>
      <c r="U174" s="35">
        <f t="shared" si="36"/>
        <v>33.4</v>
      </c>
      <c r="V174" s="35">
        <f t="shared" si="37"/>
        <v>4.9999999999997158E-2</v>
      </c>
      <c r="W174" s="519">
        <f t="shared" si="38"/>
        <v>1.0014992503748126</v>
      </c>
      <c r="X174" s="13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</row>
    <row r="175" spans="1:246" s="9" customFormat="1" ht="24.75" customHeight="1" thickBot="1" x14ac:dyDescent="0.3">
      <c r="A175" s="16">
        <v>19</v>
      </c>
      <c r="B175" s="14" t="s">
        <v>33</v>
      </c>
      <c r="C175" s="75" t="s">
        <v>456</v>
      </c>
      <c r="D175" s="75" t="s">
        <v>200</v>
      </c>
      <c r="E175" s="76" t="s">
        <v>34</v>
      </c>
      <c r="F175" s="351">
        <v>55.7</v>
      </c>
      <c r="G175" s="44">
        <v>55.7</v>
      </c>
      <c r="H175" s="543"/>
      <c r="I175" s="414">
        <f>H175/H10</f>
        <v>0</v>
      </c>
      <c r="J175" s="415">
        <f t="shared" si="56"/>
        <v>-55.7</v>
      </c>
      <c r="K175" s="416">
        <f t="shared" si="60"/>
        <v>0</v>
      </c>
      <c r="L175" s="37"/>
      <c r="M175" s="415"/>
      <c r="N175" s="29"/>
      <c r="O175" s="543"/>
      <c r="P175" s="29">
        <f t="shared" si="59"/>
        <v>0</v>
      </c>
      <c r="Q175" s="105"/>
      <c r="R175" s="115">
        <f t="shared" si="35"/>
        <v>55.7</v>
      </c>
      <c r="S175" s="408">
        <f t="shared" si="36"/>
        <v>55.7</v>
      </c>
      <c r="T175" s="26">
        <f t="shared" si="36"/>
        <v>55.7</v>
      </c>
      <c r="U175" s="26">
        <f t="shared" si="36"/>
        <v>0</v>
      </c>
      <c r="V175" s="26">
        <f t="shared" si="37"/>
        <v>-55.7</v>
      </c>
      <c r="W175" s="411">
        <f t="shared" si="38"/>
        <v>0</v>
      </c>
      <c r="X175" s="13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</row>
    <row r="176" spans="1:246" s="9" customFormat="1" ht="30" hidden="1" customHeight="1" x14ac:dyDescent="0.25">
      <c r="A176" s="16">
        <v>19</v>
      </c>
      <c r="B176" s="14" t="s">
        <v>69</v>
      </c>
      <c r="C176" s="14"/>
      <c r="D176" s="14"/>
      <c r="E176" s="65" t="s">
        <v>70</v>
      </c>
      <c r="F176" s="82"/>
      <c r="G176" s="44"/>
      <c r="H176" s="543"/>
      <c r="I176" s="414">
        <f>H176/H10</f>
        <v>0</v>
      </c>
      <c r="J176" s="437">
        <f t="shared" si="56"/>
        <v>0</v>
      </c>
      <c r="K176" s="416"/>
      <c r="L176" s="37"/>
      <c r="M176" s="415"/>
      <c r="N176" s="29"/>
      <c r="O176" s="543"/>
      <c r="P176" s="29"/>
      <c r="Q176" s="105"/>
      <c r="R176" s="167">
        <f t="shared" si="35"/>
        <v>0</v>
      </c>
      <c r="S176" s="552">
        <f t="shared" si="36"/>
        <v>0</v>
      </c>
      <c r="T176" s="47">
        <f t="shared" si="36"/>
        <v>0</v>
      </c>
      <c r="U176" s="47">
        <f t="shared" si="36"/>
        <v>0</v>
      </c>
      <c r="V176" s="47">
        <f t="shared" si="37"/>
        <v>0</v>
      </c>
      <c r="W176" s="523" t="e">
        <f t="shared" si="38"/>
        <v>#DIV/0!</v>
      </c>
      <c r="X176" s="13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</row>
    <row r="177" spans="1:246" s="9" customFormat="1" ht="23.25" customHeight="1" thickBot="1" x14ac:dyDescent="0.3">
      <c r="A177" s="16">
        <v>20</v>
      </c>
      <c r="B177" s="14" t="s">
        <v>35</v>
      </c>
      <c r="C177" s="75" t="s">
        <v>201</v>
      </c>
      <c r="D177" s="75" t="s">
        <v>133</v>
      </c>
      <c r="E177" s="65" t="s">
        <v>122</v>
      </c>
      <c r="F177" s="351">
        <v>49678.3</v>
      </c>
      <c r="G177" s="44">
        <v>24839.4</v>
      </c>
      <c r="H177" s="543">
        <v>24839.4</v>
      </c>
      <c r="I177" s="414">
        <f>H177/H10</f>
        <v>0.10256635984930478</v>
      </c>
      <c r="J177" s="474">
        <f t="shared" si="56"/>
        <v>0</v>
      </c>
      <c r="K177" s="416">
        <f>H177/G177</f>
        <v>1</v>
      </c>
      <c r="L177" s="37"/>
      <c r="M177" s="415"/>
      <c r="N177" s="29"/>
      <c r="O177" s="543"/>
      <c r="P177" s="29"/>
      <c r="Q177" s="105"/>
      <c r="R177" s="114">
        <f t="shared" si="35"/>
        <v>49678.3</v>
      </c>
      <c r="S177" s="410">
        <f t="shared" si="36"/>
        <v>49678.3</v>
      </c>
      <c r="T177" s="35">
        <f t="shared" si="36"/>
        <v>24839.4</v>
      </c>
      <c r="U177" s="35">
        <f t="shared" si="36"/>
        <v>24839.4</v>
      </c>
      <c r="V177" s="35">
        <f t="shared" si="37"/>
        <v>0</v>
      </c>
      <c r="W177" s="519">
        <f t="shared" si="38"/>
        <v>1</v>
      </c>
      <c r="X177" s="13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</row>
    <row r="178" spans="1:246" s="9" customFormat="1" ht="23.25" customHeight="1" thickBot="1" x14ac:dyDescent="0.3">
      <c r="A178" s="16">
        <v>21</v>
      </c>
      <c r="B178" s="14" t="s">
        <v>35</v>
      </c>
      <c r="C178" s="75" t="s">
        <v>457</v>
      </c>
      <c r="D178" s="75" t="s">
        <v>200</v>
      </c>
      <c r="E178" s="65" t="s">
        <v>458</v>
      </c>
      <c r="F178" s="351">
        <v>4888.1000000000004</v>
      </c>
      <c r="G178" s="44">
        <v>1629.3</v>
      </c>
      <c r="H178" s="543"/>
      <c r="I178" s="414">
        <f>H178/H10</f>
        <v>0</v>
      </c>
      <c r="J178" s="410">
        <f t="shared" si="56"/>
        <v>-1629.3</v>
      </c>
      <c r="K178" s="416">
        <f>H178/G178</f>
        <v>0</v>
      </c>
      <c r="L178" s="37"/>
      <c r="M178" s="415"/>
      <c r="N178" s="29"/>
      <c r="O178" s="543"/>
      <c r="P178" s="29"/>
      <c r="Q178" s="105"/>
      <c r="R178" s="114">
        <f t="shared" si="35"/>
        <v>4888.1000000000004</v>
      </c>
      <c r="S178" s="410">
        <f t="shared" si="36"/>
        <v>4888.1000000000004</v>
      </c>
      <c r="T178" s="35">
        <f t="shared" si="36"/>
        <v>1629.3</v>
      </c>
      <c r="U178" s="35">
        <f t="shared" si="36"/>
        <v>0</v>
      </c>
      <c r="V178" s="35">
        <f t="shared" si="37"/>
        <v>-1629.3</v>
      </c>
      <c r="W178" s="519">
        <f t="shared" si="38"/>
        <v>0</v>
      </c>
      <c r="X178" s="13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</row>
    <row r="179" spans="1:246" s="9" customFormat="1" ht="23.25" customHeight="1" thickBot="1" x14ac:dyDescent="0.3">
      <c r="A179" s="16">
        <v>22</v>
      </c>
      <c r="B179" s="14" t="s">
        <v>35</v>
      </c>
      <c r="C179" s="75" t="s">
        <v>459</v>
      </c>
      <c r="D179" s="75" t="s">
        <v>133</v>
      </c>
      <c r="E179" s="65" t="s">
        <v>460</v>
      </c>
      <c r="F179" s="351">
        <v>440.3</v>
      </c>
      <c r="G179" s="44">
        <v>440.3</v>
      </c>
      <c r="H179" s="543">
        <v>440.3</v>
      </c>
      <c r="I179" s="414">
        <f>H179/H10</f>
        <v>1.8180780631435898E-3</v>
      </c>
      <c r="J179" s="474">
        <f t="shared" si="56"/>
        <v>0</v>
      </c>
      <c r="K179" s="416">
        <f>H179/G179</f>
        <v>1</v>
      </c>
      <c r="L179" s="37">
        <v>425</v>
      </c>
      <c r="M179" s="29">
        <v>425</v>
      </c>
      <c r="N179" s="29">
        <v>425</v>
      </c>
      <c r="O179" s="543">
        <v>425</v>
      </c>
      <c r="P179" s="29"/>
      <c r="Q179" s="105">
        <f t="shared" ref="Q179" si="61">O179/N179</f>
        <v>1</v>
      </c>
      <c r="R179" s="114">
        <f t="shared" si="35"/>
        <v>865.3</v>
      </c>
      <c r="S179" s="410">
        <f t="shared" si="36"/>
        <v>865.3</v>
      </c>
      <c r="T179" s="35">
        <f t="shared" si="36"/>
        <v>865.3</v>
      </c>
      <c r="U179" s="35">
        <f t="shared" si="36"/>
        <v>865.3</v>
      </c>
      <c r="V179" s="35">
        <f t="shared" si="37"/>
        <v>0</v>
      </c>
      <c r="W179" s="519">
        <f t="shared" si="38"/>
        <v>1</v>
      </c>
      <c r="X179" s="13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</row>
    <row r="180" spans="1:246" s="9" customFormat="1" ht="21" hidden="1" customHeight="1" x14ac:dyDescent="0.25">
      <c r="A180" s="16">
        <v>18</v>
      </c>
      <c r="B180" s="14" t="s">
        <v>38</v>
      </c>
      <c r="C180" s="14"/>
      <c r="D180" s="14"/>
      <c r="E180" s="65" t="s">
        <v>59</v>
      </c>
      <c r="F180" s="82"/>
      <c r="G180" s="44"/>
      <c r="H180" s="543"/>
      <c r="I180" s="414">
        <f>H180/H10</f>
        <v>0</v>
      </c>
      <c r="J180" s="437">
        <f t="shared" si="56"/>
        <v>0</v>
      </c>
      <c r="K180" s="416"/>
      <c r="L180" s="37"/>
      <c r="M180" s="415"/>
      <c r="N180" s="29"/>
      <c r="O180" s="543"/>
      <c r="P180" s="29"/>
      <c r="Q180" s="105" t="e">
        <f t="shared" si="54"/>
        <v>#DIV/0!</v>
      </c>
      <c r="R180" s="167">
        <f t="shared" si="35"/>
        <v>0</v>
      </c>
      <c r="S180" s="552">
        <f t="shared" si="36"/>
        <v>0</v>
      </c>
      <c r="T180" s="47">
        <f t="shared" si="36"/>
        <v>0</v>
      </c>
      <c r="U180" s="47">
        <f t="shared" si="36"/>
        <v>0</v>
      </c>
      <c r="V180" s="47">
        <f t="shared" si="37"/>
        <v>0</v>
      </c>
      <c r="W180" s="523" t="e">
        <f t="shared" si="38"/>
        <v>#DIV/0!</v>
      </c>
      <c r="X180" s="13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</row>
    <row r="181" spans="1:246" s="9" customFormat="1" ht="26.25" hidden="1" customHeight="1" x14ac:dyDescent="0.25">
      <c r="A181" s="16"/>
      <c r="B181" s="464"/>
      <c r="C181" s="464"/>
      <c r="D181" s="464"/>
      <c r="E181" s="603" t="s">
        <v>58</v>
      </c>
      <c r="F181" s="98"/>
      <c r="G181" s="50"/>
      <c r="H181" s="604"/>
      <c r="I181" s="592">
        <f>H181/H10</f>
        <v>0</v>
      </c>
      <c r="J181" s="437">
        <f t="shared" si="56"/>
        <v>0</v>
      </c>
      <c r="K181" s="416"/>
      <c r="L181" s="51"/>
      <c r="M181" s="571"/>
      <c r="N181" s="28"/>
      <c r="O181" s="604"/>
      <c r="P181" s="28"/>
      <c r="Q181" s="105" t="e">
        <f t="shared" si="54"/>
        <v>#DIV/0!</v>
      </c>
      <c r="R181" s="167">
        <f t="shared" si="35"/>
        <v>0</v>
      </c>
      <c r="S181" s="557">
        <f t="shared" si="36"/>
        <v>0</v>
      </c>
      <c r="T181" s="48">
        <f t="shared" si="36"/>
        <v>0</v>
      </c>
      <c r="U181" s="48">
        <f t="shared" si="36"/>
        <v>0</v>
      </c>
      <c r="V181" s="48">
        <f t="shared" si="37"/>
        <v>0</v>
      </c>
      <c r="W181" s="412" t="e">
        <f t="shared" si="38"/>
        <v>#DIV/0!</v>
      </c>
      <c r="X181" s="13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</row>
    <row r="182" spans="1:246" s="64" customFormat="1" ht="42.75" hidden="1" customHeight="1" x14ac:dyDescent="0.25">
      <c r="A182" s="16">
        <v>18</v>
      </c>
      <c r="B182" s="14" t="s">
        <v>92</v>
      </c>
      <c r="C182" s="14"/>
      <c r="D182" s="14"/>
      <c r="E182" s="65" t="s">
        <v>253</v>
      </c>
      <c r="F182" s="82"/>
      <c r="G182" s="44"/>
      <c r="H182" s="543"/>
      <c r="I182" s="414">
        <f>H182/H10</f>
        <v>0</v>
      </c>
      <c r="J182" s="437">
        <f t="shared" si="56"/>
        <v>0</v>
      </c>
      <c r="K182" s="416" t="e">
        <f t="shared" ref="K182:K193" si="62">H182/G182</f>
        <v>#DIV/0!</v>
      </c>
      <c r="L182" s="37"/>
      <c r="M182" s="415"/>
      <c r="N182" s="29"/>
      <c r="O182" s="543"/>
      <c r="P182" s="29">
        <f>O182-N182</f>
        <v>0</v>
      </c>
      <c r="Q182" s="105" t="e">
        <f t="shared" si="54"/>
        <v>#DIV/0!</v>
      </c>
      <c r="R182" s="167">
        <f t="shared" ref="R182:R208" si="63">SUM(F182,L182)</f>
        <v>0</v>
      </c>
      <c r="S182" s="557">
        <f t="shared" ref="S182:U208" si="64">SUM(F182,M182)</f>
        <v>0</v>
      </c>
      <c r="T182" s="48">
        <f t="shared" si="64"/>
        <v>0</v>
      </c>
      <c r="U182" s="48">
        <f t="shared" si="64"/>
        <v>0</v>
      </c>
      <c r="V182" s="48">
        <f t="shared" ref="V182:V208" si="65">U182-T182</f>
        <v>0</v>
      </c>
      <c r="W182" s="412" t="e">
        <f t="shared" ref="W182:W208" si="66">U182/T182</f>
        <v>#DIV/0!</v>
      </c>
      <c r="X182" s="549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</row>
    <row r="183" spans="1:246" s="9" customFormat="1" ht="33" hidden="1" customHeight="1" x14ac:dyDescent="0.25">
      <c r="A183" s="16">
        <v>17</v>
      </c>
      <c r="B183" s="14" t="s">
        <v>53</v>
      </c>
      <c r="C183" s="14"/>
      <c r="D183" s="14"/>
      <c r="E183" s="65" t="s">
        <v>78</v>
      </c>
      <c r="F183" s="82">
        <f>SUM(F184:F185)</f>
        <v>0</v>
      </c>
      <c r="G183" s="44">
        <f>SUM(G184:G185)</f>
        <v>0</v>
      </c>
      <c r="H183" s="543">
        <f>SUM(H184:H185)</f>
        <v>0</v>
      </c>
      <c r="I183" s="414" t="e">
        <f>H183/#REF!</f>
        <v>#REF!</v>
      </c>
      <c r="J183" s="437">
        <f t="shared" si="56"/>
        <v>0</v>
      </c>
      <c r="K183" s="416"/>
      <c r="L183" s="82">
        <f>SUM(L184:L185)</f>
        <v>0</v>
      </c>
      <c r="M183" s="543">
        <f>SUM(M184:M185)</f>
        <v>0</v>
      </c>
      <c r="N183" s="44">
        <f>SUM(N184:N185)</f>
        <v>0</v>
      </c>
      <c r="O183" s="543">
        <f>SUM(O184:O185)</f>
        <v>0</v>
      </c>
      <c r="P183" s="29">
        <f>O183-N183</f>
        <v>0</v>
      </c>
      <c r="Q183" s="105" t="e">
        <f t="shared" si="54"/>
        <v>#DIV/0!</v>
      </c>
      <c r="R183" s="167">
        <f t="shared" si="63"/>
        <v>0</v>
      </c>
      <c r="S183" s="557">
        <f t="shared" si="64"/>
        <v>0</v>
      </c>
      <c r="T183" s="48">
        <f t="shared" si="64"/>
        <v>0</v>
      </c>
      <c r="U183" s="48">
        <f t="shared" si="64"/>
        <v>0</v>
      </c>
      <c r="V183" s="48">
        <f t="shared" si="65"/>
        <v>0</v>
      </c>
      <c r="W183" s="412" t="e">
        <f t="shared" si="66"/>
        <v>#DIV/0!</v>
      </c>
      <c r="X183" s="13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</row>
    <row r="184" spans="1:246" s="606" customFormat="1" ht="24.75" hidden="1" customHeight="1" x14ac:dyDescent="0.25">
      <c r="A184" s="16"/>
      <c r="B184" s="464"/>
      <c r="C184" s="464"/>
      <c r="D184" s="464"/>
      <c r="E184" s="603" t="s">
        <v>56</v>
      </c>
      <c r="F184" s="98"/>
      <c r="G184" s="50"/>
      <c r="H184" s="604">
        <v>0</v>
      </c>
      <c r="I184" s="414" t="e">
        <f>H184/#REF!</f>
        <v>#REF!</v>
      </c>
      <c r="J184" s="437">
        <f t="shared" si="56"/>
        <v>0</v>
      </c>
      <c r="K184" s="416"/>
      <c r="L184" s="51"/>
      <c r="M184" s="571"/>
      <c r="N184" s="28"/>
      <c r="O184" s="604"/>
      <c r="P184" s="28">
        <f>O184-N184</f>
        <v>0</v>
      </c>
      <c r="Q184" s="105" t="e">
        <f t="shared" si="54"/>
        <v>#DIV/0!</v>
      </c>
      <c r="R184" s="167">
        <f t="shared" si="63"/>
        <v>0</v>
      </c>
      <c r="S184" s="557">
        <f t="shared" si="64"/>
        <v>0</v>
      </c>
      <c r="T184" s="48">
        <f t="shared" si="64"/>
        <v>0</v>
      </c>
      <c r="U184" s="48">
        <f t="shared" si="64"/>
        <v>0</v>
      </c>
      <c r="V184" s="48">
        <f t="shared" si="65"/>
        <v>0</v>
      </c>
      <c r="W184" s="412" t="e">
        <f t="shared" si="66"/>
        <v>#DIV/0!</v>
      </c>
      <c r="X184" s="13"/>
      <c r="Y184" s="605"/>
      <c r="Z184" s="605"/>
      <c r="AA184" s="605"/>
      <c r="AB184" s="605"/>
      <c r="AC184" s="605"/>
      <c r="AD184" s="605"/>
      <c r="AE184" s="605"/>
      <c r="AF184" s="605"/>
      <c r="AG184" s="605"/>
      <c r="AH184" s="605"/>
      <c r="AI184" s="605"/>
      <c r="AJ184" s="605"/>
      <c r="AK184" s="605"/>
      <c r="AL184" s="605"/>
      <c r="AM184" s="605"/>
      <c r="AN184" s="605"/>
      <c r="AO184" s="605"/>
      <c r="AP184" s="605"/>
      <c r="AQ184" s="605"/>
      <c r="AR184" s="605"/>
      <c r="AS184" s="605"/>
    </row>
    <row r="185" spans="1:246" s="606" customFormat="1" ht="29.25" hidden="1" customHeight="1" x14ac:dyDescent="0.25">
      <c r="A185" s="16"/>
      <c r="B185" s="464"/>
      <c r="C185" s="464"/>
      <c r="D185" s="464"/>
      <c r="E185" s="603" t="s">
        <v>71</v>
      </c>
      <c r="F185" s="98"/>
      <c r="G185" s="50"/>
      <c r="H185" s="604"/>
      <c r="I185" s="414" t="e">
        <f>H185/#REF!</f>
        <v>#REF!</v>
      </c>
      <c r="J185" s="437">
        <f t="shared" si="56"/>
        <v>0</v>
      </c>
      <c r="K185" s="416"/>
      <c r="L185" s="51"/>
      <c r="M185" s="571"/>
      <c r="N185" s="28"/>
      <c r="O185" s="604"/>
      <c r="P185" s="28"/>
      <c r="Q185" s="105" t="e">
        <f t="shared" si="54"/>
        <v>#DIV/0!</v>
      </c>
      <c r="R185" s="167">
        <f t="shared" si="63"/>
        <v>0</v>
      </c>
      <c r="S185" s="557">
        <f t="shared" si="64"/>
        <v>0</v>
      </c>
      <c r="T185" s="48">
        <f t="shared" si="64"/>
        <v>0</v>
      </c>
      <c r="U185" s="48">
        <f t="shared" si="64"/>
        <v>0</v>
      </c>
      <c r="V185" s="48">
        <f t="shared" si="65"/>
        <v>0</v>
      </c>
      <c r="W185" s="412" t="e">
        <f t="shared" si="66"/>
        <v>#DIV/0!</v>
      </c>
      <c r="X185" s="13"/>
      <c r="Y185" s="605"/>
      <c r="Z185" s="605"/>
      <c r="AA185" s="605"/>
      <c r="AB185" s="605"/>
      <c r="AC185" s="605"/>
      <c r="AD185" s="605"/>
      <c r="AE185" s="605"/>
      <c r="AF185" s="605"/>
      <c r="AG185" s="605"/>
      <c r="AH185" s="605"/>
      <c r="AI185" s="605"/>
      <c r="AJ185" s="605"/>
      <c r="AK185" s="605"/>
      <c r="AL185" s="605"/>
      <c r="AM185" s="605"/>
      <c r="AN185" s="605"/>
      <c r="AO185" s="605"/>
      <c r="AP185" s="605"/>
      <c r="AQ185" s="605"/>
      <c r="AR185" s="605"/>
      <c r="AS185" s="605"/>
    </row>
    <row r="186" spans="1:246" s="608" customFormat="1" ht="43.5" hidden="1" customHeight="1" x14ac:dyDescent="0.25">
      <c r="A186" s="16">
        <v>22</v>
      </c>
      <c r="B186" s="14" t="s">
        <v>93</v>
      </c>
      <c r="C186" s="14"/>
      <c r="D186" s="14"/>
      <c r="E186" s="65" t="s">
        <v>254</v>
      </c>
      <c r="F186" s="82"/>
      <c r="G186" s="44"/>
      <c r="H186" s="543"/>
      <c r="I186" s="414">
        <f>H186/H10</f>
        <v>0</v>
      </c>
      <c r="J186" s="437">
        <f t="shared" si="56"/>
        <v>0</v>
      </c>
      <c r="K186" s="416"/>
      <c r="L186" s="37"/>
      <c r="M186" s="415"/>
      <c r="N186" s="29"/>
      <c r="O186" s="543"/>
      <c r="P186" s="29"/>
      <c r="Q186" s="105" t="e">
        <f t="shared" si="54"/>
        <v>#DIV/0!</v>
      </c>
      <c r="R186" s="167">
        <f t="shared" si="63"/>
        <v>0</v>
      </c>
      <c r="S186" s="557">
        <f t="shared" si="64"/>
        <v>0</v>
      </c>
      <c r="T186" s="48">
        <f t="shared" si="64"/>
        <v>0</v>
      </c>
      <c r="U186" s="48">
        <f t="shared" si="64"/>
        <v>0</v>
      </c>
      <c r="V186" s="48">
        <f t="shared" si="65"/>
        <v>0</v>
      </c>
      <c r="W186" s="412" t="e">
        <f t="shared" si="66"/>
        <v>#DIV/0!</v>
      </c>
      <c r="X186" s="549"/>
      <c r="Y186" s="607"/>
      <c r="Z186" s="607"/>
      <c r="AA186" s="607"/>
      <c r="AB186" s="607"/>
      <c r="AC186" s="607"/>
      <c r="AD186" s="607"/>
      <c r="AE186" s="607"/>
      <c r="AF186" s="607"/>
      <c r="AG186" s="607"/>
      <c r="AH186" s="607"/>
      <c r="AI186" s="607"/>
      <c r="AJ186" s="607"/>
      <c r="AK186" s="607"/>
      <c r="AL186" s="607"/>
      <c r="AM186" s="607"/>
      <c r="AN186" s="607"/>
      <c r="AO186" s="607"/>
      <c r="AP186" s="607"/>
      <c r="AQ186" s="607"/>
      <c r="AR186" s="607"/>
      <c r="AS186" s="607"/>
    </row>
    <row r="187" spans="1:246" s="606" customFormat="1" ht="29.25" hidden="1" customHeight="1" x14ac:dyDescent="0.25">
      <c r="A187" s="16">
        <v>23</v>
      </c>
      <c r="B187" s="14" t="s">
        <v>62</v>
      </c>
      <c r="C187" s="14"/>
      <c r="D187" s="14"/>
      <c r="E187" s="65" t="s">
        <v>261</v>
      </c>
      <c r="F187" s="82">
        <f>SUM(F188)</f>
        <v>0</v>
      </c>
      <c r="G187" s="44">
        <f>SUM(G188)</f>
        <v>0</v>
      </c>
      <c r="H187" s="543">
        <f>SUM(H188)</f>
        <v>0</v>
      </c>
      <c r="I187" s="414">
        <f>H187/H10</f>
        <v>0</v>
      </c>
      <c r="J187" s="474">
        <f t="shared" si="56"/>
        <v>0</v>
      </c>
      <c r="K187" s="416"/>
      <c r="L187" s="37"/>
      <c r="M187" s="415"/>
      <c r="N187" s="29"/>
      <c r="O187" s="543"/>
      <c r="P187" s="29">
        <f>O187-N187</f>
        <v>0</v>
      </c>
      <c r="Q187" s="105" t="e">
        <f t="shared" si="54"/>
        <v>#DIV/0!</v>
      </c>
      <c r="R187" s="167">
        <f t="shared" si="63"/>
        <v>0</v>
      </c>
      <c r="S187" s="557">
        <f t="shared" si="64"/>
        <v>0</v>
      </c>
      <c r="T187" s="48">
        <f t="shared" si="64"/>
        <v>0</v>
      </c>
      <c r="U187" s="48">
        <f t="shared" si="64"/>
        <v>0</v>
      </c>
      <c r="V187" s="48">
        <f t="shared" si="65"/>
        <v>0</v>
      </c>
      <c r="W187" s="412" t="e">
        <f t="shared" si="66"/>
        <v>#DIV/0!</v>
      </c>
      <c r="X187" s="13"/>
      <c r="Y187" s="605"/>
      <c r="Z187" s="605"/>
      <c r="AA187" s="605"/>
      <c r="AB187" s="605"/>
      <c r="AC187" s="605"/>
      <c r="AD187" s="605"/>
      <c r="AE187" s="605"/>
      <c r="AF187" s="605"/>
      <c r="AG187" s="605"/>
      <c r="AH187" s="605"/>
      <c r="AI187" s="605"/>
      <c r="AJ187" s="605"/>
      <c r="AK187" s="605"/>
      <c r="AL187" s="605"/>
      <c r="AM187" s="605"/>
      <c r="AN187" s="605"/>
      <c r="AO187" s="605"/>
      <c r="AP187" s="605"/>
      <c r="AQ187" s="605"/>
      <c r="AR187" s="605"/>
      <c r="AS187" s="605"/>
    </row>
    <row r="188" spans="1:246" s="606" customFormat="1" ht="32.25" hidden="1" customHeight="1" x14ac:dyDescent="0.25">
      <c r="A188" s="20"/>
      <c r="B188" s="481"/>
      <c r="C188" s="481"/>
      <c r="D188" s="481"/>
      <c r="E188" s="72" t="s">
        <v>98</v>
      </c>
      <c r="F188" s="99"/>
      <c r="G188" s="118"/>
      <c r="H188" s="513"/>
      <c r="I188" s="514">
        <f>H188/H10</f>
        <v>0</v>
      </c>
      <c r="J188" s="437">
        <f t="shared" si="56"/>
        <v>0</v>
      </c>
      <c r="K188" s="539" t="e">
        <f t="shared" si="62"/>
        <v>#DIV/0!</v>
      </c>
      <c r="L188" s="80"/>
      <c r="M188" s="426"/>
      <c r="N188" s="34"/>
      <c r="O188" s="513"/>
      <c r="P188" s="34"/>
      <c r="Q188" s="171"/>
      <c r="R188" s="172">
        <f t="shared" si="63"/>
        <v>0</v>
      </c>
      <c r="S188" s="609">
        <f t="shared" si="64"/>
        <v>0</v>
      </c>
      <c r="T188" s="52">
        <f t="shared" si="64"/>
        <v>0</v>
      </c>
      <c r="U188" s="52">
        <f t="shared" si="64"/>
        <v>0</v>
      </c>
      <c r="V188" s="52">
        <f t="shared" si="65"/>
        <v>0</v>
      </c>
      <c r="W188" s="532" t="e">
        <f t="shared" si="66"/>
        <v>#DIV/0!</v>
      </c>
      <c r="X188" s="13"/>
      <c r="Y188" s="605"/>
      <c r="Z188" s="605"/>
      <c r="AA188" s="605"/>
      <c r="AB188" s="605"/>
      <c r="AC188" s="605"/>
      <c r="AD188" s="605"/>
      <c r="AE188" s="605"/>
      <c r="AF188" s="605"/>
      <c r="AG188" s="605"/>
      <c r="AH188" s="605"/>
      <c r="AI188" s="605"/>
      <c r="AJ188" s="605"/>
      <c r="AK188" s="605"/>
      <c r="AL188" s="605"/>
      <c r="AM188" s="605"/>
      <c r="AN188" s="605"/>
      <c r="AO188" s="605"/>
      <c r="AP188" s="605"/>
      <c r="AQ188" s="605"/>
      <c r="AR188" s="605"/>
      <c r="AS188" s="605"/>
    </row>
    <row r="189" spans="1:246" s="137" customFormat="1" ht="21.75" hidden="1" customHeight="1" x14ac:dyDescent="0.25">
      <c r="A189" s="16">
        <v>23</v>
      </c>
      <c r="B189" s="14" t="s">
        <v>36</v>
      </c>
      <c r="C189" s="75" t="s">
        <v>205</v>
      </c>
      <c r="D189" s="78" t="s">
        <v>200</v>
      </c>
      <c r="E189" s="65" t="s">
        <v>57</v>
      </c>
      <c r="F189" s="82"/>
      <c r="G189" s="82">
        <f>SUM(G190:G197)</f>
        <v>0</v>
      </c>
      <c r="H189" s="543">
        <f>SUM(H190:H197)</f>
        <v>0</v>
      </c>
      <c r="I189" s="409">
        <f>H189/H10</f>
        <v>0</v>
      </c>
      <c r="J189" s="410">
        <f t="shared" si="56"/>
        <v>0</v>
      </c>
      <c r="K189" s="416" t="e">
        <f t="shared" si="62"/>
        <v>#DIV/0!</v>
      </c>
      <c r="L189" s="44">
        <f>SUM(L190:L197)</f>
        <v>0</v>
      </c>
      <c r="M189" s="543">
        <f>SUM(M190:M197)</f>
        <v>0</v>
      </c>
      <c r="N189" s="44">
        <f>SUM(N190:N197)</f>
        <v>0</v>
      </c>
      <c r="O189" s="543">
        <f>SUM(O190:O197)</f>
        <v>0</v>
      </c>
      <c r="P189" s="29">
        <f>O189-N189</f>
        <v>0</v>
      </c>
      <c r="Q189" s="105" t="e">
        <f>O189/N189</f>
        <v>#DIV/0!</v>
      </c>
      <c r="R189" s="53">
        <f>SUM(R190:R197)</f>
        <v>0</v>
      </c>
      <c r="S189" s="543">
        <f>SUM(S190:S197)</f>
        <v>0</v>
      </c>
      <c r="T189" s="44">
        <f>SUM(T190:T197)</f>
        <v>0</v>
      </c>
      <c r="U189" s="44">
        <f>SUM(U190:U197)</f>
        <v>0</v>
      </c>
      <c r="V189" s="29">
        <f t="shared" si="65"/>
        <v>0</v>
      </c>
      <c r="W189" s="416" t="e">
        <f t="shared" si="66"/>
        <v>#DIV/0!</v>
      </c>
      <c r="X189" s="13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  <c r="CX189" s="9"/>
      <c r="CY189" s="9"/>
      <c r="CZ189" s="9"/>
      <c r="DA189" s="9"/>
      <c r="DB189" s="9"/>
      <c r="DC189" s="9"/>
      <c r="DD189" s="9"/>
      <c r="DE189" s="9"/>
      <c r="DF189" s="9"/>
      <c r="DG189" s="9"/>
      <c r="DH189" s="9"/>
      <c r="DI189" s="9"/>
      <c r="DJ189" s="9"/>
      <c r="DK189" s="9"/>
      <c r="DL189" s="9"/>
      <c r="DM189" s="9"/>
      <c r="DN189" s="9"/>
      <c r="DO189" s="9"/>
      <c r="DP189" s="9"/>
      <c r="DQ189" s="9"/>
      <c r="DR189" s="9"/>
      <c r="DS189" s="9"/>
      <c r="DT189" s="9"/>
      <c r="DU189" s="9"/>
      <c r="DV189" s="9"/>
      <c r="DW189" s="9"/>
      <c r="DX189" s="9"/>
      <c r="DY189" s="9"/>
      <c r="DZ189" s="9"/>
      <c r="EA189" s="9"/>
      <c r="EB189" s="9"/>
      <c r="EC189" s="9"/>
      <c r="ED189" s="9"/>
      <c r="EE189" s="9"/>
      <c r="EF189" s="9"/>
      <c r="EG189" s="9"/>
      <c r="EH189" s="9"/>
      <c r="EI189" s="9"/>
      <c r="EJ189" s="9"/>
      <c r="EK189" s="9"/>
      <c r="EL189" s="9"/>
      <c r="EM189" s="9"/>
      <c r="EN189" s="9"/>
      <c r="EO189" s="9"/>
      <c r="EP189" s="9"/>
      <c r="EQ189" s="9"/>
      <c r="ER189" s="9"/>
      <c r="ES189" s="9"/>
      <c r="ET189" s="9"/>
      <c r="EU189" s="9"/>
      <c r="EV189" s="9"/>
      <c r="EW189" s="9"/>
      <c r="EX189" s="9"/>
      <c r="EY189" s="9"/>
      <c r="EZ189" s="9"/>
      <c r="FA189" s="9"/>
      <c r="FB189" s="9"/>
      <c r="FC189" s="9"/>
      <c r="FD189" s="9"/>
      <c r="FE189" s="9"/>
      <c r="FF189" s="9"/>
      <c r="FG189" s="9"/>
      <c r="FH189" s="9"/>
      <c r="FI189" s="9"/>
      <c r="FJ189" s="9"/>
      <c r="FK189" s="9"/>
      <c r="FL189" s="9"/>
      <c r="FM189" s="9"/>
      <c r="FN189" s="9"/>
      <c r="FO189" s="9"/>
      <c r="FP189" s="9"/>
      <c r="FQ189" s="9"/>
      <c r="FR189" s="9"/>
      <c r="FS189" s="9"/>
      <c r="FT189" s="9"/>
      <c r="FU189" s="9"/>
      <c r="FV189" s="9"/>
      <c r="FW189" s="9"/>
      <c r="FX189" s="9"/>
      <c r="FY189" s="9"/>
      <c r="FZ189" s="9"/>
      <c r="GA189" s="9"/>
      <c r="GB189" s="9"/>
      <c r="GC189" s="9"/>
      <c r="GD189" s="9"/>
      <c r="GE189" s="9"/>
      <c r="GF189" s="9"/>
      <c r="GG189" s="9"/>
      <c r="GH189" s="9"/>
      <c r="GI189" s="9"/>
      <c r="GJ189" s="9"/>
      <c r="GK189" s="9"/>
      <c r="GL189" s="9"/>
      <c r="GM189" s="9"/>
      <c r="GN189" s="9"/>
      <c r="GO189" s="9"/>
      <c r="GP189" s="9"/>
      <c r="GQ189" s="9"/>
      <c r="GR189" s="9"/>
      <c r="GS189" s="9"/>
      <c r="GT189" s="9"/>
      <c r="GU189" s="9"/>
      <c r="GV189" s="9"/>
      <c r="GW189" s="9"/>
      <c r="GX189" s="9"/>
      <c r="GY189" s="9"/>
      <c r="GZ189" s="9"/>
      <c r="HA189" s="9"/>
      <c r="HB189" s="9"/>
      <c r="HC189" s="9"/>
      <c r="HD189" s="9"/>
      <c r="HE189" s="9"/>
      <c r="HF189" s="9"/>
      <c r="HG189" s="9"/>
      <c r="HH189" s="9"/>
      <c r="HI189" s="9"/>
      <c r="HJ189" s="9"/>
      <c r="HK189" s="9"/>
      <c r="HL189" s="9"/>
      <c r="HM189" s="9"/>
      <c r="HN189" s="9"/>
      <c r="HO189" s="9"/>
      <c r="HP189" s="9"/>
      <c r="HQ189" s="9"/>
      <c r="HR189" s="9"/>
      <c r="HS189" s="9"/>
      <c r="HT189" s="9"/>
      <c r="HU189" s="9"/>
      <c r="HV189" s="9"/>
      <c r="HW189" s="9"/>
      <c r="HX189" s="9"/>
      <c r="HY189" s="9"/>
      <c r="HZ189" s="9"/>
      <c r="IA189" s="9"/>
      <c r="IB189" s="9"/>
      <c r="IC189" s="9"/>
      <c r="ID189" s="9"/>
      <c r="IE189" s="9"/>
      <c r="IF189" s="9"/>
      <c r="IG189" s="9"/>
      <c r="IH189" s="9"/>
      <c r="II189" s="9"/>
      <c r="IJ189" s="9"/>
      <c r="IK189" s="9"/>
      <c r="IL189" s="9"/>
    </row>
    <row r="190" spans="1:246" s="9" customFormat="1" ht="23.25" hidden="1" customHeight="1" x14ac:dyDescent="0.25">
      <c r="A190" s="58"/>
      <c r="B190" s="420"/>
      <c r="C190" s="420"/>
      <c r="D190" s="420"/>
      <c r="E190" s="610" t="s">
        <v>76</v>
      </c>
      <c r="F190" s="352"/>
      <c r="G190" s="102"/>
      <c r="H190" s="510"/>
      <c r="I190" s="477">
        <f>H190/H10</f>
        <v>0</v>
      </c>
      <c r="J190" s="437">
        <f t="shared" si="56"/>
        <v>0</v>
      </c>
      <c r="K190" s="482" t="e">
        <f t="shared" si="62"/>
        <v>#DIV/0!</v>
      </c>
      <c r="L190" s="81"/>
      <c r="M190" s="437"/>
      <c r="N190" s="30"/>
      <c r="O190" s="510"/>
      <c r="P190" s="47"/>
      <c r="Q190" s="169"/>
      <c r="R190" s="108">
        <f t="shared" si="63"/>
        <v>0</v>
      </c>
      <c r="S190" s="437">
        <f t="shared" si="64"/>
        <v>0</v>
      </c>
      <c r="T190" s="30">
        <f t="shared" si="64"/>
        <v>0</v>
      </c>
      <c r="U190" s="30">
        <f t="shared" si="64"/>
        <v>0</v>
      </c>
      <c r="V190" s="30">
        <f t="shared" si="65"/>
        <v>0</v>
      </c>
      <c r="W190" s="482" t="e">
        <f t="shared" si="66"/>
        <v>#DIV/0!</v>
      </c>
      <c r="X190" s="13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</row>
    <row r="191" spans="1:246" s="9" customFormat="1" ht="18" hidden="1" customHeight="1" x14ac:dyDescent="0.25">
      <c r="A191" s="18"/>
      <c r="B191" s="326"/>
      <c r="C191" s="326"/>
      <c r="D191" s="326"/>
      <c r="E191" s="70" t="s">
        <v>114</v>
      </c>
      <c r="F191" s="251"/>
      <c r="G191" s="31"/>
      <c r="H191" s="435"/>
      <c r="I191" s="436">
        <f>H191/H10</f>
        <v>0</v>
      </c>
      <c r="J191" s="437">
        <f t="shared" si="56"/>
        <v>0</v>
      </c>
      <c r="K191" s="440" t="e">
        <f t="shared" si="62"/>
        <v>#DIV/0!</v>
      </c>
      <c r="L191" s="33"/>
      <c r="M191" s="439"/>
      <c r="N191" s="32"/>
      <c r="O191" s="435"/>
      <c r="P191" s="48"/>
      <c r="Q191" s="168"/>
      <c r="R191" s="108">
        <f t="shared" si="63"/>
        <v>0</v>
      </c>
      <c r="S191" s="439">
        <f t="shared" si="64"/>
        <v>0</v>
      </c>
      <c r="T191" s="32">
        <f t="shared" si="64"/>
        <v>0</v>
      </c>
      <c r="U191" s="32">
        <f t="shared" si="64"/>
        <v>0</v>
      </c>
      <c r="V191" s="32">
        <f t="shared" si="65"/>
        <v>0</v>
      </c>
      <c r="W191" s="440" t="e">
        <f t="shared" si="66"/>
        <v>#DIV/0!</v>
      </c>
      <c r="X191" s="13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</row>
    <row r="192" spans="1:246" s="9" customFormat="1" ht="24" hidden="1" customHeight="1" x14ac:dyDescent="0.25">
      <c r="A192" s="18"/>
      <c r="B192" s="326"/>
      <c r="C192" s="326"/>
      <c r="D192" s="326"/>
      <c r="E192" s="70" t="s">
        <v>81</v>
      </c>
      <c r="F192" s="251"/>
      <c r="G192" s="31"/>
      <c r="H192" s="435"/>
      <c r="I192" s="436">
        <f>H192/H10</f>
        <v>0</v>
      </c>
      <c r="J192" s="437">
        <f t="shared" si="56"/>
        <v>0</v>
      </c>
      <c r="K192" s="440" t="e">
        <f t="shared" si="62"/>
        <v>#DIV/0!</v>
      </c>
      <c r="L192" s="33"/>
      <c r="M192" s="439"/>
      <c r="N192" s="32"/>
      <c r="O192" s="435"/>
      <c r="P192" s="48"/>
      <c r="Q192" s="168"/>
      <c r="R192" s="108">
        <f t="shared" si="63"/>
        <v>0</v>
      </c>
      <c r="S192" s="439">
        <f t="shared" si="64"/>
        <v>0</v>
      </c>
      <c r="T192" s="32">
        <f t="shared" si="64"/>
        <v>0</v>
      </c>
      <c r="U192" s="32">
        <f t="shared" si="64"/>
        <v>0</v>
      </c>
      <c r="V192" s="32">
        <f t="shared" si="65"/>
        <v>0</v>
      </c>
      <c r="W192" s="440" t="e">
        <f t="shared" si="66"/>
        <v>#DIV/0!</v>
      </c>
      <c r="X192" s="13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</row>
    <row r="193" spans="1:45" s="9" customFormat="1" ht="31.5" hidden="1" customHeight="1" thickBot="1" x14ac:dyDescent="0.3">
      <c r="A193" s="18"/>
      <c r="B193" s="326"/>
      <c r="C193" s="326"/>
      <c r="D193" s="326"/>
      <c r="E193" s="70" t="s">
        <v>99</v>
      </c>
      <c r="F193" s="251"/>
      <c r="G193" s="31"/>
      <c r="H193" s="435"/>
      <c r="I193" s="436">
        <f>H193/H10</f>
        <v>0</v>
      </c>
      <c r="J193" s="437">
        <f t="shared" si="56"/>
        <v>0</v>
      </c>
      <c r="K193" s="440" t="e">
        <f t="shared" si="62"/>
        <v>#DIV/0!</v>
      </c>
      <c r="L193" s="33"/>
      <c r="M193" s="439"/>
      <c r="N193" s="32"/>
      <c r="O193" s="435"/>
      <c r="P193" s="48"/>
      <c r="Q193" s="168"/>
      <c r="R193" s="108">
        <f t="shared" si="63"/>
        <v>0</v>
      </c>
      <c r="S193" s="439">
        <f t="shared" si="64"/>
        <v>0</v>
      </c>
      <c r="T193" s="32">
        <f t="shared" si="64"/>
        <v>0</v>
      </c>
      <c r="U193" s="32">
        <f t="shared" si="64"/>
        <v>0</v>
      </c>
      <c r="V193" s="32">
        <f t="shared" si="65"/>
        <v>0</v>
      </c>
      <c r="W193" s="440" t="e">
        <f t="shared" si="66"/>
        <v>#DIV/0!</v>
      </c>
      <c r="X193" s="13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</row>
    <row r="194" spans="1:45" s="9" customFormat="1" ht="30.75" hidden="1" customHeight="1" x14ac:dyDescent="0.25">
      <c r="A194" s="18"/>
      <c r="B194" s="326"/>
      <c r="C194" s="326"/>
      <c r="D194" s="326"/>
      <c r="E194" s="70" t="s">
        <v>461</v>
      </c>
      <c r="F194" s="251"/>
      <c r="G194" s="31"/>
      <c r="H194" s="435"/>
      <c r="I194" s="436">
        <f>H194/H10</f>
        <v>0</v>
      </c>
      <c r="J194" s="439">
        <f t="shared" si="56"/>
        <v>0</v>
      </c>
      <c r="K194" s="440" t="e">
        <f>H194/G194</f>
        <v>#DIV/0!</v>
      </c>
      <c r="L194" s="33"/>
      <c r="M194" s="439"/>
      <c r="N194" s="32"/>
      <c r="O194" s="435"/>
      <c r="P194" s="48"/>
      <c r="Q194" s="168"/>
      <c r="R194" s="107">
        <f t="shared" si="63"/>
        <v>0</v>
      </c>
      <c r="S194" s="439">
        <f t="shared" si="64"/>
        <v>0</v>
      </c>
      <c r="T194" s="32">
        <f t="shared" si="64"/>
        <v>0</v>
      </c>
      <c r="U194" s="32">
        <f t="shared" si="64"/>
        <v>0</v>
      </c>
      <c r="V194" s="32">
        <f t="shared" si="65"/>
        <v>0</v>
      </c>
      <c r="W194" s="440" t="e">
        <f t="shared" si="66"/>
        <v>#DIV/0!</v>
      </c>
      <c r="X194" s="13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</row>
    <row r="195" spans="1:45" s="9" customFormat="1" ht="22.5" hidden="1" customHeight="1" thickBot="1" x14ac:dyDescent="0.3">
      <c r="A195" s="20"/>
      <c r="B195" s="481"/>
      <c r="C195" s="481"/>
      <c r="D195" s="481"/>
      <c r="E195" s="72" t="s">
        <v>95</v>
      </c>
      <c r="F195" s="99"/>
      <c r="G195" s="118"/>
      <c r="H195" s="513"/>
      <c r="I195" s="514">
        <f>H195/H10</f>
        <v>0</v>
      </c>
      <c r="J195" s="426">
        <f t="shared" si="56"/>
        <v>0</v>
      </c>
      <c r="K195" s="427" t="e">
        <f>H195/G195</f>
        <v>#DIV/0!</v>
      </c>
      <c r="L195" s="80"/>
      <c r="M195" s="426"/>
      <c r="N195" s="34"/>
      <c r="O195" s="513"/>
      <c r="P195" s="34"/>
      <c r="Q195" s="125"/>
      <c r="R195" s="149">
        <f t="shared" si="63"/>
        <v>0</v>
      </c>
      <c r="S195" s="426">
        <f t="shared" si="64"/>
        <v>0</v>
      </c>
      <c r="T195" s="34">
        <f t="shared" si="64"/>
        <v>0</v>
      </c>
      <c r="U195" s="34">
        <f t="shared" si="64"/>
        <v>0</v>
      </c>
      <c r="V195" s="34">
        <f t="shared" si="65"/>
        <v>0</v>
      </c>
      <c r="W195" s="427" t="e">
        <f t="shared" si="66"/>
        <v>#DIV/0!</v>
      </c>
      <c r="X195" s="13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</row>
    <row r="196" spans="1:45" s="9" customFormat="1" ht="30" hidden="1" customHeight="1" thickBot="1" x14ac:dyDescent="0.3">
      <c r="A196" s="20"/>
      <c r="B196" s="481"/>
      <c r="C196" s="481"/>
      <c r="D196" s="481"/>
      <c r="E196" s="611" t="s">
        <v>462</v>
      </c>
      <c r="F196" s="99"/>
      <c r="G196" s="118"/>
      <c r="H196" s="513"/>
      <c r="I196" s="436">
        <f>H196/H10</f>
        <v>0</v>
      </c>
      <c r="J196" s="439">
        <f t="shared" si="56"/>
        <v>0</v>
      </c>
      <c r="K196" s="440" t="e">
        <f>H196/G196</f>
        <v>#DIV/0!</v>
      </c>
      <c r="L196" s="80"/>
      <c r="M196" s="426"/>
      <c r="N196" s="34"/>
      <c r="O196" s="513"/>
      <c r="P196" s="34"/>
      <c r="Q196" s="125"/>
      <c r="R196" s="107">
        <f t="shared" si="63"/>
        <v>0</v>
      </c>
      <c r="S196" s="439">
        <f t="shared" si="64"/>
        <v>0</v>
      </c>
      <c r="T196" s="32">
        <f t="shared" si="64"/>
        <v>0</v>
      </c>
      <c r="U196" s="32">
        <f t="shared" si="64"/>
        <v>0</v>
      </c>
      <c r="V196" s="32">
        <f t="shared" si="65"/>
        <v>0</v>
      </c>
      <c r="W196" s="440" t="e">
        <f t="shared" si="66"/>
        <v>#DIV/0!</v>
      </c>
      <c r="X196" s="13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</row>
    <row r="197" spans="1:45" s="9" customFormat="1" ht="30" hidden="1" customHeight="1" x14ac:dyDescent="0.25">
      <c r="A197" s="21"/>
      <c r="B197" s="498"/>
      <c r="C197" s="498"/>
      <c r="D197" s="498"/>
      <c r="E197" s="68" t="s">
        <v>262</v>
      </c>
      <c r="F197" s="353"/>
      <c r="G197" s="117"/>
      <c r="H197" s="612"/>
      <c r="I197" s="501">
        <f>H197/H14</f>
        <v>0</v>
      </c>
      <c r="J197" s="474"/>
      <c r="K197" s="519"/>
      <c r="L197" s="84"/>
      <c r="M197" s="474"/>
      <c r="N197" s="39"/>
      <c r="O197" s="612"/>
      <c r="P197" s="32">
        <f t="shared" ref="P197" si="67">O197-N197</f>
        <v>0</v>
      </c>
      <c r="Q197" s="165" t="e">
        <f>O197/N197</f>
        <v>#DIV/0!</v>
      </c>
      <c r="R197" s="109">
        <f t="shared" si="63"/>
        <v>0</v>
      </c>
      <c r="S197" s="474">
        <f t="shared" si="64"/>
        <v>0</v>
      </c>
      <c r="T197" s="39">
        <f t="shared" si="64"/>
        <v>0</v>
      </c>
      <c r="U197" s="39">
        <f t="shared" si="64"/>
        <v>0</v>
      </c>
      <c r="V197" s="39">
        <f t="shared" si="65"/>
        <v>0</v>
      </c>
      <c r="W197" s="475" t="e">
        <f t="shared" si="66"/>
        <v>#DIV/0!</v>
      </c>
      <c r="X197" s="13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</row>
    <row r="198" spans="1:45" s="608" customFormat="1" ht="12" hidden="1" customHeight="1" x14ac:dyDescent="0.25">
      <c r="A198" s="20">
        <v>20</v>
      </c>
      <c r="B198" s="590" t="s">
        <v>50</v>
      </c>
      <c r="C198" s="590"/>
      <c r="D198" s="590"/>
      <c r="E198" s="69" t="s">
        <v>55</v>
      </c>
      <c r="F198" s="354"/>
      <c r="G198" s="175"/>
      <c r="H198" s="613"/>
      <c r="I198" s="614">
        <f>H198/H10</f>
        <v>0</v>
      </c>
      <c r="J198" s="540"/>
      <c r="K198" s="539" t="e">
        <f>H198/G198</f>
        <v>#DIV/0!</v>
      </c>
      <c r="L198" s="111"/>
      <c r="M198" s="540"/>
      <c r="N198" s="120"/>
      <c r="O198" s="613"/>
      <c r="P198" s="120"/>
      <c r="Q198" s="125"/>
      <c r="R198" s="149">
        <f t="shared" si="63"/>
        <v>0</v>
      </c>
      <c r="S198" s="426">
        <f t="shared" si="64"/>
        <v>0</v>
      </c>
      <c r="T198" s="34">
        <f t="shared" si="64"/>
        <v>0</v>
      </c>
      <c r="U198" s="34">
        <f t="shared" si="64"/>
        <v>0</v>
      </c>
      <c r="V198" s="34">
        <f t="shared" si="65"/>
        <v>0</v>
      </c>
      <c r="W198" s="427" t="e">
        <f t="shared" si="66"/>
        <v>#DIV/0!</v>
      </c>
      <c r="X198" s="13"/>
      <c r="Y198" s="607"/>
      <c r="Z198" s="607"/>
      <c r="AA198" s="607"/>
      <c r="AB198" s="607"/>
      <c r="AC198" s="607"/>
      <c r="AD198" s="607"/>
      <c r="AE198" s="607"/>
      <c r="AF198" s="607"/>
      <c r="AG198" s="607"/>
      <c r="AH198" s="607"/>
      <c r="AI198" s="607"/>
      <c r="AJ198" s="607"/>
      <c r="AK198" s="607"/>
      <c r="AL198" s="607"/>
      <c r="AM198" s="607"/>
      <c r="AN198" s="607"/>
      <c r="AO198" s="607"/>
      <c r="AP198" s="607"/>
      <c r="AQ198" s="607"/>
      <c r="AR198" s="607"/>
      <c r="AS198" s="607"/>
    </row>
    <row r="199" spans="1:45" s="608" customFormat="1" ht="20.25" hidden="1" customHeight="1" x14ac:dyDescent="0.25">
      <c r="A199" s="55">
        <v>24</v>
      </c>
      <c r="B199" s="587" t="s">
        <v>62</v>
      </c>
      <c r="C199" s="587" t="s">
        <v>463</v>
      </c>
      <c r="D199" s="587" t="s">
        <v>133</v>
      </c>
      <c r="E199" s="615" t="s">
        <v>464</v>
      </c>
      <c r="F199" s="355">
        <f>SUM(F200:F203)</f>
        <v>0</v>
      </c>
      <c r="G199" s="355">
        <f t="shared" ref="G199:H199" si="68">SUM(G200:G203)</f>
        <v>0</v>
      </c>
      <c r="H199" s="616">
        <f t="shared" si="68"/>
        <v>0</v>
      </c>
      <c r="I199" s="409">
        <f>H199/H10</f>
        <v>0</v>
      </c>
      <c r="J199" s="410">
        <f t="shared" ref="J199:J204" si="69">H199-G199</f>
        <v>0</v>
      </c>
      <c r="K199" s="416" t="e">
        <f t="shared" ref="K199" si="70">H199/G199</f>
        <v>#DIV/0!</v>
      </c>
      <c r="L199" s="355">
        <f>SUM(L200:L203)</f>
        <v>0</v>
      </c>
      <c r="M199" s="616">
        <f t="shared" ref="M199:O199" si="71">SUM(M200:M203)</f>
        <v>0</v>
      </c>
      <c r="N199" s="355">
        <f t="shared" si="71"/>
        <v>0</v>
      </c>
      <c r="O199" s="616">
        <f t="shared" si="71"/>
        <v>0</v>
      </c>
      <c r="P199" s="28">
        <f t="shared" ref="P199:P200" si="72">O199-N199</f>
        <v>0</v>
      </c>
      <c r="Q199" s="105" t="e">
        <f>O199/N199</f>
        <v>#DIV/0!</v>
      </c>
      <c r="R199" s="114">
        <f t="shared" si="63"/>
        <v>0</v>
      </c>
      <c r="S199" s="410">
        <f t="shared" si="64"/>
        <v>0</v>
      </c>
      <c r="T199" s="35">
        <f t="shared" si="64"/>
        <v>0</v>
      </c>
      <c r="U199" s="35">
        <f t="shared" si="64"/>
        <v>0</v>
      </c>
      <c r="V199" s="35">
        <f t="shared" si="65"/>
        <v>0</v>
      </c>
      <c r="W199" s="519" t="e">
        <f t="shared" si="66"/>
        <v>#DIV/0!</v>
      </c>
      <c r="X199" s="549"/>
      <c r="Y199" s="607"/>
      <c r="Z199" s="607"/>
      <c r="AA199" s="607"/>
      <c r="AB199" s="607"/>
      <c r="AC199" s="607"/>
      <c r="AD199" s="607"/>
      <c r="AE199" s="607"/>
      <c r="AF199" s="607"/>
      <c r="AG199" s="607"/>
      <c r="AH199" s="607"/>
      <c r="AI199" s="607"/>
      <c r="AJ199" s="607"/>
      <c r="AK199" s="607"/>
      <c r="AL199" s="607"/>
      <c r="AM199" s="607"/>
      <c r="AN199" s="607"/>
      <c r="AO199" s="607"/>
      <c r="AP199" s="607"/>
      <c r="AQ199" s="607"/>
      <c r="AR199" s="607"/>
      <c r="AS199" s="607"/>
    </row>
    <row r="200" spans="1:45" s="9" customFormat="1" ht="32.25" hidden="1" customHeight="1" x14ac:dyDescent="0.25">
      <c r="A200" s="18"/>
      <c r="B200" s="326"/>
      <c r="C200" s="326"/>
      <c r="D200" s="326"/>
      <c r="E200" s="610" t="s">
        <v>465</v>
      </c>
      <c r="F200" s="251"/>
      <c r="G200" s="31"/>
      <c r="H200" s="435"/>
      <c r="I200" s="436">
        <f>H200/H10</f>
        <v>0</v>
      </c>
      <c r="J200" s="439">
        <f t="shared" si="69"/>
        <v>0</v>
      </c>
      <c r="K200" s="440"/>
      <c r="L200" s="33"/>
      <c r="M200" s="439"/>
      <c r="N200" s="32"/>
      <c r="O200" s="435"/>
      <c r="P200" s="32">
        <f t="shared" si="72"/>
        <v>0</v>
      </c>
      <c r="Q200" s="369" t="e">
        <f>O200/N200</f>
        <v>#DIV/0!</v>
      </c>
      <c r="R200" s="107">
        <f t="shared" si="63"/>
        <v>0</v>
      </c>
      <c r="S200" s="439">
        <f t="shared" si="64"/>
        <v>0</v>
      </c>
      <c r="T200" s="32">
        <f t="shared" si="64"/>
        <v>0</v>
      </c>
      <c r="U200" s="32">
        <f t="shared" si="64"/>
        <v>0</v>
      </c>
      <c r="V200" s="32">
        <f t="shared" si="65"/>
        <v>0</v>
      </c>
      <c r="W200" s="440" t="e">
        <f t="shared" si="66"/>
        <v>#DIV/0!</v>
      </c>
      <c r="X200" s="13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</row>
    <row r="201" spans="1:45" s="9" customFormat="1" ht="57" hidden="1" customHeight="1" x14ac:dyDescent="0.25">
      <c r="A201" s="18"/>
      <c r="B201" s="326"/>
      <c r="C201" s="326"/>
      <c r="D201" s="326"/>
      <c r="E201" s="617" t="s">
        <v>466</v>
      </c>
      <c r="F201" s="251"/>
      <c r="G201" s="31"/>
      <c r="H201" s="435"/>
      <c r="I201" s="436">
        <f>H201/H10</f>
        <v>0</v>
      </c>
      <c r="J201" s="439">
        <f t="shared" si="69"/>
        <v>0</v>
      </c>
      <c r="K201" s="440" t="e">
        <f>H201/G201</f>
        <v>#DIV/0!</v>
      </c>
      <c r="L201" s="33"/>
      <c r="M201" s="439"/>
      <c r="N201" s="32"/>
      <c r="O201" s="435"/>
      <c r="P201" s="48"/>
      <c r="Q201" s="169"/>
      <c r="R201" s="107">
        <f t="shared" si="63"/>
        <v>0</v>
      </c>
      <c r="S201" s="439">
        <f t="shared" si="64"/>
        <v>0</v>
      </c>
      <c r="T201" s="32">
        <f t="shared" si="64"/>
        <v>0</v>
      </c>
      <c r="U201" s="32">
        <f t="shared" si="64"/>
        <v>0</v>
      </c>
      <c r="V201" s="32">
        <f t="shared" si="65"/>
        <v>0</v>
      </c>
      <c r="W201" s="440" t="e">
        <f t="shared" si="66"/>
        <v>#DIV/0!</v>
      </c>
      <c r="X201" s="13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</row>
    <row r="202" spans="1:45" s="9" customFormat="1" ht="48.75" hidden="1" customHeight="1" x14ac:dyDescent="0.25">
      <c r="A202" s="18"/>
      <c r="B202" s="326"/>
      <c r="C202" s="326"/>
      <c r="D202" s="326"/>
      <c r="E202" s="446" t="s">
        <v>467</v>
      </c>
      <c r="F202" s="251"/>
      <c r="G202" s="31"/>
      <c r="H202" s="435"/>
      <c r="I202" s="436">
        <f>H202/H10</f>
        <v>0</v>
      </c>
      <c r="J202" s="439">
        <f t="shared" si="69"/>
        <v>0</v>
      </c>
      <c r="K202" s="440" t="e">
        <f>H202/G202</f>
        <v>#DIV/0!</v>
      </c>
      <c r="L202" s="33"/>
      <c r="M202" s="439"/>
      <c r="N202" s="32"/>
      <c r="O202" s="435"/>
      <c r="P202" s="48"/>
      <c r="Q202" s="168"/>
      <c r="R202" s="107">
        <f t="shared" si="63"/>
        <v>0</v>
      </c>
      <c r="S202" s="439">
        <f t="shared" si="64"/>
        <v>0</v>
      </c>
      <c r="T202" s="32">
        <f t="shared" si="64"/>
        <v>0</v>
      </c>
      <c r="U202" s="32">
        <f t="shared" si="64"/>
        <v>0</v>
      </c>
      <c r="V202" s="32">
        <f t="shared" si="65"/>
        <v>0</v>
      </c>
      <c r="W202" s="440" t="e">
        <f t="shared" si="66"/>
        <v>#DIV/0!</v>
      </c>
      <c r="X202" s="13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</row>
    <row r="203" spans="1:45" s="9" customFormat="1" ht="30" hidden="1" customHeight="1" x14ac:dyDescent="0.25">
      <c r="A203" s="21"/>
      <c r="B203" s="498"/>
      <c r="C203" s="498"/>
      <c r="D203" s="498"/>
      <c r="E203" s="618" t="s">
        <v>468</v>
      </c>
      <c r="F203" s="353"/>
      <c r="G203" s="117"/>
      <c r="H203" s="612"/>
      <c r="I203" s="501">
        <f>H203/H10</f>
        <v>0</v>
      </c>
      <c r="J203" s="474">
        <f t="shared" si="69"/>
        <v>0</v>
      </c>
      <c r="K203" s="475" t="e">
        <f>H203/G203</f>
        <v>#DIV/0!</v>
      </c>
      <c r="L203" s="84"/>
      <c r="M203" s="474"/>
      <c r="N203" s="39"/>
      <c r="O203" s="612"/>
      <c r="P203" s="39">
        <f t="shared" ref="P203" si="73">O203-N203</f>
        <v>0</v>
      </c>
      <c r="Q203" s="165" t="e">
        <f>O203/N203</f>
        <v>#DIV/0!</v>
      </c>
      <c r="R203" s="109">
        <f t="shared" si="63"/>
        <v>0</v>
      </c>
      <c r="S203" s="474">
        <f t="shared" si="64"/>
        <v>0</v>
      </c>
      <c r="T203" s="39">
        <f t="shared" si="64"/>
        <v>0</v>
      </c>
      <c r="U203" s="39">
        <f t="shared" si="64"/>
        <v>0</v>
      </c>
      <c r="V203" s="39">
        <f t="shared" si="65"/>
        <v>0</v>
      </c>
      <c r="W203" s="475" t="e">
        <f t="shared" si="66"/>
        <v>#DIV/0!</v>
      </c>
      <c r="X203" s="13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</row>
    <row r="204" spans="1:45" s="64" customFormat="1" ht="30" hidden="1" customHeight="1" x14ac:dyDescent="0.25">
      <c r="A204" s="55">
        <v>25</v>
      </c>
      <c r="B204" s="587"/>
      <c r="C204" s="587" t="s">
        <v>469</v>
      </c>
      <c r="D204" s="587" t="s">
        <v>131</v>
      </c>
      <c r="E204" s="619" t="s">
        <v>470</v>
      </c>
      <c r="F204" s="355"/>
      <c r="G204" s="355"/>
      <c r="H204" s="616"/>
      <c r="I204" s="414">
        <f>H204/H10</f>
        <v>0</v>
      </c>
      <c r="J204" s="474">
        <f t="shared" si="69"/>
        <v>0</v>
      </c>
      <c r="K204" s="416" t="e">
        <f>H204/G204</f>
        <v>#DIV/0!</v>
      </c>
      <c r="L204" s="27"/>
      <c r="M204" s="620"/>
      <c r="N204" s="27"/>
      <c r="O204" s="616"/>
      <c r="P204" s="120"/>
      <c r="Q204" s="159"/>
      <c r="R204" s="114">
        <f t="shared" si="63"/>
        <v>0</v>
      </c>
      <c r="S204" s="410">
        <f t="shared" si="64"/>
        <v>0</v>
      </c>
      <c r="T204" s="35">
        <f t="shared" si="64"/>
        <v>0</v>
      </c>
      <c r="U204" s="35">
        <f t="shared" si="64"/>
        <v>0</v>
      </c>
      <c r="V204" s="35">
        <f t="shared" si="65"/>
        <v>0</v>
      </c>
      <c r="W204" s="519" t="e">
        <f t="shared" si="66"/>
        <v>#DIV/0!</v>
      </c>
      <c r="X204" s="549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</row>
    <row r="205" spans="1:45" s="9" customFormat="1" ht="24" customHeight="1" thickBot="1" x14ac:dyDescent="0.3">
      <c r="A205" s="725" t="s">
        <v>5</v>
      </c>
      <c r="B205" s="726"/>
      <c r="C205" s="726"/>
      <c r="D205" s="726"/>
      <c r="E205" s="727"/>
      <c r="F205" s="40">
        <f>SUM(F12,F50,F77,F88,F93,F99:F101,F121,F140,F141,F142,F146,F148,F149,F150,F152,F153,F154,F159,F160,F162,F164,F166,F167,F168,F169,F170,F171,F173,F174,F175,F177,F178,F179,F187,F189,F199,F204)</f>
        <v>473170.11</v>
      </c>
      <c r="G205" s="37">
        <f>SUM(G12,G50,G77,G88,G93,G99:G101,G121,G140,G141,G142,G146,G148,G149,G150,G152,G153,G154,G159,G160,G162,G164,G166,G167,G168,G169,G170,G171,G173,G174,G175,G177,G178,G179,G187,G189,G199,G204)</f>
        <v>265284.98</v>
      </c>
      <c r="H205" s="413">
        <f>SUM(H12,H50,H77,H88,H93,H99:H101,H121,H140,H141,H142,H146,H148,H149,H150,H152,H153,H154,H159,H160,H162,H164,H166,H167,H168,H169,H170,H171,H173,H174,H175,H177,H178,H179,H187,H189,H199,H204)</f>
        <v>242178.81999999995</v>
      </c>
      <c r="I205" s="588">
        <f>H205/H10</f>
        <v>1</v>
      </c>
      <c r="J205" s="29">
        <f>SUM(J12,J50,J77,J88,J93,J99:J101,J121,J140,J141,J142,J146,J148,J149,J150,J152,J153,J154,J159,J160,J162,J164,J166,J167,J168,J169,J170,J171,J173,J174,J175,J177,J178,J179,J187,J189,J199,J204)</f>
        <v>-23106.159999999996</v>
      </c>
      <c r="K205" s="411">
        <f>H205/G205</f>
        <v>0.91290060975182219</v>
      </c>
      <c r="L205" s="138">
        <f>SUM(L12,L50,L77,L88,L93,L99:L101,L121,L140,L141,L142,L146,L148,L149,L150,L152,L153,L154,L159,L160,L162,L164,L166,L167,L168,L169,L170,L171,L173,L174,L175,L177,L178,L179,L187,L189,L199,L204)</f>
        <v>40648.999999999993</v>
      </c>
      <c r="M205" s="29">
        <f>SUM(M12,M50,M77,M88,M93,M99:M101,M121,M140,M141,M142,M146,M148,M149,M150,M152,M153,M154,M159,M160,M162,M164,M166,M167,M168,M169,M170,M171,M173,M174,M175,M177,M178,M179,M187,M189,M199,M204)</f>
        <v>41718.549999999996</v>
      </c>
      <c r="N205" s="29">
        <f>SUM(N12,N50,N77,N88,N93,N99:N101,N121,N140,N141,N142,N146,N148,N149,N150,N152,N153,N154,N159,N160,N162,N164,N166,N167,N168,N169,N170,N171,N173,N174,N175,N177,N178,N179,N187,N189,N199,N204)</f>
        <v>27192.000000000004</v>
      </c>
      <c r="O205" s="415">
        <f>SUM(O12,O50,O77,O88,O93,O99:O101,O121,O140,O141,O142,O146,O148,O149,O150,O152,O153,O154,O159,O160,O162,O164,O166,O167,O168,O169,O170,O171,O173,O174,O175,O177,O178,O179,O187,O189,O199,O204)</f>
        <v>12537.599999999999</v>
      </c>
      <c r="P205" s="26">
        <f>SUM(P12,P50,P77,P88,P93,P99:P101,P121,P140,P141,P142,P146,P148,P149,P152,P153,P154,P159,P160,P162,P164,P166,P167,P168,P169,P170,P171,P173,P174,P175,P177,P178,P179,P187,P189,P199,P204)</f>
        <v>-14654.400000000001</v>
      </c>
      <c r="Q205" s="159">
        <f>O205/N205</f>
        <v>0.46107678729037943</v>
      </c>
      <c r="R205" s="115">
        <f>SUM(R12,R50,R77,R88,R93,R99:R101,R121,R140,R141,R142,R146,R148,R149,R150,R152,R153,R154,R159,R160,R162,R164,R166,R167,R168,R169,R170,R171,R173,R174,R175,R177,R178,R179,R187,R189,R199,R204)</f>
        <v>513819.10999999987</v>
      </c>
      <c r="S205" s="620">
        <f>SUM(S12,S50,S77,S88,S93,S99:S101,S121,S140,S141,S142,S146,S148,S149,S150,S152,S153,S154,S159,S160,S162,S164,S166,S167,S168,S169,S170,S171,S173,S174,S175,S177,S178,S179,S187,S189,S199,S204)</f>
        <v>514888.65999999992</v>
      </c>
      <c r="T205" s="27">
        <f>SUM(T12,T50,T77,T88,T93,T99:T101,T121,T140,T141,T142,T146,T148,T149,T152,T153,T154,T159,T160,T162,T164,T166,T167,T168,T169,T170,T171,T173,T174,T175,T177,T178,T179,T187,T189,T199,T204)</f>
        <v>292476.98</v>
      </c>
      <c r="U205" s="27">
        <f>SUM(U12,U50,U77,U88,U93,U99:U101,U121,U140,U141,U142,U146,U148,U149,U152,U153,U154,U159,U160,U162,U164,U166,U167,U168,U169,U170,U171,U173,U174,U175,U177,U178,U179,U187,U189,U199,U204)</f>
        <v>254716.41999999993</v>
      </c>
      <c r="V205" s="35">
        <f t="shared" si="65"/>
        <v>-37760.560000000056</v>
      </c>
      <c r="W205" s="519">
        <f t="shared" si="66"/>
        <v>0.87089390761625052</v>
      </c>
      <c r="X205" s="13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</row>
    <row r="206" spans="1:45" s="606" customFormat="1" ht="36.75" hidden="1" customHeight="1" x14ac:dyDescent="0.25">
      <c r="A206" s="58">
        <v>12</v>
      </c>
      <c r="B206" s="621">
        <v>250908</v>
      </c>
      <c r="C206" s="621"/>
      <c r="D206" s="621"/>
      <c r="E206" s="356" t="s">
        <v>37</v>
      </c>
      <c r="F206" s="250"/>
      <c r="G206" s="116"/>
      <c r="H206" s="429"/>
      <c r="I206" s="622"/>
      <c r="J206" s="431"/>
      <c r="K206" s="575"/>
      <c r="L206" s="337"/>
      <c r="M206" s="431"/>
      <c r="N206" s="59"/>
      <c r="O206" s="429"/>
      <c r="P206" s="59">
        <f>O206-N206</f>
        <v>0</v>
      </c>
      <c r="Q206" s="401" t="e">
        <f>O206/N206</f>
        <v>#DIV/0!</v>
      </c>
      <c r="R206" s="108">
        <f t="shared" si="63"/>
        <v>0</v>
      </c>
      <c r="S206" s="437">
        <f t="shared" si="64"/>
        <v>0</v>
      </c>
      <c r="T206" s="30">
        <f t="shared" si="64"/>
        <v>0</v>
      </c>
      <c r="U206" s="30">
        <f t="shared" si="64"/>
        <v>0</v>
      </c>
      <c r="V206" s="30">
        <f t="shared" si="65"/>
        <v>0</v>
      </c>
      <c r="W206" s="482" t="e">
        <f t="shared" si="66"/>
        <v>#DIV/0!</v>
      </c>
      <c r="X206" s="13"/>
      <c r="Y206" s="605"/>
      <c r="Z206" s="605"/>
      <c r="AA206" s="605"/>
      <c r="AB206" s="605"/>
      <c r="AC206" s="605"/>
      <c r="AD206" s="605"/>
      <c r="AE206" s="605"/>
      <c r="AF206" s="605"/>
      <c r="AG206" s="605"/>
      <c r="AH206" s="605"/>
      <c r="AI206" s="605"/>
      <c r="AJ206" s="605"/>
      <c r="AK206" s="605"/>
      <c r="AL206" s="605"/>
      <c r="AM206" s="605"/>
      <c r="AN206" s="605"/>
      <c r="AO206" s="605"/>
      <c r="AP206" s="605"/>
      <c r="AQ206" s="605"/>
      <c r="AR206" s="605"/>
      <c r="AS206" s="605"/>
    </row>
    <row r="207" spans="1:45" s="606" customFormat="1" ht="48.6" customHeight="1" thickBot="1" x14ac:dyDescent="0.3">
      <c r="A207" s="55">
        <v>23</v>
      </c>
      <c r="B207" s="623">
        <v>250909</v>
      </c>
      <c r="C207" s="623">
        <v>8822</v>
      </c>
      <c r="D207" s="623">
        <v>1060</v>
      </c>
      <c r="E207" s="357" t="s">
        <v>471</v>
      </c>
      <c r="F207" s="358"/>
      <c r="G207" s="359"/>
      <c r="H207" s="624"/>
      <c r="I207" s="625"/>
      <c r="J207" s="626"/>
      <c r="K207" s="411"/>
      <c r="L207" s="164"/>
      <c r="M207" s="496"/>
      <c r="N207" s="43"/>
      <c r="O207" s="509">
        <v>-22.7</v>
      </c>
      <c r="P207" s="43">
        <f>O207-N207</f>
        <v>-22.7</v>
      </c>
      <c r="Q207" s="387" t="e">
        <f>O207/N207</f>
        <v>#DIV/0!</v>
      </c>
      <c r="R207" s="109">
        <f t="shared" si="63"/>
        <v>0</v>
      </c>
      <c r="S207" s="474">
        <f t="shared" si="64"/>
        <v>0</v>
      </c>
      <c r="T207" s="39">
        <f t="shared" si="64"/>
        <v>0</v>
      </c>
      <c r="U207" s="39">
        <f t="shared" si="64"/>
        <v>-22.7</v>
      </c>
      <c r="V207" s="39">
        <f t="shared" si="65"/>
        <v>-22.7</v>
      </c>
      <c r="W207" s="475" t="e">
        <f t="shared" si="66"/>
        <v>#DIV/0!</v>
      </c>
      <c r="X207" s="13"/>
      <c r="Y207" s="605"/>
      <c r="Z207" s="605"/>
      <c r="AA207" s="605"/>
      <c r="AB207" s="605"/>
      <c r="AC207" s="605"/>
      <c r="AD207" s="605"/>
      <c r="AE207" s="605"/>
      <c r="AF207" s="605"/>
      <c r="AG207" s="605"/>
      <c r="AH207" s="605"/>
      <c r="AI207" s="605"/>
      <c r="AJ207" s="605"/>
      <c r="AK207" s="605"/>
      <c r="AL207" s="605"/>
      <c r="AM207" s="605"/>
      <c r="AN207" s="605"/>
      <c r="AO207" s="605"/>
      <c r="AP207" s="605"/>
      <c r="AQ207" s="605"/>
      <c r="AR207" s="605"/>
      <c r="AS207" s="605"/>
    </row>
    <row r="208" spans="1:45" s="608" customFormat="1" ht="30" customHeight="1" thickBot="1" x14ac:dyDescent="0.35">
      <c r="A208" s="56"/>
      <c r="B208" s="627"/>
      <c r="C208" s="627"/>
      <c r="D208" s="627"/>
      <c r="E208" s="628" t="s">
        <v>65</v>
      </c>
      <c r="F208" s="336">
        <f>SUM(F205:F207)</f>
        <v>473170.11</v>
      </c>
      <c r="G208" s="45">
        <f>SUM(G205:G207)</f>
        <v>265284.98</v>
      </c>
      <c r="H208" s="548">
        <f>SUM(H205:H207)</f>
        <v>242178.81999999995</v>
      </c>
      <c r="I208" s="414">
        <v>1</v>
      </c>
      <c r="J208" s="415">
        <f>H208-G208</f>
        <v>-23106.160000000033</v>
      </c>
      <c r="K208" s="416">
        <f>H208/G208</f>
        <v>0.91290060975182219</v>
      </c>
      <c r="L208" s="54">
        <f>SUM(L205:L207)</f>
        <v>40648.999999999993</v>
      </c>
      <c r="M208" s="548">
        <f>SUM(M205:M207)</f>
        <v>41718.549999999996</v>
      </c>
      <c r="N208" s="45">
        <f>SUM(N205:N207)</f>
        <v>27192.000000000004</v>
      </c>
      <c r="O208" s="548">
        <f>SUM(O205:O207)</f>
        <v>12514.899999999998</v>
      </c>
      <c r="P208" s="45">
        <f>SUM(P205:P207)</f>
        <v>-14677.100000000002</v>
      </c>
      <c r="Q208" s="105">
        <f>O208/N208</f>
        <v>0.46024198293615753</v>
      </c>
      <c r="R208" s="40">
        <f t="shared" si="63"/>
        <v>513819.11</v>
      </c>
      <c r="S208" s="415">
        <f t="shared" si="64"/>
        <v>514888.66</v>
      </c>
      <c r="T208" s="29">
        <f t="shared" si="64"/>
        <v>292476.98</v>
      </c>
      <c r="U208" s="29">
        <f t="shared" si="64"/>
        <v>254693.71999999994</v>
      </c>
      <c r="V208" s="29">
        <f t="shared" si="65"/>
        <v>-37783.260000000038</v>
      </c>
      <c r="W208" s="416">
        <f t="shared" si="66"/>
        <v>0.87081629467043853</v>
      </c>
      <c r="X208" s="13"/>
      <c r="Y208" s="607"/>
      <c r="Z208" s="607"/>
      <c r="AA208" s="607"/>
      <c r="AB208" s="607"/>
      <c r="AC208" s="607"/>
      <c r="AD208" s="607"/>
      <c r="AE208" s="607"/>
      <c r="AF208" s="607"/>
      <c r="AG208" s="607"/>
      <c r="AH208" s="607"/>
      <c r="AI208" s="607"/>
      <c r="AJ208" s="607"/>
      <c r="AK208" s="607"/>
      <c r="AL208" s="607"/>
      <c r="AM208" s="607"/>
      <c r="AN208" s="607"/>
      <c r="AO208" s="607"/>
      <c r="AP208" s="607"/>
      <c r="AQ208" s="607"/>
      <c r="AR208" s="607"/>
      <c r="AS208" s="607"/>
    </row>
    <row r="209" spans="5:47" x14ac:dyDescent="0.2">
      <c r="F209" s="8"/>
      <c r="G209" s="8"/>
      <c r="H209" s="11"/>
      <c r="I209" s="1"/>
      <c r="J209" s="1"/>
      <c r="K209" s="7"/>
      <c r="L209" s="11"/>
      <c r="M209" s="24"/>
      <c r="N209" s="11"/>
      <c r="O209" s="24"/>
      <c r="P209" s="173"/>
      <c r="Q209" s="11"/>
      <c r="R209" s="11"/>
      <c r="S209" s="11"/>
      <c r="T209" s="11"/>
      <c r="U209" s="11"/>
      <c r="V209" s="1"/>
      <c r="W209" s="1"/>
      <c r="X209" s="1"/>
      <c r="Y209" s="1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</row>
    <row r="210" spans="5:47" x14ac:dyDescent="0.2">
      <c r="F210" s="8"/>
      <c r="G210" s="8"/>
      <c r="H210" s="11"/>
      <c r="I210" s="1"/>
      <c r="J210" s="1"/>
      <c r="K210" s="7"/>
      <c r="L210" s="11"/>
      <c r="M210" s="24"/>
      <c r="N210" s="11"/>
      <c r="O210" s="24"/>
      <c r="P210" s="173"/>
      <c r="Q210" s="11"/>
      <c r="R210" s="11"/>
      <c r="S210" s="11"/>
      <c r="T210" s="11"/>
      <c r="U210" s="11"/>
      <c r="V210" s="1"/>
      <c r="W210" s="1"/>
      <c r="X210" s="1"/>
      <c r="Y210" s="1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</row>
    <row r="211" spans="5:47" x14ac:dyDescent="0.2">
      <c r="E211" s="362"/>
      <c r="F211" s="8"/>
      <c r="G211" s="8"/>
      <c r="H211" s="8"/>
      <c r="I211" s="6"/>
      <c r="J211" s="6"/>
      <c r="K211" s="363"/>
      <c r="L211" s="8"/>
      <c r="M211" s="364"/>
      <c r="N211" s="11"/>
      <c r="O211" s="24"/>
      <c r="P211" s="173"/>
      <c r="Q211" s="11"/>
      <c r="R211" s="11"/>
      <c r="S211" s="11"/>
      <c r="T211" s="11"/>
      <c r="U211" s="11"/>
      <c r="V211" s="1"/>
      <c r="W211" s="1"/>
      <c r="X211" s="1"/>
      <c r="Y211" s="1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</row>
    <row r="212" spans="5:47" x14ac:dyDescent="0.2">
      <c r="E212" s="362"/>
      <c r="F212" s="8"/>
      <c r="G212" s="8"/>
      <c r="H212" s="8"/>
      <c r="I212" s="6"/>
      <c r="J212" s="6"/>
      <c r="K212" s="363"/>
      <c r="L212" s="8"/>
      <c r="M212" s="364"/>
      <c r="N212" s="11"/>
      <c r="O212" s="24"/>
      <c r="P212" s="173"/>
      <c r="Q212" s="11"/>
      <c r="R212" s="11"/>
      <c r="S212" s="11"/>
      <c r="T212" s="11"/>
      <c r="U212" s="11"/>
      <c r="V212" s="1"/>
      <c r="W212" s="1"/>
      <c r="X212" s="1"/>
      <c r="Y212" s="1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</row>
    <row r="213" spans="5:47" x14ac:dyDescent="0.2">
      <c r="E213" s="362"/>
      <c r="F213" s="8"/>
      <c r="G213" s="8"/>
      <c r="H213" s="8"/>
      <c r="I213" s="6"/>
      <c r="J213" s="6"/>
      <c r="K213" s="363"/>
      <c r="L213" s="8"/>
      <c r="M213" s="364"/>
      <c r="N213" s="11"/>
      <c r="O213" s="24"/>
      <c r="P213" s="173"/>
      <c r="Q213" s="11"/>
      <c r="R213" s="11"/>
      <c r="S213" s="11"/>
      <c r="T213" s="11"/>
      <c r="U213" s="11"/>
      <c r="V213" s="1"/>
      <c r="W213" s="1"/>
      <c r="X213" s="1"/>
      <c r="Y213" s="1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</row>
    <row r="214" spans="5:47" ht="21" customHeight="1" x14ac:dyDescent="0.4">
      <c r="E214" s="360" t="s">
        <v>473</v>
      </c>
      <c r="G214" s="361"/>
      <c r="H214" s="361"/>
      <c r="I214" s="361"/>
      <c r="J214" s="361"/>
      <c r="K214" s="361"/>
      <c r="L214" s="361"/>
      <c r="M214" s="24"/>
      <c r="N214" s="11"/>
      <c r="O214" s="24"/>
      <c r="P214" s="173"/>
      <c r="Q214" s="11"/>
      <c r="R214" s="11"/>
      <c r="S214" s="11"/>
      <c r="T214" s="11"/>
      <c r="U214" s="11"/>
      <c r="V214" s="1"/>
      <c r="W214" s="1"/>
      <c r="X214" s="1"/>
      <c r="Y214" s="1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</row>
    <row r="215" spans="5:47" x14ac:dyDescent="0.2">
      <c r="F215" s="8"/>
      <c r="G215" s="8"/>
      <c r="H215" s="11"/>
      <c r="I215" s="1"/>
      <c r="J215" s="1"/>
      <c r="K215" s="7"/>
      <c r="L215" s="11"/>
      <c r="M215" s="24"/>
      <c r="N215" s="11"/>
      <c r="O215" s="24"/>
      <c r="P215" s="173"/>
      <c r="Q215" s="11"/>
      <c r="R215" s="11"/>
      <c r="S215" s="11"/>
      <c r="T215" s="11"/>
      <c r="U215" s="11"/>
      <c r="V215" s="1"/>
      <c r="W215" s="1"/>
      <c r="X215" s="1"/>
      <c r="Y215" s="1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</row>
    <row r="216" spans="5:47" x14ac:dyDescent="0.2">
      <c r="F216" s="8"/>
      <c r="G216" s="8"/>
      <c r="H216" s="11"/>
      <c r="I216" s="1"/>
      <c r="J216" s="1"/>
      <c r="K216" s="7"/>
      <c r="L216" s="11"/>
      <c r="M216" s="24"/>
      <c r="N216" s="11"/>
      <c r="O216" s="24"/>
      <c r="P216" s="173"/>
      <c r="Q216" s="11"/>
      <c r="R216" s="11"/>
      <c r="S216" s="11"/>
      <c r="T216" s="11"/>
      <c r="U216" s="11"/>
      <c r="V216" s="1"/>
      <c r="W216" s="1"/>
      <c r="X216" s="1"/>
      <c r="Y216" s="1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</row>
    <row r="217" spans="5:47" x14ac:dyDescent="0.2">
      <c r="F217" s="8"/>
      <c r="G217" s="8"/>
      <c r="H217" s="11"/>
      <c r="I217" s="1"/>
      <c r="J217" s="1"/>
      <c r="K217" s="7"/>
      <c r="L217" s="11"/>
      <c r="M217" s="24"/>
      <c r="N217" s="11"/>
      <c r="O217" s="24"/>
      <c r="P217" s="173"/>
      <c r="Q217" s="11"/>
      <c r="R217" s="11"/>
      <c r="S217" s="11"/>
      <c r="T217" s="11"/>
      <c r="U217" s="11"/>
      <c r="V217" s="1"/>
      <c r="W217" s="1"/>
      <c r="X217" s="1"/>
      <c r="Y217" s="1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</row>
    <row r="218" spans="5:47" x14ac:dyDescent="0.2">
      <c r="F218" s="8"/>
      <c r="G218" s="8"/>
      <c r="H218" s="11"/>
      <c r="I218" s="1"/>
      <c r="J218" s="1"/>
      <c r="K218" s="7"/>
      <c r="L218" s="11"/>
      <c r="M218" s="24"/>
      <c r="N218" s="11"/>
      <c r="O218" s="24"/>
      <c r="P218" s="173"/>
      <c r="Q218" s="11"/>
      <c r="R218" s="11"/>
      <c r="S218" s="11"/>
      <c r="T218" s="11"/>
      <c r="U218" s="11"/>
      <c r="V218" s="1"/>
      <c r="W218" s="1"/>
      <c r="X218" s="1"/>
      <c r="Y218" s="1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</row>
    <row r="219" spans="5:47" x14ac:dyDescent="0.2">
      <c r="F219" s="8"/>
      <c r="G219" s="8"/>
      <c r="H219" s="11"/>
      <c r="I219" s="1"/>
      <c r="J219" s="1"/>
      <c r="K219" s="7"/>
      <c r="L219" s="11"/>
      <c r="M219" s="24"/>
      <c r="N219" s="11"/>
      <c r="O219" s="24"/>
      <c r="P219" s="173"/>
      <c r="Q219" s="11"/>
      <c r="R219" s="11"/>
      <c r="S219" s="11"/>
      <c r="T219" s="11"/>
      <c r="U219" s="11"/>
      <c r="V219" s="1"/>
      <c r="W219" s="1"/>
      <c r="X219" s="1"/>
      <c r="Y219" s="1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</row>
    <row r="220" spans="5:47" x14ac:dyDescent="0.2">
      <c r="F220" s="8"/>
      <c r="G220" s="8"/>
      <c r="H220" s="11"/>
      <c r="I220" s="1"/>
      <c r="J220" s="1"/>
      <c r="K220" s="7"/>
      <c r="L220" s="11"/>
      <c r="M220" s="24"/>
      <c r="N220" s="11"/>
      <c r="O220" s="24"/>
      <c r="P220" s="173"/>
      <c r="Q220" s="11"/>
      <c r="R220" s="11"/>
      <c r="S220" s="11"/>
      <c r="T220" s="11"/>
      <c r="U220" s="11"/>
      <c r="V220" s="1"/>
      <c r="W220" s="1"/>
      <c r="X220" s="1"/>
      <c r="Y220" s="1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</row>
    <row r="221" spans="5:47" x14ac:dyDescent="0.2">
      <c r="F221" s="8"/>
      <c r="G221" s="8"/>
      <c r="H221" s="11"/>
      <c r="I221" s="1"/>
      <c r="J221" s="1"/>
      <c r="K221" s="7"/>
      <c r="L221" s="11"/>
      <c r="M221" s="24"/>
      <c r="N221" s="11"/>
      <c r="O221" s="24"/>
      <c r="P221" s="173"/>
      <c r="Q221" s="11"/>
      <c r="R221" s="11"/>
      <c r="S221" s="11"/>
      <c r="T221" s="11"/>
      <c r="U221" s="11"/>
      <c r="V221" s="1"/>
      <c r="W221" s="1"/>
      <c r="X221" s="1"/>
      <c r="Y221" s="1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</row>
    <row r="222" spans="5:47" x14ac:dyDescent="0.2">
      <c r="F222" s="8"/>
      <c r="G222" s="8"/>
      <c r="H222" s="11"/>
      <c r="I222" s="1"/>
      <c r="J222" s="1"/>
      <c r="K222" s="7"/>
      <c r="L222" s="11"/>
      <c r="M222" s="24"/>
      <c r="N222" s="11"/>
      <c r="O222" s="24"/>
      <c r="P222" s="173"/>
      <c r="Q222" s="11"/>
      <c r="R222" s="11"/>
      <c r="S222" s="11"/>
      <c r="T222" s="11"/>
      <c r="U222" s="11"/>
      <c r="V222" s="1"/>
      <c r="W222" s="1"/>
      <c r="X222" s="1"/>
      <c r="Y222" s="1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</row>
    <row r="223" spans="5:47" x14ac:dyDescent="0.2">
      <c r="F223" s="8"/>
      <c r="G223" s="8"/>
      <c r="H223" s="11"/>
      <c r="I223" s="1"/>
      <c r="J223" s="1"/>
      <c r="K223" s="7"/>
      <c r="L223" s="11"/>
      <c r="M223" s="24"/>
      <c r="N223" s="11"/>
      <c r="O223" s="24"/>
      <c r="P223" s="173"/>
      <c r="Q223" s="11"/>
      <c r="R223" s="11"/>
      <c r="S223" s="11"/>
      <c r="T223" s="11"/>
      <c r="U223" s="11"/>
      <c r="V223" s="1"/>
      <c r="W223" s="1"/>
      <c r="X223" s="1"/>
      <c r="Y223" s="1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</row>
    <row r="224" spans="5:47" x14ac:dyDescent="0.2">
      <c r="F224" s="8"/>
      <c r="G224" s="8"/>
      <c r="H224" s="11"/>
      <c r="I224" s="1"/>
      <c r="J224" s="1"/>
      <c r="K224" s="7"/>
      <c r="L224" s="11"/>
      <c r="M224" s="24"/>
      <c r="N224" s="11"/>
      <c r="O224" s="24"/>
      <c r="P224" s="173"/>
      <c r="Q224" s="11"/>
      <c r="R224" s="11"/>
      <c r="S224" s="11"/>
      <c r="T224" s="11"/>
      <c r="U224" s="11"/>
      <c r="V224" s="1"/>
      <c r="W224" s="1"/>
      <c r="X224" s="1"/>
      <c r="Y224" s="1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</row>
    <row r="225" spans="6:47" x14ac:dyDescent="0.2">
      <c r="F225" s="8"/>
      <c r="G225" s="8"/>
      <c r="H225" s="11"/>
      <c r="I225" s="1"/>
      <c r="J225" s="1"/>
      <c r="K225" s="7"/>
      <c r="L225" s="11"/>
      <c r="M225" s="24"/>
      <c r="N225" s="11"/>
      <c r="O225" s="24"/>
      <c r="P225" s="173"/>
      <c r="Q225" s="11"/>
      <c r="R225" s="11"/>
      <c r="S225" s="11"/>
      <c r="T225" s="11"/>
      <c r="U225" s="11"/>
      <c r="V225" s="1"/>
      <c r="W225" s="1"/>
      <c r="X225" s="1"/>
      <c r="Y225" s="1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</row>
    <row r="226" spans="6:47" x14ac:dyDescent="0.2">
      <c r="F226" s="8"/>
      <c r="G226" s="8"/>
      <c r="H226" s="11"/>
      <c r="I226" s="1"/>
      <c r="J226" s="1"/>
      <c r="K226" s="7"/>
      <c r="L226" s="11"/>
      <c r="M226" s="24"/>
      <c r="N226" s="11"/>
      <c r="O226" s="24"/>
      <c r="P226" s="173"/>
      <c r="Q226" s="11"/>
      <c r="R226" s="11"/>
      <c r="S226" s="11"/>
      <c r="T226" s="11"/>
      <c r="U226" s="11"/>
      <c r="V226" s="1"/>
      <c r="W226" s="1"/>
      <c r="X226" s="1"/>
      <c r="Y226" s="1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</row>
    <row r="227" spans="6:47" x14ac:dyDescent="0.2">
      <c r="F227" s="8"/>
      <c r="G227" s="8"/>
      <c r="H227" s="11"/>
      <c r="I227" s="1"/>
      <c r="J227" s="1"/>
      <c r="K227" s="7"/>
      <c r="L227" s="11"/>
      <c r="M227" s="24"/>
      <c r="N227" s="11"/>
      <c r="O227" s="24"/>
      <c r="P227" s="173"/>
      <c r="Q227" s="11"/>
      <c r="R227" s="11"/>
      <c r="S227" s="11"/>
      <c r="T227" s="11"/>
      <c r="U227" s="11"/>
      <c r="V227" s="1"/>
      <c r="W227" s="1"/>
      <c r="X227" s="1"/>
      <c r="Y227" s="1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</row>
    <row r="228" spans="6:47" x14ac:dyDescent="0.2">
      <c r="F228" s="8"/>
      <c r="G228" s="8"/>
      <c r="H228" s="11"/>
      <c r="I228" s="1"/>
      <c r="J228" s="1"/>
      <c r="K228" s="7"/>
      <c r="L228" s="11"/>
      <c r="M228" s="24"/>
      <c r="N228" s="11"/>
      <c r="O228" s="24"/>
      <c r="P228" s="173"/>
      <c r="Q228" s="11"/>
      <c r="R228" s="11"/>
      <c r="S228" s="11"/>
      <c r="T228" s="11"/>
      <c r="U228" s="11"/>
      <c r="V228" s="1"/>
      <c r="W228" s="1"/>
      <c r="X228" s="1"/>
      <c r="Y228" s="1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</row>
    <row r="229" spans="6:47" x14ac:dyDescent="0.2">
      <c r="F229" s="8"/>
      <c r="G229" s="8"/>
      <c r="H229" s="11"/>
      <c r="I229" s="1"/>
      <c r="J229" s="1"/>
      <c r="K229" s="7"/>
      <c r="L229" s="11"/>
      <c r="M229" s="24"/>
      <c r="N229" s="11"/>
      <c r="O229" s="24"/>
      <c r="P229" s="173"/>
      <c r="Q229" s="11"/>
      <c r="R229" s="11"/>
      <c r="S229" s="11"/>
      <c r="T229" s="11"/>
      <c r="U229" s="11"/>
      <c r="V229" s="1"/>
      <c r="W229" s="1"/>
      <c r="X229" s="1"/>
      <c r="Y229" s="1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</row>
    <row r="230" spans="6:47" x14ac:dyDescent="0.2">
      <c r="F230" s="8"/>
      <c r="G230" s="8"/>
      <c r="H230" s="11"/>
      <c r="I230" s="1"/>
      <c r="J230" s="1"/>
      <c r="K230" s="7"/>
      <c r="L230" s="11"/>
      <c r="M230" s="24"/>
      <c r="N230" s="11"/>
      <c r="O230" s="24"/>
      <c r="P230" s="173"/>
      <c r="Q230" s="11"/>
      <c r="R230" s="11"/>
      <c r="S230" s="11"/>
      <c r="T230" s="11"/>
      <c r="U230" s="11"/>
      <c r="V230" s="1"/>
      <c r="W230" s="1"/>
      <c r="X230" s="1"/>
      <c r="Y230" s="1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</row>
    <row r="231" spans="6:47" x14ac:dyDescent="0.2">
      <c r="F231" s="8"/>
      <c r="G231" s="8"/>
      <c r="H231" s="11"/>
      <c r="I231" s="1"/>
      <c r="J231" s="1"/>
      <c r="K231" s="7"/>
      <c r="L231" s="11"/>
      <c r="M231" s="24"/>
      <c r="N231" s="11"/>
      <c r="O231" s="24"/>
      <c r="P231" s="173"/>
      <c r="Q231" s="11"/>
      <c r="R231" s="11"/>
      <c r="S231" s="11"/>
      <c r="T231" s="11"/>
      <c r="U231" s="11"/>
      <c r="V231" s="1"/>
      <c r="W231" s="1"/>
      <c r="X231" s="1"/>
      <c r="Y231" s="1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</row>
    <row r="232" spans="6:47" x14ac:dyDescent="0.2">
      <c r="F232" s="8"/>
      <c r="G232" s="8"/>
      <c r="H232" s="11"/>
      <c r="I232" s="1"/>
      <c r="J232" s="1"/>
      <c r="K232" s="7"/>
      <c r="L232" s="11"/>
      <c r="M232" s="24"/>
      <c r="N232" s="11"/>
      <c r="O232" s="24"/>
      <c r="P232" s="173"/>
      <c r="Q232" s="11"/>
      <c r="R232" s="11"/>
      <c r="S232" s="11"/>
      <c r="T232" s="11"/>
      <c r="U232" s="11"/>
      <c r="V232" s="1"/>
      <c r="W232" s="1"/>
      <c r="X232" s="1"/>
      <c r="Y232" s="1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</row>
    <row r="233" spans="6:47" x14ac:dyDescent="0.2">
      <c r="F233" s="8"/>
      <c r="G233" s="8"/>
      <c r="H233" s="11"/>
      <c r="I233" s="1"/>
      <c r="J233" s="1"/>
      <c r="K233" s="7"/>
      <c r="L233" s="11"/>
      <c r="M233" s="24"/>
      <c r="N233" s="11"/>
      <c r="O233" s="24"/>
      <c r="P233" s="173"/>
      <c r="Q233" s="11"/>
      <c r="R233" s="11"/>
      <c r="S233" s="11"/>
      <c r="T233" s="11"/>
      <c r="U233" s="11"/>
      <c r="V233" s="1"/>
      <c r="W233" s="1"/>
      <c r="X233" s="1"/>
      <c r="Y233" s="1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</row>
    <row r="234" spans="6:47" x14ac:dyDescent="0.2">
      <c r="F234" s="8"/>
      <c r="G234" s="8"/>
      <c r="H234" s="11"/>
      <c r="I234" s="1"/>
      <c r="J234" s="1"/>
      <c r="K234" s="7"/>
      <c r="L234" s="11"/>
      <c r="M234" s="24"/>
      <c r="N234" s="11"/>
      <c r="O234" s="24"/>
      <c r="P234" s="173"/>
      <c r="Q234" s="11"/>
      <c r="R234" s="11"/>
      <c r="S234" s="11"/>
      <c r="T234" s="11"/>
      <c r="U234" s="11"/>
      <c r="V234" s="1"/>
      <c r="W234" s="1"/>
      <c r="X234" s="1"/>
      <c r="Y234" s="1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</row>
    <row r="235" spans="6:47" x14ac:dyDescent="0.2">
      <c r="F235" s="8"/>
      <c r="G235" s="8"/>
      <c r="H235" s="11"/>
      <c r="I235" s="1"/>
      <c r="J235" s="1"/>
      <c r="K235" s="7"/>
      <c r="L235" s="11"/>
      <c r="M235" s="24"/>
      <c r="N235" s="11"/>
      <c r="O235" s="24"/>
      <c r="P235" s="173"/>
      <c r="Q235" s="11"/>
      <c r="R235" s="11"/>
      <c r="S235" s="11"/>
      <c r="T235" s="11"/>
      <c r="U235" s="11"/>
      <c r="V235" s="1"/>
      <c r="W235" s="1"/>
      <c r="X235" s="1"/>
      <c r="Y235" s="1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</row>
    <row r="236" spans="6:47" x14ac:dyDescent="0.2">
      <c r="F236" s="8"/>
      <c r="G236" s="8"/>
      <c r="H236" s="11"/>
      <c r="I236" s="1"/>
      <c r="J236" s="1"/>
      <c r="K236" s="7"/>
      <c r="L236" s="11"/>
      <c r="M236" s="24"/>
      <c r="N236" s="11"/>
      <c r="O236" s="24"/>
      <c r="P236" s="173"/>
      <c r="Q236" s="11"/>
      <c r="R236" s="11"/>
      <c r="S236" s="11"/>
      <c r="T236" s="11"/>
      <c r="U236" s="11"/>
      <c r="V236" s="1"/>
      <c r="W236" s="1"/>
      <c r="X236" s="1"/>
      <c r="Y236" s="1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</row>
    <row r="237" spans="6:47" x14ac:dyDescent="0.2">
      <c r="F237" s="8"/>
      <c r="G237" s="8"/>
      <c r="H237" s="11"/>
      <c r="I237" s="1"/>
      <c r="J237" s="1"/>
      <c r="K237" s="7"/>
      <c r="L237" s="11"/>
      <c r="M237" s="24"/>
      <c r="N237" s="11"/>
      <c r="O237" s="24"/>
      <c r="P237" s="173"/>
      <c r="Q237" s="11"/>
      <c r="R237" s="11"/>
      <c r="S237" s="11"/>
      <c r="T237" s="11"/>
      <c r="U237" s="11"/>
      <c r="V237" s="1"/>
      <c r="W237" s="1"/>
      <c r="X237" s="1"/>
      <c r="Y237" s="1"/>
    </row>
    <row r="238" spans="6:47" x14ac:dyDescent="0.2">
      <c r="F238" s="8"/>
      <c r="G238" s="8"/>
      <c r="H238" s="11"/>
      <c r="I238" s="1"/>
      <c r="J238" s="1"/>
      <c r="K238" s="7"/>
      <c r="L238" s="11"/>
      <c r="M238" s="24"/>
      <c r="N238" s="11"/>
      <c r="O238" s="24"/>
      <c r="P238" s="173"/>
      <c r="Q238" s="11"/>
      <c r="R238" s="11"/>
      <c r="S238" s="11"/>
      <c r="T238" s="11"/>
      <c r="U238" s="11"/>
      <c r="V238" s="1"/>
      <c r="W238" s="1"/>
      <c r="X238" s="1"/>
      <c r="Y238" s="1"/>
    </row>
    <row r="239" spans="6:47" x14ac:dyDescent="0.2">
      <c r="F239" s="8"/>
      <c r="G239" s="8"/>
      <c r="H239" s="11"/>
      <c r="I239" s="1"/>
      <c r="J239" s="1"/>
      <c r="K239" s="7"/>
      <c r="L239" s="11"/>
      <c r="M239" s="24"/>
      <c r="N239" s="11"/>
      <c r="O239" s="24"/>
      <c r="P239" s="173"/>
      <c r="Q239" s="11"/>
      <c r="R239" s="11"/>
      <c r="S239" s="11"/>
      <c r="T239" s="11"/>
      <c r="U239" s="11"/>
      <c r="V239" s="1"/>
      <c r="W239" s="1"/>
      <c r="X239" s="1"/>
      <c r="Y239" s="1"/>
    </row>
    <row r="240" spans="6:47" x14ac:dyDescent="0.2">
      <c r="F240" s="8"/>
      <c r="G240" s="8"/>
      <c r="H240" s="11"/>
      <c r="I240" s="1"/>
      <c r="J240" s="1"/>
      <c r="K240" s="7"/>
      <c r="L240" s="11"/>
      <c r="M240" s="24"/>
      <c r="N240" s="11"/>
      <c r="O240" s="24"/>
      <c r="P240" s="173"/>
      <c r="Q240" s="11"/>
      <c r="R240" s="11"/>
      <c r="S240" s="11"/>
      <c r="T240" s="11"/>
      <c r="U240" s="11"/>
      <c r="V240" s="1"/>
      <c r="W240" s="1"/>
      <c r="X240" s="1"/>
      <c r="Y240" s="1"/>
    </row>
    <row r="241" spans="6:25" x14ac:dyDescent="0.2">
      <c r="F241" s="8"/>
      <c r="G241" s="8"/>
      <c r="H241" s="11"/>
      <c r="I241" s="1"/>
      <c r="J241" s="1"/>
      <c r="K241" s="7"/>
      <c r="L241" s="11"/>
      <c r="M241" s="24"/>
      <c r="N241" s="11"/>
      <c r="O241" s="24"/>
      <c r="P241" s="173"/>
      <c r="Q241" s="11"/>
      <c r="R241" s="11"/>
      <c r="S241" s="11"/>
      <c r="T241" s="11"/>
      <c r="U241" s="11"/>
      <c r="V241" s="1"/>
      <c r="W241" s="1"/>
      <c r="X241" s="1"/>
      <c r="Y241" s="1"/>
    </row>
    <row r="242" spans="6:25" x14ac:dyDescent="0.2">
      <c r="F242" s="8"/>
      <c r="G242" s="8"/>
      <c r="H242" s="11"/>
      <c r="I242" s="1"/>
      <c r="J242" s="1"/>
      <c r="K242" s="7"/>
      <c r="L242" s="11"/>
      <c r="M242" s="24"/>
      <c r="N242" s="11"/>
      <c r="O242" s="24"/>
      <c r="P242" s="173"/>
      <c r="Q242" s="11"/>
      <c r="R242" s="11"/>
      <c r="S242" s="11"/>
      <c r="T242" s="11"/>
      <c r="U242" s="11"/>
      <c r="V242" s="1"/>
      <c r="W242" s="1"/>
      <c r="X242" s="1"/>
      <c r="Y242" s="1"/>
    </row>
    <row r="243" spans="6:25" x14ac:dyDescent="0.2">
      <c r="F243" s="8"/>
      <c r="G243" s="8"/>
      <c r="H243" s="11"/>
      <c r="I243" s="1"/>
      <c r="J243" s="1"/>
      <c r="K243" s="7"/>
      <c r="L243" s="11"/>
      <c r="M243" s="24"/>
      <c r="N243" s="11"/>
      <c r="O243" s="24"/>
      <c r="P243" s="173"/>
      <c r="Q243" s="11"/>
      <c r="R243" s="11"/>
      <c r="S243" s="11"/>
      <c r="T243" s="11"/>
      <c r="U243" s="11"/>
      <c r="V243" s="1"/>
      <c r="W243" s="1"/>
      <c r="X243" s="1"/>
      <c r="Y243" s="1"/>
    </row>
    <row r="244" spans="6:25" x14ac:dyDescent="0.2">
      <c r="F244" s="8"/>
      <c r="G244" s="8"/>
      <c r="H244" s="11"/>
      <c r="I244" s="1"/>
      <c r="J244" s="1"/>
      <c r="K244" s="7"/>
      <c r="L244" s="11"/>
      <c r="M244" s="24"/>
      <c r="N244" s="11"/>
      <c r="O244" s="24"/>
      <c r="P244" s="173"/>
      <c r="Q244" s="11"/>
      <c r="R244" s="11"/>
      <c r="S244" s="11"/>
      <c r="T244" s="11"/>
      <c r="U244" s="11"/>
      <c r="V244" s="1"/>
      <c r="W244" s="1"/>
      <c r="X244" s="1"/>
      <c r="Y244" s="1"/>
    </row>
    <row r="245" spans="6:25" x14ac:dyDescent="0.2">
      <c r="F245" s="8"/>
      <c r="G245" s="8"/>
      <c r="H245" s="11"/>
      <c r="I245" s="1"/>
      <c r="J245" s="1"/>
      <c r="K245" s="7"/>
      <c r="L245" s="11"/>
      <c r="M245" s="24"/>
      <c r="N245" s="11"/>
      <c r="O245" s="24"/>
      <c r="P245" s="173"/>
      <c r="Q245" s="11"/>
      <c r="R245" s="11"/>
      <c r="S245" s="11"/>
      <c r="T245" s="11"/>
      <c r="U245" s="11"/>
      <c r="V245" s="1"/>
      <c r="W245" s="1"/>
      <c r="X245" s="1"/>
      <c r="Y245" s="1"/>
    </row>
    <row r="246" spans="6:25" x14ac:dyDescent="0.2">
      <c r="F246" s="8"/>
      <c r="G246" s="8"/>
      <c r="H246" s="11"/>
      <c r="I246" s="1"/>
      <c r="J246" s="1"/>
      <c r="K246" s="7"/>
      <c r="L246" s="11"/>
      <c r="M246" s="24"/>
      <c r="N246" s="11"/>
      <c r="O246" s="24"/>
      <c r="P246" s="173"/>
      <c r="Q246" s="11"/>
      <c r="R246" s="11"/>
      <c r="S246" s="11"/>
      <c r="T246" s="11"/>
      <c r="U246" s="11"/>
      <c r="V246" s="1"/>
      <c r="W246" s="1"/>
      <c r="X246" s="1"/>
      <c r="Y246" s="1"/>
    </row>
    <row r="247" spans="6:25" x14ac:dyDescent="0.2">
      <c r="F247" s="8"/>
      <c r="G247" s="8"/>
      <c r="H247" s="11"/>
      <c r="I247" s="1"/>
      <c r="J247" s="1"/>
      <c r="K247" s="7"/>
      <c r="L247" s="11"/>
      <c r="M247" s="24"/>
      <c r="N247" s="11"/>
      <c r="O247" s="24"/>
      <c r="P247" s="173"/>
      <c r="Q247" s="11"/>
      <c r="R247" s="11"/>
      <c r="S247" s="11"/>
      <c r="T247" s="11"/>
      <c r="U247" s="11"/>
      <c r="V247" s="1"/>
      <c r="W247" s="1"/>
      <c r="X247" s="1"/>
      <c r="Y247" s="1"/>
    </row>
    <row r="248" spans="6:25" x14ac:dyDescent="0.2">
      <c r="F248" s="8"/>
      <c r="G248" s="8"/>
      <c r="H248" s="11"/>
      <c r="I248" s="1"/>
      <c r="J248" s="1"/>
      <c r="K248" s="7"/>
      <c r="L248" s="11"/>
      <c r="M248" s="24"/>
      <c r="N248" s="11"/>
      <c r="O248" s="24"/>
      <c r="P248" s="173"/>
      <c r="Q248" s="11"/>
      <c r="R248" s="11"/>
      <c r="S248" s="11"/>
      <c r="T248" s="11"/>
      <c r="U248" s="11"/>
      <c r="V248" s="1"/>
      <c r="W248" s="1"/>
      <c r="X248" s="1"/>
      <c r="Y248" s="1"/>
    </row>
    <row r="249" spans="6:25" x14ac:dyDescent="0.2">
      <c r="F249" s="8"/>
      <c r="G249" s="8"/>
      <c r="H249" s="11"/>
      <c r="I249" s="1"/>
      <c r="J249" s="1"/>
      <c r="K249" s="7"/>
      <c r="L249" s="11"/>
      <c r="M249" s="24"/>
      <c r="N249" s="11"/>
      <c r="O249" s="24"/>
      <c r="P249" s="173"/>
      <c r="Q249" s="11"/>
      <c r="R249" s="11"/>
      <c r="S249" s="11"/>
      <c r="T249" s="11"/>
      <c r="U249" s="11"/>
      <c r="V249" s="1"/>
      <c r="W249" s="1"/>
      <c r="X249" s="1"/>
      <c r="Y249" s="1"/>
    </row>
    <row r="250" spans="6:25" x14ac:dyDescent="0.2">
      <c r="F250" s="8"/>
      <c r="G250" s="8"/>
      <c r="H250" s="11"/>
      <c r="I250" s="1"/>
      <c r="J250" s="1"/>
      <c r="K250" s="7"/>
      <c r="L250" s="11"/>
      <c r="M250" s="24"/>
      <c r="N250" s="11"/>
      <c r="O250" s="24"/>
      <c r="P250" s="173"/>
      <c r="Q250" s="11"/>
      <c r="R250" s="11"/>
      <c r="S250" s="11"/>
      <c r="T250" s="11"/>
      <c r="U250" s="11"/>
      <c r="V250" s="1"/>
      <c r="W250" s="1"/>
      <c r="X250" s="1"/>
      <c r="Y250" s="1"/>
    </row>
    <row r="251" spans="6:25" x14ac:dyDescent="0.2">
      <c r="F251" s="8"/>
      <c r="G251" s="8"/>
      <c r="H251" s="11"/>
      <c r="I251" s="1"/>
      <c r="J251" s="1"/>
      <c r="K251" s="7"/>
      <c r="L251" s="11"/>
      <c r="M251" s="24"/>
      <c r="N251" s="11"/>
      <c r="O251" s="24"/>
      <c r="P251" s="173"/>
      <c r="Q251" s="11"/>
      <c r="R251" s="11"/>
      <c r="S251" s="11"/>
      <c r="T251" s="11"/>
      <c r="U251" s="11"/>
      <c r="V251" s="1"/>
      <c r="W251" s="1"/>
      <c r="X251" s="1"/>
      <c r="Y251" s="1"/>
    </row>
    <row r="252" spans="6:25" x14ac:dyDescent="0.2">
      <c r="F252" s="8"/>
      <c r="G252" s="8"/>
      <c r="H252" s="11"/>
      <c r="I252" s="1"/>
      <c r="J252" s="1"/>
      <c r="K252" s="7"/>
      <c r="L252" s="11"/>
      <c r="M252" s="24"/>
      <c r="N252" s="11"/>
      <c r="O252" s="24"/>
      <c r="P252" s="173"/>
      <c r="Q252" s="11"/>
      <c r="R252" s="11"/>
      <c r="S252" s="11"/>
      <c r="T252" s="11"/>
      <c r="U252" s="11"/>
      <c r="V252" s="1"/>
      <c r="W252" s="1"/>
      <c r="X252" s="1"/>
      <c r="Y252" s="1"/>
    </row>
    <row r="253" spans="6:25" x14ac:dyDescent="0.2">
      <c r="F253" s="8"/>
      <c r="G253" s="8"/>
      <c r="H253" s="11"/>
      <c r="I253" s="1"/>
      <c r="J253" s="1"/>
      <c r="K253" s="7"/>
      <c r="L253" s="11"/>
      <c r="M253" s="24"/>
      <c r="N253" s="11"/>
      <c r="O253" s="24"/>
      <c r="P253" s="173"/>
      <c r="Q253" s="11"/>
      <c r="R253" s="11"/>
      <c r="S253" s="11"/>
      <c r="T253" s="11"/>
      <c r="U253" s="11"/>
      <c r="V253" s="1"/>
      <c r="W253" s="1"/>
      <c r="X253" s="1"/>
      <c r="Y253" s="1"/>
    </row>
    <row r="254" spans="6:25" x14ac:dyDescent="0.2">
      <c r="F254" s="8"/>
      <c r="G254" s="8"/>
      <c r="H254" s="11"/>
      <c r="I254" s="1"/>
      <c r="J254" s="1"/>
      <c r="K254" s="7"/>
      <c r="L254" s="11"/>
      <c r="M254" s="24"/>
      <c r="N254" s="11"/>
      <c r="O254" s="24"/>
      <c r="P254" s="173"/>
      <c r="Q254" s="11"/>
      <c r="R254" s="11"/>
      <c r="S254" s="11"/>
      <c r="T254" s="11"/>
      <c r="U254" s="11"/>
      <c r="V254" s="1"/>
      <c r="W254" s="1"/>
      <c r="X254" s="1"/>
      <c r="Y254" s="1"/>
    </row>
    <row r="255" spans="6:25" x14ac:dyDescent="0.2">
      <c r="F255" s="8"/>
      <c r="G255" s="8"/>
      <c r="H255" s="11"/>
      <c r="I255" s="1"/>
      <c r="J255" s="1"/>
      <c r="K255" s="7"/>
      <c r="L255" s="11"/>
      <c r="M255" s="24"/>
      <c r="N255" s="11"/>
      <c r="O255" s="24"/>
      <c r="P255" s="173"/>
      <c r="Q255" s="11"/>
      <c r="R255" s="11"/>
      <c r="S255" s="11"/>
      <c r="T255" s="11"/>
      <c r="U255" s="11"/>
      <c r="V255" s="1"/>
      <c r="W255" s="1"/>
      <c r="X255" s="1"/>
      <c r="Y255" s="1"/>
    </row>
    <row r="256" spans="6:25" x14ac:dyDescent="0.2">
      <c r="F256" s="8"/>
      <c r="G256" s="8"/>
      <c r="H256" s="11"/>
      <c r="I256" s="1"/>
      <c r="J256" s="1"/>
      <c r="K256" s="7"/>
      <c r="L256" s="11"/>
      <c r="M256" s="24"/>
      <c r="N256" s="11"/>
      <c r="O256" s="24"/>
      <c r="P256" s="173"/>
      <c r="Q256" s="11"/>
      <c r="R256" s="11"/>
      <c r="S256" s="11"/>
      <c r="T256" s="11"/>
      <c r="U256" s="11"/>
      <c r="V256" s="1"/>
      <c r="W256" s="1"/>
      <c r="X256" s="1"/>
      <c r="Y256" s="1"/>
    </row>
    <row r="257" spans="6:25" x14ac:dyDescent="0.2">
      <c r="F257" s="8"/>
      <c r="G257" s="8"/>
      <c r="H257" s="11"/>
      <c r="I257" s="1"/>
      <c r="J257" s="1"/>
      <c r="K257" s="7"/>
      <c r="L257" s="11"/>
      <c r="M257" s="24"/>
      <c r="N257" s="11"/>
      <c r="O257" s="24"/>
      <c r="P257" s="173"/>
      <c r="Q257" s="11"/>
      <c r="R257" s="11"/>
      <c r="S257" s="11"/>
      <c r="T257" s="11"/>
      <c r="U257" s="11"/>
      <c r="V257" s="1"/>
      <c r="W257" s="1"/>
      <c r="X257" s="1"/>
      <c r="Y257" s="1"/>
    </row>
    <row r="258" spans="6:25" x14ac:dyDescent="0.2">
      <c r="F258" s="8"/>
      <c r="G258" s="8"/>
      <c r="H258" s="11"/>
      <c r="I258" s="1"/>
      <c r="J258" s="1"/>
      <c r="K258" s="7"/>
      <c r="L258" s="11"/>
      <c r="M258" s="24"/>
      <c r="N258" s="11"/>
      <c r="O258" s="24"/>
      <c r="P258" s="173"/>
      <c r="Q258" s="11"/>
      <c r="R258" s="11"/>
      <c r="S258" s="11"/>
      <c r="T258" s="11"/>
      <c r="U258" s="11"/>
      <c r="V258" s="1"/>
      <c r="W258" s="1"/>
      <c r="X258" s="1"/>
      <c r="Y258" s="1"/>
    </row>
    <row r="259" spans="6:25" x14ac:dyDescent="0.2">
      <c r="F259" s="8"/>
      <c r="G259" s="8"/>
      <c r="H259" s="11"/>
      <c r="I259" s="1"/>
      <c r="J259" s="1"/>
      <c r="K259" s="7"/>
      <c r="L259" s="11"/>
      <c r="M259" s="24"/>
      <c r="N259" s="11"/>
      <c r="O259" s="24"/>
      <c r="P259" s="173"/>
      <c r="Q259" s="11"/>
      <c r="R259" s="11"/>
      <c r="S259" s="11"/>
      <c r="T259" s="11"/>
      <c r="U259" s="11"/>
      <c r="V259" s="1"/>
      <c r="W259" s="1"/>
      <c r="X259" s="1"/>
      <c r="Y259" s="1"/>
    </row>
    <row r="260" spans="6:25" x14ac:dyDescent="0.2">
      <c r="F260" s="8"/>
      <c r="G260" s="8"/>
      <c r="H260" s="11"/>
      <c r="I260" s="1"/>
      <c r="J260" s="1"/>
      <c r="K260" s="7"/>
      <c r="L260" s="11"/>
      <c r="M260" s="24"/>
      <c r="N260" s="11"/>
      <c r="O260" s="24"/>
      <c r="P260" s="173"/>
      <c r="Q260" s="11"/>
      <c r="R260" s="11"/>
      <c r="S260" s="11"/>
      <c r="T260" s="11"/>
      <c r="U260" s="11"/>
      <c r="V260" s="1"/>
      <c r="W260" s="1"/>
      <c r="X260" s="1"/>
      <c r="Y260" s="1"/>
    </row>
    <row r="261" spans="6:25" x14ac:dyDescent="0.2">
      <c r="F261" s="8"/>
      <c r="G261" s="8"/>
      <c r="H261" s="11"/>
      <c r="I261" s="1"/>
      <c r="J261" s="1"/>
      <c r="K261" s="7"/>
      <c r="L261" s="11"/>
      <c r="M261" s="24"/>
      <c r="N261" s="11"/>
      <c r="O261" s="24"/>
      <c r="P261" s="173"/>
      <c r="Q261" s="11"/>
      <c r="R261" s="11"/>
      <c r="S261" s="11"/>
      <c r="T261" s="11"/>
      <c r="U261" s="11"/>
      <c r="V261" s="1"/>
      <c r="W261" s="1"/>
      <c r="X261" s="1"/>
      <c r="Y261" s="1"/>
    </row>
    <row r="262" spans="6:25" x14ac:dyDescent="0.2">
      <c r="F262" s="8"/>
      <c r="G262" s="8"/>
      <c r="H262" s="11"/>
      <c r="I262" s="1"/>
      <c r="J262" s="1"/>
      <c r="K262" s="7"/>
      <c r="L262" s="11"/>
      <c r="M262" s="24"/>
      <c r="N262" s="11"/>
      <c r="O262" s="24"/>
      <c r="P262" s="173"/>
      <c r="Q262" s="11"/>
      <c r="R262" s="11"/>
      <c r="S262" s="11"/>
      <c r="T262" s="11"/>
      <c r="U262" s="11"/>
      <c r="V262" s="1"/>
      <c r="W262" s="1"/>
      <c r="X262" s="1"/>
      <c r="Y262" s="1"/>
    </row>
    <row r="263" spans="6:25" x14ac:dyDescent="0.2">
      <c r="F263" s="8"/>
      <c r="G263" s="8"/>
      <c r="H263" s="11"/>
      <c r="I263" s="1"/>
      <c r="J263" s="1"/>
      <c r="K263" s="7"/>
      <c r="L263" s="11"/>
      <c r="M263" s="24"/>
      <c r="N263" s="11"/>
      <c r="O263" s="24"/>
      <c r="P263" s="173"/>
      <c r="Q263" s="11"/>
      <c r="R263" s="11"/>
      <c r="S263" s="11"/>
      <c r="T263" s="11"/>
      <c r="U263" s="11"/>
      <c r="V263" s="1"/>
      <c r="W263" s="1"/>
      <c r="X263" s="1"/>
      <c r="Y263" s="1"/>
    </row>
    <row r="264" spans="6:25" x14ac:dyDescent="0.2">
      <c r="F264" s="8"/>
      <c r="G264" s="8"/>
      <c r="H264" s="11"/>
      <c r="I264" s="1"/>
      <c r="J264" s="1"/>
      <c r="K264" s="7"/>
      <c r="L264" s="11"/>
      <c r="M264" s="24"/>
      <c r="N264" s="11"/>
      <c r="O264" s="24"/>
      <c r="P264" s="173"/>
      <c r="Q264" s="11"/>
      <c r="R264" s="11"/>
      <c r="S264" s="11"/>
      <c r="T264" s="11"/>
      <c r="U264" s="11"/>
      <c r="V264" s="1"/>
      <c r="W264" s="1"/>
      <c r="X264" s="1"/>
      <c r="Y264" s="1"/>
    </row>
    <row r="265" spans="6:25" x14ac:dyDescent="0.2">
      <c r="F265" s="8"/>
      <c r="G265" s="8"/>
      <c r="H265" s="11"/>
      <c r="I265" s="1"/>
      <c r="J265" s="1"/>
      <c r="K265" s="7"/>
      <c r="L265" s="11"/>
      <c r="M265" s="24"/>
      <c r="N265" s="11"/>
      <c r="O265" s="24"/>
      <c r="P265" s="173"/>
      <c r="Q265" s="11"/>
      <c r="R265" s="11"/>
      <c r="S265" s="11"/>
      <c r="T265" s="11"/>
      <c r="U265" s="11"/>
      <c r="V265" s="1"/>
      <c r="W265" s="1"/>
      <c r="X265" s="1"/>
      <c r="Y265" s="1"/>
    </row>
    <row r="266" spans="6:25" x14ac:dyDescent="0.2">
      <c r="F266" s="8"/>
      <c r="G266" s="8"/>
      <c r="H266" s="11"/>
      <c r="I266" s="1"/>
      <c r="J266" s="1"/>
      <c r="K266" s="7"/>
      <c r="L266" s="11"/>
      <c r="M266" s="24"/>
      <c r="N266" s="11"/>
      <c r="O266" s="24"/>
      <c r="P266" s="173"/>
      <c r="Q266" s="11"/>
      <c r="R266" s="11"/>
      <c r="S266" s="11"/>
      <c r="T266" s="11"/>
      <c r="U266" s="11"/>
      <c r="V266" s="1"/>
      <c r="W266" s="1"/>
      <c r="X266" s="1"/>
      <c r="Y266" s="1"/>
    </row>
    <row r="267" spans="6:25" x14ac:dyDescent="0.2">
      <c r="F267" s="8"/>
      <c r="G267" s="8"/>
      <c r="H267" s="11"/>
      <c r="I267" s="1"/>
      <c r="J267" s="1"/>
      <c r="K267" s="7"/>
      <c r="L267" s="11"/>
      <c r="M267" s="24"/>
      <c r="N267" s="11"/>
      <c r="O267" s="24"/>
      <c r="P267" s="173"/>
      <c r="Q267" s="11"/>
      <c r="R267" s="11"/>
      <c r="S267" s="11"/>
      <c r="T267" s="11"/>
      <c r="U267" s="11"/>
      <c r="V267" s="1"/>
      <c r="W267" s="1"/>
      <c r="X267" s="1"/>
      <c r="Y267" s="1"/>
    </row>
    <row r="268" spans="6:25" x14ac:dyDescent="0.2">
      <c r="F268" s="8"/>
      <c r="G268" s="8"/>
      <c r="H268" s="11"/>
      <c r="I268" s="1"/>
      <c r="J268" s="1"/>
      <c r="K268" s="7"/>
      <c r="L268" s="11"/>
      <c r="M268" s="24"/>
      <c r="N268" s="11"/>
      <c r="O268" s="24"/>
      <c r="P268" s="173"/>
      <c r="Q268" s="11"/>
      <c r="R268" s="11"/>
      <c r="S268" s="11"/>
      <c r="T268" s="11"/>
      <c r="U268" s="11"/>
      <c r="V268" s="1"/>
      <c r="W268" s="1"/>
      <c r="X268" s="1"/>
      <c r="Y268" s="1"/>
    </row>
    <row r="269" spans="6:25" x14ac:dyDescent="0.2">
      <c r="F269" s="8"/>
      <c r="G269" s="8"/>
      <c r="H269" s="11"/>
      <c r="I269" s="1"/>
      <c r="J269" s="1"/>
      <c r="K269" s="7"/>
      <c r="L269" s="11"/>
      <c r="M269" s="24"/>
      <c r="N269" s="11"/>
      <c r="O269" s="24"/>
      <c r="P269" s="173"/>
      <c r="Q269" s="11"/>
      <c r="R269" s="11"/>
      <c r="S269" s="11"/>
      <c r="T269" s="11"/>
      <c r="U269" s="11"/>
      <c r="V269" s="1"/>
      <c r="W269" s="1"/>
      <c r="X269" s="1"/>
      <c r="Y269" s="1"/>
    </row>
    <row r="270" spans="6:25" x14ac:dyDescent="0.2">
      <c r="F270" s="8"/>
      <c r="G270" s="8"/>
      <c r="H270" s="11"/>
      <c r="I270" s="1"/>
      <c r="J270" s="1"/>
      <c r="K270" s="7"/>
      <c r="L270" s="11"/>
      <c r="M270" s="24"/>
      <c r="N270" s="11"/>
      <c r="O270" s="24"/>
      <c r="P270" s="173"/>
      <c r="Q270" s="11"/>
      <c r="R270" s="11"/>
      <c r="S270" s="11"/>
      <c r="T270" s="11"/>
      <c r="U270" s="11"/>
      <c r="V270" s="1"/>
      <c r="W270" s="1"/>
      <c r="X270" s="1"/>
      <c r="Y270" s="1"/>
    </row>
    <row r="271" spans="6:25" x14ac:dyDescent="0.2">
      <c r="F271" s="8"/>
      <c r="G271" s="8"/>
      <c r="H271" s="11"/>
      <c r="I271" s="1"/>
      <c r="J271" s="1"/>
      <c r="K271" s="7"/>
      <c r="L271" s="11"/>
      <c r="M271" s="24"/>
      <c r="N271" s="11"/>
      <c r="O271" s="24"/>
      <c r="P271" s="173"/>
      <c r="Q271" s="11"/>
      <c r="R271" s="11"/>
      <c r="S271" s="11"/>
      <c r="T271" s="11"/>
      <c r="U271" s="11"/>
      <c r="V271" s="1"/>
      <c r="W271" s="1"/>
      <c r="X271" s="1"/>
      <c r="Y271" s="1"/>
    </row>
    <row r="272" spans="6:25" x14ac:dyDescent="0.2">
      <c r="F272" s="8"/>
      <c r="G272" s="8"/>
      <c r="H272" s="11"/>
      <c r="I272" s="1"/>
      <c r="J272" s="1"/>
      <c r="K272" s="7"/>
      <c r="L272" s="11"/>
      <c r="M272" s="24"/>
      <c r="N272" s="11"/>
      <c r="O272" s="24"/>
      <c r="P272" s="173"/>
      <c r="Q272" s="11"/>
      <c r="R272" s="11"/>
      <c r="S272" s="11"/>
      <c r="T272" s="11"/>
      <c r="U272" s="11"/>
      <c r="V272" s="1"/>
      <c r="W272" s="1"/>
      <c r="X272" s="1"/>
      <c r="Y272" s="1"/>
    </row>
    <row r="273" spans="6:25" x14ac:dyDescent="0.2">
      <c r="F273" s="8"/>
      <c r="G273" s="8"/>
      <c r="H273" s="11"/>
      <c r="I273" s="1"/>
      <c r="J273" s="1"/>
      <c r="K273" s="7"/>
      <c r="L273" s="11"/>
      <c r="M273" s="24"/>
      <c r="N273" s="11"/>
      <c r="O273" s="24"/>
      <c r="P273" s="173"/>
      <c r="Q273" s="11"/>
      <c r="R273" s="11"/>
      <c r="S273" s="11"/>
      <c r="T273" s="11"/>
      <c r="U273" s="11"/>
      <c r="V273" s="1"/>
      <c r="W273" s="1"/>
      <c r="X273" s="1"/>
      <c r="Y273" s="1"/>
    </row>
    <row r="274" spans="6:25" x14ac:dyDescent="0.2">
      <c r="F274" s="8"/>
      <c r="G274" s="8"/>
      <c r="H274" s="11"/>
      <c r="I274" s="1"/>
      <c r="J274" s="1"/>
      <c r="K274" s="7"/>
      <c r="L274" s="11"/>
      <c r="M274" s="24"/>
      <c r="N274" s="11"/>
      <c r="O274" s="24"/>
      <c r="P274" s="173"/>
      <c r="Q274" s="11"/>
      <c r="R274" s="11"/>
      <c r="S274" s="11"/>
      <c r="T274" s="11"/>
      <c r="U274" s="11"/>
      <c r="V274" s="1"/>
      <c r="W274" s="1"/>
      <c r="X274" s="1"/>
      <c r="Y274" s="1"/>
    </row>
    <row r="275" spans="6:25" x14ac:dyDescent="0.2">
      <c r="F275" s="8"/>
      <c r="G275" s="8"/>
      <c r="H275" s="11"/>
      <c r="I275" s="1"/>
      <c r="J275" s="1"/>
      <c r="K275" s="7"/>
      <c r="L275" s="11"/>
      <c r="M275" s="24"/>
      <c r="N275" s="11"/>
      <c r="O275" s="24"/>
      <c r="P275" s="173"/>
      <c r="Q275" s="11"/>
      <c r="R275" s="11"/>
      <c r="S275" s="11"/>
      <c r="T275" s="11"/>
      <c r="U275" s="11"/>
      <c r="V275" s="1"/>
      <c r="W275" s="1"/>
      <c r="X275" s="1"/>
      <c r="Y275" s="1"/>
    </row>
    <row r="276" spans="6:25" x14ac:dyDescent="0.2">
      <c r="F276" s="8"/>
      <c r="G276" s="8"/>
      <c r="H276" s="11"/>
      <c r="I276" s="1"/>
      <c r="J276" s="1"/>
      <c r="K276" s="7"/>
      <c r="L276" s="11"/>
      <c r="M276" s="24"/>
      <c r="N276" s="11"/>
      <c r="O276" s="24"/>
      <c r="P276" s="173"/>
      <c r="Q276" s="11"/>
      <c r="R276" s="11"/>
      <c r="S276" s="11"/>
      <c r="T276" s="11"/>
      <c r="U276" s="11"/>
      <c r="V276" s="1"/>
      <c r="W276" s="1"/>
      <c r="X276" s="1"/>
      <c r="Y276" s="1"/>
    </row>
    <row r="277" spans="6:25" x14ac:dyDescent="0.2">
      <c r="F277" s="8"/>
      <c r="G277" s="8"/>
      <c r="H277" s="11"/>
      <c r="I277" s="1"/>
      <c r="J277" s="1"/>
      <c r="K277" s="7"/>
      <c r="L277" s="11"/>
      <c r="M277" s="24"/>
      <c r="N277" s="11"/>
      <c r="O277" s="24"/>
      <c r="P277" s="173"/>
      <c r="Q277" s="11"/>
      <c r="R277" s="11"/>
      <c r="S277" s="11"/>
      <c r="T277" s="11"/>
      <c r="U277" s="11"/>
      <c r="V277" s="1"/>
      <c r="W277" s="1"/>
      <c r="X277" s="1"/>
      <c r="Y277" s="1"/>
    </row>
    <row r="278" spans="6:25" x14ac:dyDescent="0.2">
      <c r="F278" s="8"/>
      <c r="G278" s="8"/>
      <c r="H278" s="11"/>
      <c r="I278" s="1"/>
      <c r="J278" s="1"/>
      <c r="K278" s="7"/>
      <c r="L278" s="11"/>
      <c r="M278" s="24"/>
      <c r="N278" s="11"/>
      <c r="O278" s="24"/>
      <c r="P278" s="173"/>
      <c r="Q278" s="11"/>
      <c r="R278" s="11"/>
      <c r="S278" s="11"/>
      <c r="T278" s="11"/>
      <c r="U278" s="11"/>
      <c r="V278" s="1"/>
      <c r="W278" s="1"/>
      <c r="X278" s="1"/>
      <c r="Y278" s="1"/>
    </row>
    <row r="279" spans="6:25" x14ac:dyDescent="0.2">
      <c r="F279" s="8"/>
      <c r="G279" s="8"/>
      <c r="H279" s="11"/>
      <c r="I279" s="1"/>
      <c r="J279" s="1"/>
      <c r="K279" s="7"/>
      <c r="L279" s="11"/>
      <c r="M279" s="24"/>
      <c r="N279" s="11"/>
      <c r="O279" s="24"/>
      <c r="P279" s="173"/>
      <c r="Q279" s="11"/>
      <c r="R279" s="11"/>
      <c r="S279" s="11"/>
      <c r="T279" s="11"/>
      <c r="U279" s="11"/>
      <c r="V279" s="1"/>
      <c r="W279" s="1"/>
      <c r="X279" s="1"/>
      <c r="Y279" s="1"/>
    </row>
    <row r="280" spans="6:25" x14ac:dyDescent="0.2">
      <c r="F280" s="8"/>
      <c r="G280" s="8"/>
      <c r="H280" s="11"/>
      <c r="I280" s="1"/>
      <c r="J280" s="1"/>
      <c r="K280" s="7"/>
      <c r="L280" s="11"/>
      <c r="M280" s="24"/>
      <c r="N280" s="11"/>
      <c r="O280" s="24"/>
      <c r="P280" s="173"/>
      <c r="Q280" s="11"/>
      <c r="R280" s="11"/>
      <c r="S280" s="11"/>
      <c r="T280" s="11"/>
      <c r="U280" s="11"/>
      <c r="V280" s="1"/>
      <c r="W280" s="1"/>
      <c r="X280" s="1"/>
      <c r="Y280" s="1"/>
    </row>
    <row r="281" spans="6:25" x14ac:dyDescent="0.2">
      <c r="F281" s="8"/>
      <c r="G281" s="8"/>
      <c r="H281" s="11"/>
      <c r="I281" s="1"/>
      <c r="J281" s="1"/>
      <c r="K281" s="7"/>
      <c r="L281" s="11"/>
      <c r="M281" s="24"/>
      <c r="N281" s="11"/>
      <c r="O281" s="24"/>
      <c r="P281" s="173"/>
      <c r="Q281" s="11"/>
      <c r="R281" s="11"/>
      <c r="S281" s="11"/>
      <c r="T281" s="11"/>
      <c r="U281" s="11"/>
      <c r="V281" s="1"/>
      <c r="W281" s="1"/>
      <c r="X281" s="1"/>
      <c r="Y281" s="1"/>
    </row>
    <row r="282" spans="6:25" x14ac:dyDescent="0.2">
      <c r="F282" s="8"/>
      <c r="G282" s="8"/>
      <c r="H282" s="11"/>
      <c r="I282" s="1"/>
      <c r="J282" s="1"/>
      <c r="K282" s="7"/>
      <c r="L282" s="11"/>
      <c r="M282" s="24"/>
      <c r="N282" s="11"/>
      <c r="O282" s="24"/>
      <c r="P282" s="173"/>
      <c r="Q282" s="11"/>
      <c r="R282" s="11"/>
      <c r="S282" s="11"/>
      <c r="T282" s="11"/>
      <c r="U282" s="11"/>
      <c r="V282" s="1"/>
      <c r="W282" s="1"/>
      <c r="X282" s="1"/>
      <c r="Y282" s="1"/>
    </row>
    <row r="283" spans="6:25" x14ac:dyDescent="0.2">
      <c r="F283" s="8"/>
      <c r="G283" s="8"/>
      <c r="H283" s="11"/>
      <c r="I283" s="1"/>
      <c r="J283" s="1"/>
      <c r="K283" s="7"/>
      <c r="L283" s="11"/>
      <c r="M283" s="24"/>
      <c r="N283" s="11"/>
      <c r="O283" s="24"/>
      <c r="P283" s="173"/>
      <c r="Q283" s="11"/>
      <c r="R283" s="11"/>
      <c r="S283" s="11"/>
      <c r="T283" s="11"/>
      <c r="U283" s="11"/>
      <c r="V283" s="1"/>
      <c r="W283" s="1"/>
      <c r="X283" s="1"/>
      <c r="Y283" s="1"/>
    </row>
    <row r="284" spans="6:25" x14ac:dyDescent="0.2">
      <c r="F284" s="8"/>
      <c r="G284" s="8"/>
      <c r="H284" s="11"/>
      <c r="I284" s="1"/>
      <c r="J284" s="1"/>
      <c r="K284" s="7"/>
      <c r="L284" s="11"/>
      <c r="M284" s="24"/>
      <c r="N284" s="11"/>
      <c r="O284" s="24"/>
      <c r="P284" s="173"/>
      <c r="Q284" s="11"/>
      <c r="R284" s="11"/>
      <c r="S284" s="11"/>
      <c r="T284" s="11"/>
      <c r="U284" s="11"/>
      <c r="V284" s="1"/>
      <c r="W284" s="1"/>
      <c r="X284" s="1"/>
      <c r="Y284" s="1"/>
    </row>
    <row r="285" spans="6:25" x14ac:dyDescent="0.2">
      <c r="F285" s="8"/>
      <c r="G285" s="8"/>
      <c r="H285" s="11"/>
      <c r="I285" s="1"/>
      <c r="J285" s="1"/>
      <c r="K285" s="7"/>
      <c r="L285" s="11"/>
      <c r="M285" s="24"/>
      <c r="N285" s="11"/>
      <c r="O285" s="24"/>
      <c r="P285" s="173"/>
      <c r="Q285" s="11"/>
      <c r="R285" s="11"/>
      <c r="S285" s="11"/>
      <c r="T285" s="11"/>
      <c r="U285" s="11"/>
      <c r="V285" s="1"/>
      <c r="W285" s="1"/>
      <c r="X285" s="1"/>
      <c r="Y285" s="1"/>
    </row>
    <row r="286" spans="6:25" x14ac:dyDescent="0.2">
      <c r="F286" s="8"/>
      <c r="G286" s="8"/>
      <c r="H286" s="11"/>
      <c r="I286" s="1"/>
      <c r="J286" s="1"/>
      <c r="K286" s="7"/>
      <c r="L286" s="11"/>
      <c r="M286" s="24"/>
      <c r="N286" s="11"/>
      <c r="O286" s="24"/>
      <c r="P286" s="173"/>
      <c r="Q286" s="11"/>
      <c r="R286" s="11"/>
      <c r="S286" s="11"/>
      <c r="T286" s="11"/>
      <c r="U286" s="11"/>
      <c r="V286" s="1"/>
      <c r="W286" s="1"/>
      <c r="X286" s="1"/>
      <c r="Y286" s="1"/>
    </row>
    <row r="287" spans="6:25" x14ac:dyDescent="0.2">
      <c r="F287" s="8"/>
      <c r="G287" s="8"/>
      <c r="H287" s="11"/>
      <c r="I287" s="1"/>
      <c r="J287" s="1"/>
      <c r="K287" s="7"/>
      <c r="L287" s="11"/>
      <c r="M287" s="24"/>
      <c r="N287" s="11"/>
      <c r="O287" s="24"/>
      <c r="P287" s="173"/>
      <c r="Q287" s="11"/>
      <c r="R287" s="11"/>
      <c r="S287" s="11"/>
      <c r="T287" s="11"/>
      <c r="U287" s="11"/>
      <c r="V287" s="1"/>
      <c r="W287" s="1"/>
      <c r="X287" s="1"/>
      <c r="Y287" s="1"/>
    </row>
    <row r="288" spans="6:25" x14ac:dyDescent="0.2">
      <c r="F288" s="8"/>
      <c r="G288" s="8"/>
      <c r="H288" s="11"/>
      <c r="I288" s="1"/>
      <c r="J288" s="1"/>
      <c r="K288" s="7"/>
      <c r="L288" s="11"/>
      <c r="M288" s="24"/>
      <c r="N288" s="11"/>
      <c r="O288" s="24"/>
      <c r="P288" s="173"/>
      <c r="Q288" s="11"/>
      <c r="R288" s="11"/>
      <c r="S288" s="11"/>
      <c r="T288" s="11"/>
      <c r="U288" s="11"/>
      <c r="V288" s="1"/>
      <c r="W288" s="1"/>
      <c r="X288" s="1"/>
      <c r="Y288" s="1"/>
    </row>
    <row r="289" spans="6:25" x14ac:dyDescent="0.2">
      <c r="F289" s="8"/>
      <c r="G289" s="8"/>
      <c r="H289" s="11"/>
      <c r="I289" s="1"/>
      <c r="J289" s="1"/>
      <c r="K289" s="7"/>
      <c r="L289" s="11"/>
      <c r="M289" s="24"/>
      <c r="N289" s="11"/>
      <c r="O289" s="24"/>
      <c r="P289" s="173"/>
      <c r="Q289" s="11"/>
      <c r="R289" s="11"/>
      <c r="S289" s="11"/>
      <c r="T289" s="11"/>
      <c r="U289" s="11"/>
      <c r="V289" s="1"/>
      <c r="W289" s="1"/>
      <c r="X289" s="1"/>
      <c r="Y289" s="1"/>
    </row>
    <row r="290" spans="6:25" x14ac:dyDescent="0.2">
      <c r="F290" s="8"/>
      <c r="G290" s="8"/>
      <c r="H290" s="11"/>
      <c r="I290" s="1"/>
      <c r="J290" s="1"/>
      <c r="K290" s="7"/>
      <c r="L290" s="11"/>
      <c r="M290" s="24"/>
      <c r="N290" s="11"/>
      <c r="O290" s="24"/>
      <c r="P290" s="173"/>
      <c r="Q290" s="11"/>
      <c r="R290" s="11"/>
      <c r="S290" s="11"/>
      <c r="T290" s="11"/>
      <c r="U290" s="11"/>
      <c r="V290" s="1"/>
      <c r="W290" s="1"/>
      <c r="X290" s="1"/>
      <c r="Y290" s="1"/>
    </row>
    <row r="291" spans="6:25" x14ac:dyDescent="0.2">
      <c r="F291" s="8"/>
      <c r="G291" s="8"/>
      <c r="H291" s="11"/>
      <c r="I291" s="1"/>
      <c r="J291" s="1"/>
      <c r="K291" s="7"/>
      <c r="L291" s="11"/>
      <c r="M291" s="24"/>
      <c r="N291" s="11"/>
      <c r="O291" s="24"/>
      <c r="P291" s="173"/>
      <c r="Q291" s="11"/>
      <c r="R291" s="11"/>
      <c r="S291" s="11"/>
      <c r="T291" s="11"/>
      <c r="U291" s="11"/>
      <c r="V291" s="1"/>
      <c r="W291" s="1"/>
      <c r="X291" s="1"/>
      <c r="Y291" s="1"/>
    </row>
    <row r="292" spans="6:25" x14ac:dyDescent="0.2">
      <c r="F292" s="8"/>
      <c r="G292" s="8"/>
      <c r="H292" s="11"/>
      <c r="I292" s="1"/>
      <c r="J292" s="1"/>
      <c r="K292" s="7"/>
      <c r="L292" s="11"/>
      <c r="M292" s="24"/>
      <c r="N292" s="11"/>
      <c r="O292" s="24"/>
      <c r="P292" s="173"/>
      <c r="Q292" s="11"/>
      <c r="R292" s="11"/>
      <c r="S292" s="11"/>
      <c r="T292" s="11"/>
      <c r="U292" s="11"/>
      <c r="V292" s="1"/>
      <c r="W292" s="1"/>
      <c r="X292" s="1"/>
      <c r="Y292" s="1"/>
    </row>
    <row r="293" spans="6:25" x14ac:dyDescent="0.2">
      <c r="F293" s="8"/>
      <c r="G293" s="8"/>
      <c r="H293" s="11"/>
      <c r="I293" s="1"/>
      <c r="J293" s="1"/>
      <c r="K293" s="7"/>
      <c r="L293" s="11"/>
      <c r="M293" s="24"/>
      <c r="N293" s="11"/>
      <c r="O293" s="24"/>
      <c r="P293" s="173"/>
      <c r="Q293" s="11"/>
      <c r="R293" s="11"/>
      <c r="S293" s="11"/>
      <c r="T293" s="11"/>
      <c r="U293" s="11"/>
      <c r="V293" s="1"/>
      <c r="W293" s="1"/>
      <c r="X293" s="1"/>
      <c r="Y293" s="1"/>
    </row>
    <row r="294" spans="6:25" x14ac:dyDescent="0.2">
      <c r="F294" s="8"/>
      <c r="G294" s="8"/>
      <c r="H294" s="11"/>
      <c r="I294" s="1"/>
      <c r="J294" s="1"/>
      <c r="K294" s="7"/>
      <c r="L294" s="11"/>
      <c r="M294" s="24"/>
      <c r="N294" s="11"/>
      <c r="O294" s="24"/>
      <c r="P294" s="173"/>
      <c r="Q294" s="11"/>
      <c r="R294" s="11"/>
      <c r="S294" s="11"/>
      <c r="T294" s="11"/>
      <c r="U294" s="11"/>
      <c r="V294" s="1"/>
      <c r="W294" s="1"/>
      <c r="X294" s="1"/>
      <c r="Y294" s="1"/>
    </row>
    <row r="295" spans="6:25" x14ac:dyDescent="0.2">
      <c r="F295" s="8"/>
      <c r="G295" s="8"/>
      <c r="H295" s="11"/>
      <c r="I295" s="1"/>
      <c r="J295" s="1"/>
      <c r="K295" s="7"/>
      <c r="L295" s="11"/>
      <c r="M295" s="24"/>
      <c r="N295" s="11"/>
      <c r="O295" s="24"/>
      <c r="P295" s="173"/>
      <c r="Q295" s="11"/>
      <c r="R295" s="11"/>
      <c r="S295" s="11"/>
      <c r="T295" s="11"/>
      <c r="U295" s="11"/>
      <c r="V295" s="1"/>
      <c r="W295" s="1"/>
      <c r="X295" s="1"/>
      <c r="Y295" s="1"/>
    </row>
    <row r="296" spans="6:25" x14ac:dyDescent="0.2">
      <c r="F296" s="8"/>
      <c r="G296" s="8"/>
      <c r="H296" s="11"/>
      <c r="I296" s="1"/>
      <c r="J296" s="1"/>
      <c r="K296" s="7"/>
      <c r="L296" s="11"/>
      <c r="M296" s="24"/>
      <c r="N296" s="11"/>
      <c r="O296" s="24"/>
      <c r="P296" s="173"/>
      <c r="Q296" s="11"/>
      <c r="R296" s="11"/>
      <c r="S296" s="11"/>
      <c r="T296" s="11"/>
      <c r="U296" s="11"/>
      <c r="V296" s="1"/>
      <c r="W296" s="1"/>
      <c r="X296" s="1"/>
      <c r="Y296" s="1"/>
    </row>
    <row r="297" spans="6:25" x14ac:dyDescent="0.2">
      <c r="F297" s="8"/>
      <c r="G297" s="8"/>
      <c r="H297" s="11"/>
      <c r="I297" s="1"/>
      <c r="J297" s="1"/>
      <c r="K297" s="7"/>
      <c r="L297" s="11"/>
      <c r="M297" s="24"/>
      <c r="N297" s="11"/>
      <c r="O297" s="24"/>
      <c r="P297" s="173"/>
      <c r="Q297" s="11"/>
      <c r="R297" s="11"/>
      <c r="S297" s="11"/>
      <c r="T297" s="11"/>
      <c r="U297" s="11"/>
      <c r="V297" s="1"/>
      <c r="W297" s="1"/>
      <c r="X297" s="1"/>
      <c r="Y297" s="1"/>
    </row>
    <row r="298" spans="6:25" x14ac:dyDescent="0.2">
      <c r="F298" s="8"/>
      <c r="G298" s="8"/>
      <c r="H298" s="11"/>
      <c r="I298" s="1"/>
      <c r="J298" s="1"/>
      <c r="K298" s="7"/>
      <c r="L298" s="11"/>
      <c r="M298" s="24"/>
      <c r="N298" s="11"/>
      <c r="O298" s="24"/>
      <c r="P298" s="173"/>
      <c r="Q298" s="11"/>
      <c r="R298" s="11"/>
      <c r="S298" s="11"/>
      <c r="T298" s="11"/>
      <c r="U298" s="11"/>
      <c r="V298" s="1"/>
      <c r="W298" s="1"/>
      <c r="X298" s="1"/>
      <c r="Y298" s="1"/>
    </row>
    <row r="299" spans="6:25" x14ac:dyDescent="0.2">
      <c r="F299" s="8"/>
      <c r="G299" s="8"/>
      <c r="H299" s="11"/>
      <c r="I299" s="1"/>
      <c r="J299" s="1"/>
      <c r="K299" s="7"/>
      <c r="L299" s="11"/>
      <c r="M299" s="24"/>
      <c r="N299" s="11"/>
      <c r="O299" s="24"/>
      <c r="P299" s="173"/>
      <c r="Q299" s="11"/>
      <c r="R299" s="11"/>
      <c r="S299" s="11"/>
      <c r="T299" s="11"/>
      <c r="U299" s="11"/>
      <c r="V299" s="1"/>
      <c r="W299" s="1"/>
      <c r="X299" s="1"/>
      <c r="Y299" s="1"/>
    </row>
    <row r="300" spans="6:25" x14ac:dyDescent="0.2">
      <c r="F300" s="8"/>
      <c r="G300" s="8"/>
      <c r="H300" s="11"/>
      <c r="I300" s="1"/>
      <c r="J300" s="1"/>
      <c r="K300" s="7"/>
      <c r="L300" s="11"/>
      <c r="M300" s="24"/>
      <c r="N300" s="11"/>
      <c r="O300" s="24"/>
      <c r="P300" s="173"/>
      <c r="Q300" s="11"/>
      <c r="R300" s="11"/>
      <c r="S300" s="11"/>
      <c r="T300" s="11"/>
      <c r="U300" s="11"/>
      <c r="V300" s="1"/>
      <c r="W300" s="1"/>
      <c r="X300" s="1"/>
      <c r="Y300" s="1"/>
    </row>
    <row r="301" spans="6:25" x14ac:dyDescent="0.2">
      <c r="F301" s="8"/>
      <c r="G301" s="8"/>
      <c r="H301" s="11"/>
      <c r="I301" s="1"/>
      <c r="J301" s="1"/>
      <c r="K301" s="7"/>
      <c r="L301" s="11"/>
      <c r="M301" s="24"/>
      <c r="N301" s="11"/>
      <c r="O301" s="24"/>
      <c r="P301" s="173"/>
      <c r="Q301" s="11"/>
      <c r="R301" s="11"/>
      <c r="S301" s="11"/>
      <c r="T301" s="11"/>
      <c r="U301" s="11"/>
      <c r="V301" s="1"/>
      <c r="W301" s="1"/>
      <c r="X301" s="1"/>
      <c r="Y301" s="1"/>
    </row>
    <row r="302" spans="6:25" x14ac:dyDescent="0.2">
      <c r="F302" s="8"/>
      <c r="G302" s="8"/>
      <c r="H302" s="11"/>
      <c r="I302" s="1"/>
      <c r="J302" s="1"/>
      <c r="K302" s="7"/>
      <c r="L302" s="11"/>
      <c r="M302" s="24"/>
      <c r="N302" s="11"/>
      <c r="O302" s="24"/>
      <c r="P302" s="173"/>
      <c r="Q302" s="11"/>
      <c r="R302" s="11"/>
      <c r="S302" s="11"/>
      <c r="T302" s="11"/>
      <c r="U302" s="11"/>
      <c r="V302" s="1"/>
      <c r="W302" s="1"/>
      <c r="X302" s="1"/>
      <c r="Y302" s="1"/>
    </row>
    <row r="303" spans="6:25" x14ac:dyDescent="0.2">
      <c r="F303" s="8"/>
      <c r="G303" s="8"/>
      <c r="H303" s="11"/>
      <c r="I303" s="1"/>
      <c r="J303" s="1"/>
      <c r="K303" s="7"/>
      <c r="L303" s="11"/>
      <c r="M303" s="24"/>
      <c r="N303" s="11"/>
      <c r="O303" s="24"/>
      <c r="P303" s="173"/>
      <c r="Q303" s="11"/>
      <c r="R303" s="11"/>
      <c r="S303" s="11"/>
      <c r="T303" s="11"/>
      <c r="U303" s="11"/>
      <c r="V303" s="1"/>
      <c r="W303" s="1"/>
      <c r="X303" s="1"/>
      <c r="Y303" s="1"/>
    </row>
    <row r="304" spans="6:25" x14ac:dyDescent="0.2">
      <c r="F304" s="8"/>
      <c r="G304" s="8"/>
      <c r="H304" s="11"/>
      <c r="I304" s="1"/>
      <c r="J304" s="1"/>
      <c r="K304" s="7"/>
      <c r="L304" s="11"/>
      <c r="M304" s="24"/>
      <c r="N304" s="11"/>
      <c r="O304" s="24"/>
      <c r="P304" s="173"/>
      <c r="Q304" s="11"/>
      <c r="R304" s="11"/>
      <c r="S304" s="11"/>
      <c r="T304" s="11"/>
      <c r="U304" s="11"/>
      <c r="V304" s="1"/>
      <c r="W304" s="1"/>
      <c r="X304" s="1"/>
      <c r="Y304" s="1"/>
    </row>
    <row r="305" spans="6:25" x14ac:dyDescent="0.2">
      <c r="F305" s="8"/>
      <c r="G305" s="8"/>
      <c r="H305" s="11"/>
      <c r="I305" s="1"/>
      <c r="J305" s="1"/>
      <c r="K305" s="7"/>
      <c r="L305" s="11"/>
      <c r="M305" s="24"/>
      <c r="N305" s="11"/>
      <c r="O305" s="24"/>
      <c r="P305" s="173"/>
      <c r="Q305" s="11"/>
      <c r="R305" s="11"/>
      <c r="S305" s="11"/>
      <c r="T305" s="11"/>
      <c r="U305" s="11"/>
      <c r="V305" s="1"/>
      <c r="W305" s="1"/>
      <c r="X305" s="1"/>
      <c r="Y305" s="1"/>
    </row>
    <row r="306" spans="6:25" x14ac:dyDescent="0.2">
      <c r="F306" s="8"/>
      <c r="G306" s="8"/>
      <c r="H306" s="11"/>
      <c r="I306" s="1"/>
      <c r="J306" s="1"/>
      <c r="K306" s="7"/>
      <c r="L306" s="11"/>
      <c r="M306" s="24"/>
      <c r="N306" s="11"/>
      <c r="O306" s="24"/>
      <c r="P306" s="173"/>
      <c r="Q306" s="11"/>
      <c r="R306" s="11"/>
      <c r="S306" s="11"/>
      <c r="T306" s="11"/>
      <c r="U306" s="11"/>
      <c r="V306" s="1"/>
      <c r="W306" s="1"/>
      <c r="X306" s="1"/>
      <c r="Y306" s="1"/>
    </row>
    <row r="307" spans="6:25" x14ac:dyDescent="0.2">
      <c r="F307" s="8"/>
      <c r="G307" s="8"/>
      <c r="H307" s="11"/>
      <c r="I307" s="1"/>
      <c r="J307" s="1"/>
      <c r="K307" s="7"/>
      <c r="L307" s="11"/>
      <c r="M307" s="24"/>
      <c r="N307" s="11"/>
      <c r="O307" s="24"/>
      <c r="P307" s="173"/>
      <c r="Q307" s="11"/>
      <c r="R307" s="11"/>
      <c r="S307" s="11"/>
      <c r="T307" s="11"/>
      <c r="U307" s="11"/>
      <c r="V307" s="1"/>
      <c r="W307" s="1"/>
      <c r="X307" s="1"/>
      <c r="Y307" s="1"/>
    </row>
    <row r="308" spans="6:25" x14ac:dyDescent="0.2">
      <c r="F308" s="8"/>
      <c r="G308" s="8"/>
      <c r="H308" s="11"/>
      <c r="I308" s="1"/>
      <c r="J308" s="1"/>
      <c r="K308" s="7"/>
      <c r="L308" s="11"/>
      <c r="M308" s="24"/>
      <c r="N308" s="11"/>
      <c r="O308" s="24"/>
      <c r="P308" s="173"/>
      <c r="Q308" s="11"/>
      <c r="R308" s="11"/>
      <c r="S308" s="11"/>
      <c r="T308" s="11"/>
      <c r="U308" s="11"/>
      <c r="V308" s="1"/>
      <c r="W308" s="1"/>
      <c r="X308" s="1"/>
      <c r="Y308" s="1"/>
    </row>
    <row r="309" spans="6:25" x14ac:dyDescent="0.2">
      <c r="F309" s="8"/>
      <c r="G309" s="8"/>
      <c r="H309" s="11"/>
      <c r="I309" s="1"/>
      <c r="J309" s="1"/>
      <c r="K309" s="7"/>
      <c r="L309" s="11"/>
      <c r="M309" s="24"/>
      <c r="N309" s="11"/>
      <c r="O309" s="24"/>
      <c r="P309" s="173"/>
      <c r="Q309" s="11"/>
      <c r="R309" s="11"/>
      <c r="S309" s="11"/>
      <c r="T309" s="11"/>
      <c r="U309" s="11"/>
      <c r="V309" s="1"/>
      <c r="W309" s="1"/>
      <c r="X309" s="1"/>
      <c r="Y309" s="1"/>
    </row>
    <row r="310" spans="6:25" x14ac:dyDescent="0.2">
      <c r="F310" s="8"/>
      <c r="G310" s="8"/>
      <c r="H310" s="11"/>
      <c r="I310" s="1"/>
      <c r="J310" s="1"/>
      <c r="K310" s="7"/>
      <c r="L310" s="11"/>
      <c r="M310" s="24"/>
      <c r="N310" s="11"/>
      <c r="O310" s="24"/>
      <c r="P310" s="173"/>
      <c r="Q310" s="11"/>
      <c r="R310" s="11"/>
      <c r="S310" s="11"/>
      <c r="T310" s="11"/>
      <c r="U310" s="11"/>
      <c r="V310" s="1"/>
      <c r="W310" s="1"/>
      <c r="X310" s="1"/>
      <c r="Y310" s="1"/>
    </row>
    <row r="311" spans="6:25" x14ac:dyDescent="0.2">
      <c r="F311" s="8"/>
      <c r="G311" s="8"/>
      <c r="H311" s="11"/>
      <c r="I311" s="1"/>
      <c r="J311" s="1"/>
      <c r="K311" s="7"/>
      <c r="L311" s="11"/>
      <c r="M311" s="24"/>
      <c r="N311" s="11"/>
      <c r="O311" s="24"/>
      <c r="P311" s="173"/>
      <c r="Q311" s="11"/>
      <c r="R311" s="11"/>
      <c r="S311" s="11"/>
      <c r="T311" s="11"/>
      <c r="U311" s="11"/>
      <c r="V311" s="1"/>
      <c r="W311" s="1"/>
      <c r="X311" s="1"/>
      <c r="Y311" s="1"/>
    </row>
    <row r="312" spans="6:25" x14ac:dyDescent="0.2">
      <c r="F312" s="8"/>
      <c r="G312" s="8"/>
      <c r="H312" s="11"/>
      <c r="I312" s="1"/>
      <c r="J312" s="1"/>
      <c r="K312" s="7"/>
      <c r="L312" s="11"/>
      <c r="M312" s="24"/>
      <c r="N312" s="11"/>
      <c r="O312" s="24"/>
      <c r="P312" s="173"/>
      <c r="Q312" s="11"/>
      <c r="R312" s="11"/>
      <c r="S312" s="11"/>
      <c r="T312" s="11"/>
      <c r="U312" s="11"/>
      <c r="V312" s="1"/>
      <c r="W312" s="1"/>
      <c r="X312" s="1"/>
      <c r="Y312" s="1"/>
    </row>
    <row r="313" spans="6:25" x14ac:dyDescent="0.2">
      <c r="F313" s="8"/>
      <c r="G313" s="8"/>
      <c r="H313" s="11"/>
      <c r="I313" s="1"/>
      <c r="J313" s="1"/>
      <c r="K313" s="7"/>
      <c r="L313" s="11"/>
      <c r="M313" s="24"/>
      <c r="N313" s="11"/>
      <c r="O313" s="24"/>
      <c r="P313" s="173"/>
      <c r="Q313" s="11"/>
      <c r="R313" s="11"/>
      <c r="S313" s="11"/>
      <c r="T313" s="11"/>
      <c r="U313" s="11"/>
      <c r="V313" s="1"/>
      <c r="W313" s="1"/>
      <c r="X313" s="1"/>
      <c r="Y313" s="1"/>
    </row>
    <row r="314" spans="6:25" x14ac:dyDescent="0.2">
      <c r="F314" s="8"/>
      <c r="G314" s="8"/>
      <c r="H314" s="11"/>
      <c r="I314" s="1"/>
      <c r="J314" s="1"/>
      <c r="K314" s="7"/>
      <c r="L314" s="11"/>
      <c r="M314" s="24"/>
      <c r="N314" s="11"/>
      <c r="O314" s="24"/>
      <c r="P314" s="173"/>
      <c r="Q314" s="11"/>
      <c r="R314" s="11"/>
      <c r="S314" s="11"/>
      <c r="T314" s="11"/>
      <c r="U314" s="11"/>
      <c r="V314" s="1"/>
      <c r="W314" s="1"/>
      <c r="X314" s="1"/>
      <c r="Y314" s="1"/>
    </row>
    <row r="315" spans="6:25" x14ac:dyDescent="0.2">
      <c r="F315" s="8"/>
      <c r="G315" s="8"/>
      <c r="H315" s="11"/>
      <c r="I315" s="1"/>
      <c r="J315" s="1"/>
      <c r="K315" s="7"/>
      <c r="L315" s="11"/>
      <c r="M315" s="24"/>
      <c r="N315" s="11"/>
      <c r="O315" s="24"/>
      <c r="P315" s="173"/>
      <c r="Q315" s="11"/>
      <c r="R315" s="11"/>
      <c r="S315" s="11"/>
      <c r="T315" s="11"/>
      <c r="U315" s="11"/>
      <c r="V315" s="1"/>
      <c r="W315" s="1"/>
      <c r="X315" s="1"/>
      <c r="Y315" s="1"/>
    </row>
    <row r="316" spans="6:25" x14ac:dyDescent="0.2">
      <c r="F316" s="8"/>
      <c r="G316" s="8"/>
      <c r="H316" s="11"/>
      <c r="I316" s="1"/>
      <c r="J316" s="1"/>
      <c r="K316" s="7"/>
      <c r="L316" s="11"/>
      <c r="M316" s="24"/>
      <c r="N316" s="11"/>
      <c r="O316" s="24"/>
      <c r="P316" s="173"/>
      <c r="Q316" s="11"/>
      <c r="R316" s="11"/>
      <c r="S316" s="11"/>
      <c r="T316" s="11"/>
      <c r="U316" s="11"/>
      <c r="V316" s="1"/>
      <c r="W316" s="1"/>
      <c r="X316" s="1"/>
      <c r="Y316" s="1"/>
    </row>
    <row r="317" spans="6:25" x14ac:dyDescent="0.2">
      <c r="F317" s="8"/>
      <c r="G317" s="8"/>
      <c r="H317" s="11"/>
      <c r="I317" s="1"/>
      <c r="J317" s="1"/>
      <c r="K317" s="7"/>
      <c r="L317" s="11"/>
      <c r="M317" s="24"/>
      <c r="N317" s="11"/>
      <c r="O317" s="24"/>
      <c r="P317" s="173"/>
      <c r="Q317" s="11"/>
      <c r="R317" s="11"/>
      <c r="S317" s="11"/>
      <c r="T317" s="11"/>
      <c r="U317" s="11"/>
      <c r="V317" s="1"/>
      <c r="W317" s="1"/>
      <c r="X317" s="1"/>
      <c r="Y317" s="1"/>
    </row>
    <row r="318" spans="6:25" x14ac:dyDescent="0.2">
      <c r="F318" s="8"/>
      <c r="G318" s="8"/>
      <c r="H318" s="11"/>
      <c r="I318" s="1"/>
      <c r="J318" s="1"/>
      <c r="K318" s="7"/>
      <c r="L318" s="11"/>
      <c r="M318" s="24"/>
      <c r="N318" s="11"/>
      <c r="O318" s="24"/>
      <c r="P318" s="173"/>
      <c r="Q318" s="11"/>
      <c r="R318" s="11"/>
      <c r="S318" s="11"/>
      <c r="T318" s="11"/>
      <c r="U318" s="11"/>
      <c r="V318" s="1"/>
      <c r="W318" s="1"/>
      <c r="X318" s="1"/>
      <c r="Y318" s="1"/>
    </row>
    <row r="319" spans="6:25" x14ac:dyDescent="0.2">
      <c r="F319" s="8"/>
      <c r="G319" s="8"/>
      <c r="H319" s="11"/>
      <c r="I319" s="1"/>
      <c r="J319" s="1"/>
      <c r="K319" s="7"/>
      <c r="L319" s="11"/>
      <c r="M319" s="24"/>
      <c r="N319" s="11"/>
      <c r="O319" s="24"/>
      <c r="P319" s="173"/>
      <c r="Q319" s="11"/>
      <c r="R319" s="11"/>
      <c r="S319" s="11"/>
      <c r="T319" s="11"/>
      <c r="U319" s="11"/>
      <c r="V319" s="1"/>
      <c r="W319" s="1"/>
      <c r="X319" s="1"/>
      <c r="Y319" s="1"/>
    </row>
    <row r="320" spans="6:25" x14ac:dyDescent="0.2">
      <c r="F320" s="8"/>
      <c r="G320" s="8"/>
      <c r="H320" s="11"/>
      <c r="I320" s="1"/>
      <c r="J320" s="1"/>
      <c r="K320" s="7"/>
      <c r="L320" s="11"/>
      <c r="M320" s="24"/>
      <c r="N320" s="11"/>
      <c r="O320" s="24"/>
      <c r="P320" s="173"/>
      <c r="Q320" s="11"/>
      <c r="R320" s="11"/>
      <c r="S320" s="11"/>
      <c r="T320" s="11"/>
      <c r="U320" s="11"/>
      <c r="V320" s="1"/>
      <c r="W320" s="1"/>
      <c r="X320" s="1"/>
      <c r="Y320" s="1"/>
    </row>
    <row r="321" spans="6:25" x14ac:dyDescent="0.2">
      <c r="F321" s="8"/>
      <c r="G321" s="8"/>
      <c r="H321" s="11"/>
      <c r="I321" s="1"/>
      <c r="J321" s="1"/>
      <c r="K321" s="7"/>
      <c r="L321" s="11"/>
      <c r="M321" s="24"/>
      <c r="N321" s="11"/>
      <c r="O321" s="24"/>
      <c r="P321" s="173"/>
      <c r="Q321" s="11"/>
      <c r="R321" s="11"/>
      <c r="S321" s="11"/>
      <c r="T321" s="11"/>
      <c r="U321" s="11"/>
      <c r="V321" s="1"/>
      <c r="W321" s="1"/>
      <c r="X321" s="1"/>
      <c r="Y321" s="1"/>
    </row>
    <row r="322" spans="6:25" x14ac:dyDescent="0.2">
      <c r="F322" s="8"/>
      <c r="G322" s="8"/>
      <c r="H322" s="11"/>
      <c r="I322" s="1"/>
      <c r="J322" s="1"/>
      <c r="K322" s="7"/>
      <c r="L322" s="11"/>
      <c r="M322" s="24"/>
      <c r="N322" s="11"/>
      <c r="O322" s="24"/>
      <c r="P322" s="173"/>
      <c r="Q322" s="11"/>
      <c r="R322" s="11"/>
      <c r="S322" s="11"/>
      <c r="T322" s="11"/>
      <c r="U322" s="11"/>
      <c r="V322" s="1"/>
      <c r="W322" s="1"/>
      <c r="X322" s="1"/>
      <c r="Y322" s="1"/>
    </row>
    <row r="323" spans="6:25" x14ac:dyDescent="0.2">
      <c r="F323" s="8"/>
      <c r="G323" s="8"/>
      <c r="H323" s="11"/>
      <c r="I323" s="1"/>
      <c r="J323" s="1"/>
      <c r="K323" s="7"/>
      <c r="L323" s="11"/>
      <c r="M323" s="24"/>
      <c r="N323" s="11"/>
      <c r="O323" s="24"/>
      <c r="P323" s="173"/>
      <c r="Q323" s="11"/>
      <c r="R323" s="11"/>
      <c r="S323" s="11"/>
      <c r="T323" s="11"/>
      <c r="U323" s="11"/>
      <c r="V323" s="1"/>
      <c r="W323" s="1"/>
      <c r="X323" s="1"/>
      <c r="Y323" s="1"/>
    </row>
    <row r="324" spans="6:25" x14ac:dyDescent="0.2">
      <c r="F324" s="8"/>
      <c r="G324" s="8"/>
      <c r="H324" s="11"/>
      <c r="I324" s="1"/>
      <c r="J324" s="1"/>
      <c r="K324" s="7"/>
      <c r="L324" s="11"/>
      <c r="M324" s="24"/>
      <c r="N324" s="11"/>
      <c r="O324" s="24"/>
      <c r="P324" s="173"/>
      <c r="Q324" s="11"/>
      <c r="R324" s="11"/>
      <c r="S324" s="11"/>
      <c r="T324" s="11"/>
      <c r="U324" s="11"/>
      <c r="V324" s="1"/>
      <c r="W324" s="1"/>
      <c r="X324" s="1"/>
      <c r="Y324" s="1"/>
    </row>
    <row r="325" spans="6:25" x14ac:dyDescent="0.2">
      <c r="F325" s="8"/>
      <c r="G325" s="8"/>
      <c r="H325" s="11"/>
      <c r="I325" s="1"/>
      <c r="J325" s="1"/>
      <c r="K325" s="7"/>
      <c r="L325" s="11"/>
      <c r="M325" s="24"/>
      <c r="N325" s="11"/>
      <c r="O325" s="24"/>
      <c r="P325" s="173"/>
      <c r="Q325" s="11"/>
      <c r="R325" s="11"/>
      <c r="S325" s="11"/>
      <c r="T325" s="11"/>
      <c r="U325" s="11"/>
      <c r="V325" s="1"/>
      <c r="W325" s="1"/>
      <c r="X325" s="1"/>
      <c r="Y325" s="1"/>
    </row>
    <row r="326" spans="6:25" x14ac:dyDescent="0.2">
      <c r="F326" s="8"/>
      <c r="G326" s="8"/>
      <c r="H326" s="11"/>
      <c r="I326" s="1"/>
      <c r="J326" s="1"/>
      <c r="K326" s="7"/>
      <c r="L326" s="11"/>
      <c r="M326" s="24"/>
      <c r="N326" s="11"/>
      <c r="O326" s="24"/>
      <c r="P326" s="173"/>
      <c r="Q326" s="11"/>
      <c r="R326" s="11"/>
      <c r="S326" s="11"/>
      <c r="T326" s="11"/>
      <c r="U326" s="11"/>
      <c r="V326" s="1"/>
      <c r="W326" s="1"/>
      <c r="X326" s="1"/>
      <c r="Y326" s="1"/>
    </row>
    <row r="327" spans="6:25" x14ac:dyDescent="0.2">
      <c r="F327" s="8"/>
      <c r="G327" s="8"/>
      <c r="H327" s="11"/>
      <c r="I327" s="1"/>
      <c r="J327" s="1"/>
      <c r="K327" s="7"/>
      <c r="L327" s="11"/>
      <c r="M327" s="24"/>
      <c r="N327" s="11"/>
      <c r="O327" s="24"/>
      <c r="P327" s="173"/>
      <c r="Q327" s="11"/>
      <c r="R327" s="11"/>
      <c r="S327" s="11"/>
      <c r="T327" s="11"/>
      <c r="U327" s="11"/>
      <c r="V327" s="1"/>
      <c r="W327" s="1"/>
      <c r="X327" s="1"/>
      <c r="Y327" s="1"/>
    </row>
    <row r="328" spans="6:25" x14ac:dyDescent="0.2">
      <c r="F328" s="8"/>
      <c r="G328" s="8"/>
      <c r="H328" s="11"/>
      <c r="I328" s="1"/>
      <c r="J328" s="1"/>
      <c r="K328" s="7"/>
      <c r="L328" s="11"/>
      <c r="M328" s="24"/>
      <c r="N328" s="11"/>
      <c r="O328" s="24"/>
      <c r="P328" s="173"/>
      <c r="Q328" s="11"/>
      <c r="R328" s="11"/>
      <c r="S328" s="11"/>
      <c r="T328" s="11"/>
      <c r="U328" s="11"/>
      <c r="V328" s="1"/>
      <c r="W328" s="1"/>
      <c r="X328" s="1"/>
      <c r="Y328" s="1"/>
    </row>
    <row r="329" spans="6:25" x14ac:dyDescent="0.2">
      <c r="F329" s="8"/>
      <c r="G329" s="8"/>
      <c r="H329" s="11"/>
      <c r="I329" s="1"/>
      <c r="J329" s="1"/>
      <c r="K329" s="7"/>
      <c r="L329" s="11"/>
      <c r="M329" s="24"/>
      <c r="N329" s="11"/>
      <c r="O329" s="24"/>
      <c r="P329" s="173"/>
      <c r="Q329" s="11"/>
      <c r="R329" s="11"/>
      <c r="S329" s="11"/>
      <c r="T329" s="11"/>
      <c r="U329" s="11"/>
      <c r="V329" s="1"/>
      <c r="W329" s="1"/>
      <c r="X329" s="1"/>
      <c r="Y329" s="1"/>
    </row>
    <row r="330" spans="6:25" x14ac:dyDescent="0.2">
      <c r="F330" s="8"/>
      <c r="G330" s="8"/>
      <c r="H330" s="11"/>
      <c r="I330" s="1"/>
      <c r="J330" s="1"/>
      <c r="K330" s="7"/>
      <c r="L330" s="11"/>
      <c r="M330" s="24"/>
      <c r="N330" s="11"/>
      <c r="O330" s="24"/>
      <c r="P330" s="173"/>
      <c r="Q330" s="11"/>
      <c r="R330" s="11"/>
      <c r="S330" s="11"/>
      <c r="T330" s="11"/>
      <c r="U330" s="11"/>
      <c r="V330" s="1"/>
      <c r="W330" s="1"/>
      <c r="X330" s="1"/>
      <c r="Y330" s="1"/>
    </row>
    <row r="331" spans="6:25" x14ac:dyDescent="0.2">
      <c r="F331" s="8"/>
      <c r="G331" s="8"/>
      <c r="H331" s="11"/>
      <c r="I331" s="1"/>
      <c r="J331" s="1"/>
      <c r="K331" s="7"/>
      <c r="L331" s="11"/>
      <c r="M331" s="24"/>
      <c r="N331" s="11"/>
      <c r="O331" s="24"/>
      <c r="P331" s="173"/>
      <c r="Q331" s="11"/>
      <c r="R331" s="11"/>
      <c r="S331" s="11"/>
      <c r="T331" s="11"/>
      <c r="U331" s="11"/>
      <c r="V331" s="1"/>
      <c r="W331" s="1"/>
      <c r="X331" s="1"/>
      <c r="Y331" s="1"/>
    </row>
    <row r="332" spans="6:25" x14ac:dyDescent="0.2">
      <c r="F332" s="8"/>
      <c r="G332" s="8"/>
      <c r="H332" s="11"/>
      <c r="I332" s="1"/>
      <c r="J332" s="1"/>
      <c r="K332" s="7"/>
      <c r="L332" s="11"/>
      <c r="M332" s="24"/>
      <c r="N332" s="11"/>
      <c r="O332" s="24"/>
      <c r="P332" s="173"/>
      <c r="Q332" s="11"/>
      <c r="R332" s="11"/>
      <c r="S332" s="11"/>
      <c r="T332" s="11"/>
      <c r="U332" s="11"/>
      <c r="V332" s="1"/>
      <c r="W332" s="1"/>
      <c r="X332" s="1"/>
      <c r="Y332" s="1"/>
    </row>
    <row r="333" spans="6:25" x14ac:dyDescent="0.2">
      <c r="F333" s="8"/>
      <c r="G333" s="8"/>
      <c r="H333" s="11"/>
      <c r="I333" s="1"/>
      <c r="J333" s="1"/>
      <c r="K333" s="7"/>
      <c r="L333" s="11"/>
      <c r="M333" s="24"/>
      <c r="N333" s="11"/>
      <c r="O333" s="24"/>
      <c r="P333" s="173"/>
      <c r="Q333" s="11"/>
      <c r="R333" s="11"/>
      <c r="S333" s="11"/>
      <c r="T333" s="11"/>
      <c r="U333" s="11"/>
      <c r="V333" s="1"/>
      <c r="W333" s="1"/>
      <c r="X333" s="1"/>
      <c r="Y333" s="1"/>
    </row>
    <row r="334" spans="6:25" x14ac:dyDescent="0.2">
      <c r="F334" s="8"/>
      <c r="G334" s="8"/>
      <c r="H334" s="11"/>
      <c r="I334" s="1"/>
      <c r="J334" s="1"/>
      <c r="K334" s="7"/>
      <c r="L334" s="11"/>
      <c r="M334" s="24"/>
      <c r="N334" s="11"/>
      <c r="O334" s="24"/>
      <c r="P334" s="173"/>
      <c r="Q334" s="11"/>
      <c r="R334" s="11"/>
      <c r="S334" s="11"/>
      <c r="T334" s="11"/>
      <c r="U334" s="11"/>
      <c r="V334" s="1"/>
      <c r="W334" s="1"/>
      <c r="X334" s="1"/>
      <c r="Y334" s="1"/>
    </row>
    <row r="335" spans="6:25" x14ac:dyDescent="0.2">
      <c r="F335" s="8"/>
      <c r="G335" s="8"/>
      <c r="H335" s="11"/>
      <c r="I335" s="1"/>
      <c r="J335" s="1"/>
      <c r="K335" s="7"/>
      <c r="L335" s="11"/>
      <c r="M335" s="24"/>
      <c r="N335" s="11"/>
      <c r="O335" s="24"/>
      <c r="P335" s="173"/>
      <c r="Q335" s="11"/>
      <c r="R335" s="11"/>
      <c r="S335" s="11"/>
      <c r="T335" s="11"/>
      <c r="U335" s="11"/>
      <c r="V335" s="1"/>
      <c r="W335" s="1"/>
      <c r="X335" s="1"/>
      <c r="Y335" s="1"/>
    </row>
    <row r="336" spans="6:25" x14ac:dyDescent="0.2">
      <c r="F336" s="8"/>
      <c r="G336" s="8"/>
      <c r="H336" s="11"/>
      <c r="I336" s="1"/>
      <c r="J336" s="1"/>
      <c r="K336" s="7"/>
      <c r="L336" s="11"/>
      <c r="M336" s="24"/>
      <c r="N336" s="11"/>
      <c r="O336" s="24"/>
      <c r="P336" s="173"/>
      <c r="Q336" s="11"/>
      <c r="R336" s="11"/>
      <c r="S336" s="11"/>
      <c r="T336" s="11"/>
      <c r="U336" s="11"/>
      <c r="V336" s="1"/>
      <c r="W336" s="1"/>
      <c r="X336" s="1"/>
      <c r="Y336" s="1"/>
    </row>
    <row r="337" spans="6:25" x14ac:dyDescent="0.2">
      <c r="F337" s="8"/>
      <c r="G337" s="8"/>
      <c r="H337" s="11"/>
      <c r="I337" s="1"/>
      <c r="J337" s="1"/>
      <c r="K337" s="7"/>
      <c r="L337" s="11"/>
      <c r="M337" s="24"/>
      <c r="N337" s="11"/>
      <c r="O337" s="24"/>
      <c r="P337" s="173"/>
      <c r="Q337" s="11"/>
      <c r="R337" s="11"/>
      <c r="S337" s="11"/>
      <c r="T337" s="11"/>
      <c r="U337" s="11"/>
      <c r="V337" s="1"/>
      <c r="W337" s="1"/>
      <c r="X337" s="1"/>
      <c r="Y337" s="1"/>
    </row>
    <row r="338" spans="6:25" x14ac:dyDescent="0.2">
      <c r="F338" s="8"/>
      <c r="G338" s="8"/>
      <c r="H338" s="11"/>
      <c r="I338" s="1"/>
      <c r="J338" s="1"/>
      <c r="K338" s="7"/>
      <c r="L338" s="11"/>
      <c r="M338" s="24"/>
      <c r="N338" s="11"/>
      <c r="O338" s="24"/>
      <c r="P338" s="173"/>
      <c r="Q338" s="11"/>
      <c r="R338" s="11"/>
      <c r="S338" s="11"/>
      <c r="T338" s="11"/>
      <c r="U338" s="11"/>
      <c r="V338" s="1"/>
      <c r="W338" s="1"/>
      <c r="X338" s="1"/>
      <c r="Y338" s="1"/>
    </row>
    <row r="339" spans="6:25" x14ac:dyDescent="0.2">
      <c r="F339" s="8"/>
      <c r="G339" s="8"/>
      <c r="H339" s="11"/>
      <c r="I339" s="1"/>
      <c r="J339" s="1"/>
      <c r="K339" s="7"/>
      <c r="L339" s="11"/>
      <c r="M339" s="24"/>
      <c r="N339" s="11"/>
      <c r="O339" s="24"/>
      <c r="P339" s="173"/>
      <c r="Q339" s="11"/>
      <c r="R339" s="11"/>
      <c r="S339" s="11"/>
      <c r="T339" s="11"/>
      <c r="U339" s="11"/>
      <c r="V339" s="1"/>
      <c r="W339" s="1"/>
      <c r="X339" s="1"/>
      <c r="Y339" s="1"/>
    </row>
    <row r="340" spans="6:25" x14ac:dyDescent="0.2">
      <c r="F340" s="8"/>
      <c r="G340" s="8"/>
      <c r="H340" s="11"/>
      <c r="I340" s="1"/>
      <c r="J340" s="1"/>
      <c r="K340" s="7"/>
      <c r="L340" s="11"/>
      <c r="M340" s="24"/>
      <c r="N340" s="11"/>
      <c r="O340" s="24"/>
      <c r="P340" s="173"/>
      <c r="Q340" s="11"/>
      <c r="R340" s="11"/>
      <c r="S340" s="11"/>
      <c r="T340" s="11"/>
      <c r="U340" s="11"/>
      <c r="V340" s="1"/>
      <c r="W340" s="1"/>
      <c r="X340" s="1"/>
      <c r="Y340" s="1"/>
    </row>
    <row r="341" spans="6:25" x14ac:dyDescent="0.2">
      <c r="F341" s="8"/>
      <c r="G341" s="8"/>
      <c r="H341" s="11"/>
      <c r="I341" s="1"/>
      <c r="J341" s="1"/>
      <c r="K341" s="7"/>
      <c r="L341" s="11"/>
      <c r="M341" s="24"/>
      <c r="N341" s="11"/>
      <c r="O341" s="24"/>
      <c r="P341" s="173"/>
      <c r="Q341" s="11"/>
      <c r="R341" s="11"/>
      <c r="S341" s="11"/>
      <c r="T341" s="11"/>
      <c r="U341" s="11"/>
      <c r="V341" s="1"/>
      <c r="W341" s="1"/>
      <c r="X341" s="1"/>
      <c r="Y341" s="1"/>
    </row>
    <row r="342" spans="6:25" x14ac:dyDescent="0.2">
      <c r="F342" s="8"/>
      <c r="G342" s="8"/>
      <c r="H342" s="11"/>
      <c r="I342" s="1"/>
      <c r="J342" s="1"/>
      <c r="K342" s="7"/>
      <c r="L342" s="11"/>
      <c r="M342" s="24"/>
      <c r="N342" s="11"/>
      <c r="O342" s="24"/>
      <c r="P342" s="173"/>
      <c r="Q342" s="11"/>
      <c r="R342" s="11"/>
      <c r="S342" s="11"/>
      <c r="T342" s="11"/>
      <c r="U342" s="11"/>
      <c r="V342" s="1"/>
      <c r="W342" s="1"/>
      <c r="X342" s="1"/>
      <c r="Y342" s="1"/>
    </row>
    <row r="343" spans="6:25" x14ac:dyDescent="0.2">
      <c r="F343" s="8"/>
      <c r="G343" s="8"/>
      <c r="H343" s="11"/>
      <c r="I343" s="1"/>
      <c r="J343" s="1"/>
      <c r="K343" s="7"/>
      <c r="L343" s="11"/>
      <c r="M343" s="24"/>
      <c r="N343" s="11"/>
      <c r="O343" s="24"/>
      <c r="P343" s="173"/>
      <c r="Q343" s="11"/>
      <c r="R343" s="11"/>
      <c r="S343" s="11"/>
      <c r="T343" s="11"/>
      <c r="U343" s="11"/>
      <c r="V343" s="1"/>
      <c r="W343" s="1"/>
      <c r="X343" s="1"/>
      <c r="Y343" s="1"/>
    </row>
    <row r="344" spans="6:25" x14ac:dyDescent="0.2">
      <c r="F344" s="8"/>
      <c r="G344" s="8"/>
      <c r="H344" s="11"/>
      <c r="I344" s="1"/>
      <c r="J344" s="1"/>
      <c r="K344" s="7"/>
      <c r="L344" s="11"/>
      <c r="M344" s="24"/>
      <c r="N344" s="11"/>
      <c r="O344" s="24"/>
      <c r="P344" s="173"/>
      <c r="Q344" s="11"/>
      <c r="R344" s="11"/>
      <c r="S344" s="11"/>
      <c r="T344" s="11"/>
      <c r="U344" s="11"/>
      <c r="V344" s="1"/>
      <c r="W344" s="1"/>
      <c r="X344" s="1"/>
      <c r="Y344" s="1"/>
    </row>
    <row r="345" spans="6:25" x14ac:dyDescent="0.2">
      <c r="F345" s="8"/>
      <c r="G345" s="8"/>
      <c r="H345" s="11"/>
      <c r="I345" s="1"/>
      <c r="J345" s="1"/>
      <c r="K345" s="7"/>
      <c r="L345" s="11"/>
      <c r="M345" s="24"/>
      <c r="N345" s="11"/>
      <c r="O345" s="24"/>
      <c r="P345" s="173"/>
      <c r="Q345" s="11"/>
      <c r="R345" s="11"/>
      <c r="S345" s="11"/>
      <c r="T345" s="11"/>
      <c r="U345" s="11"/>
      <c r="V345" s="1"/>
      <c r="W345" s="1"/>
      <c r="X345" s="1"/>
      <c r="Y345" s="1"/>
    </row>
    <row r="346" spans="6:25" x14ac:dyDescent="0.2">
      <c r="F346" s="8"/>
      <c r="G346" s="8"/>
      <c r="H346" s="11"/>
      <c r="I346" s="1"/>
      <c r="J346" s="1"/>
      <c r="K346" s="7"/>
      <c r="L346" s="11"/>
      <c r="M346" s="24"/>
      <c r="N346" s="11"/>
      <c r="O346" s="24"/>
      <c r="P346" s="173"/>
      <c r="Q346" s="11"/>
      <c r="R346" s="11"/>
      <c r="S346" s="11"/>
      <c r="T346" s="11"/>
      <c r="U346" s="11"/>
      <c r="V346" s="1"/>
      <c r="W346" s="1"/>
      <c r="X346" s="1"/>
      <c r="Y346" s="1"/>
    </row>
    <row r="347" spans="6:25" x14ac:dyDescent="0.2">
      <c r="F347" s="8"/>
      <c r="G347" s="8"/>
      <c r="H347" s="11"/>
      <c r="I347" s="1"/>
      <c r="J347" s="1"/>
      <c r="K347" s="7"/>
      <c r="L347" s="11"/>
      <c r="M347" s="24"/>
      <c r="N347" s="11"/>
      <c r="O347" s="24"/>
      <c r="P347" s="173"/>
      <c r="Q347" s="11"/>
      <c r="R347" s="11"/>
      <c r="S347" s="11"/>
      <c r="T347" s="11"/>
      <c r="U347" s="11"/>
      <c r="V347" s="1"/>
      <c r="W347" s="1"/>
      <c r="X347" s="1"/>
      <c r="Y347" s="1"/>
    </row>
    <row r="348" spans="6:25" x14ac:dyDescent="0.2">
      <c r="F348" s="8"/>
      <c r="G348" s="8"/>
      <c r="H348" s="11"/>
      <c r="I348" s="1"/>
      <c r="J348" s="1"/>
      <c r="K348" s="7"/>
      <c r="L348" s="11"/>
      <c r="M348" s="24"/>
      <c r="N348" s="11"/>
      <c r="O348" s="24"/>
      <c r="P348" s="173"/>
      <c r="Q348" s="11"/>
      <c r="R348" s="11"/>
      <c r="S348" s="11"/>
      <c r="T348" s="11"/>
      <c r="U348" s="11"/>
      <c r="V348" s="1"/>
      <c r="W348" s="1"/>
      <c r="X348" s="1"/>
      <c r="Y348" s="1"/>
    </row>
    <row r="349" spans="6:25" x14ac:dyDescent="0.2">
      <c r="F349" s="8"/>
      <c r="G349" s="8"/>
      <c r="H349" s="11"/>
      <c r="I349" s="1"/>
      <c r="J349" s="1"/>
      <c r="K349" s="7"/>
      <c r="L349" s="11"/>
      <c r="M349" s="24"/>
      <c r="N349" s="11"/>
      <c r="O349" s="24"/>
      <c r="P349" s="173"/>
      <c r="Q349" s="11"/>
      <c r="R349" s="11"/>
      <c r="S349" s="11"/>
      <c r="T349" s="11"/>
      <c r="U349" s="11"/>
      <c r="V349" s="1"/>
      <c r="W349" s="1"/>
      <c r="X349" s="1"/>
      <c r="Y349" s="1"/>
    </row>
    <row r="350" spans="6:25" x14ac:dyDescent="0.2">
      <c r="F350" s="8"/>
      <c r="G350" s="8"/>
      <c r="H350" s="11"/>
      <c r="I350" s="1"/>
      <c r="J350" s="1"/>
      <c r="K350" s="7"/>
      <c r="L350" s="11"/>
      <c r="M350" s="24"/>
      <c r="N350" s="11"/>
      <c r="O350" s="24"/>
      <c r="P350" s="173"/>
      <c r="Q350" s="11"/>
      <c r="R350" s="11"/>
      <c r="S350" s="11"/>
      <c r="T350" s="11"/>
      <c r="U350" s="11"/>
      <c r="V350" s="1"/>
      <c r="W350" s="1"/>
      <c r="X350" s="1"/>
      <c r="Y350" s="1"/>
    </row>
    <row r="351" spans="6:25" x14ac:dyDescent="0.2">
      <c r="F351" s="8"/>
      <c r="G351" s="8"/>
      <c r="H351" s="11"/>
      <c r="I351" s="1"/>
      <c r="J351" s="1"/>
      <c r="K351" s="7"/>
      <c r="L351" s="11"/>
      <c r="M351" s="24"/>
      <c r="N351" s="11"/>
      <c r="O351" s="24"/>
      <c r="P351" s="173"/>
      <c r="Q351" s="11"/>
      <c r="R351" s="11"/>
      <c r="S351" s="11"/>
      <c r="T351" s="11"/>
      <c r="U351" s="11"/>
      <c r="V351" s="1"/>
      <c r="W351" s="1"/>
      <c r="X351" s="1"/>
      <c r="Y351" s="1"/>
    </row>
    <row r="352" spans="6:25" x14ac:dyDescent="0.2">
      <c r="F352" s="8"/>
      <c r="G352" s="8"/>
      <c r="H352" s="11"/>
      <c r="I352" s="1"/>
      <c r="J352" s="1"/>
      <c r="K352" s="7"/>
      <c r="L352" s="11"/>
      <c r="M352" s="24"/>
      <c r="N352" s="11"/>
      <c r="O352" s="24"/>
      <c r="P352" s="173"/>
      <c r="Q352" s="11"/>
      <c r="R352" s="11"/>
      <c r="S352" s="11"/>
      <c r="T352" s="11"/>
      <c r="U352" s="11"/>
      <c r="V352" s="1"/>
      <c r="W352" s="1"/>
      <c r="X352" s="1"/>
      <c r="Y352" s="1"/>
    </row>
    <row r="353" spans="6:25" x14ac:dyDescent="0.2">
      <c r="F353" s="8"/>
      <c r="G353" s="8"/>
      <c r="H353" s="11"/>
      <c r="I353" s="1"/>
      <c r="J353" s="1"/>
      <c r="K353" s="7"/>
      <c r="L353" s="11"/>
      <c r="M353" s="24"/>
      <c r="N353" s="11"/>
      <c r="O353" s="24"/>
      <c r="P353" s="173"/>
      <c r="Q353" s="11"/>
      <c r="R353" s="11"/>
      <c r="S353" s="11"/>
      <c r="T353" s="11"/>
      <c r="U353" s="11"/>
      <c r="V353" s="1"/>
      <c r="W353" s="1"/>
      <c r="X353" s="1"/>
      <c r="Y353" s="1"/>
    </row>
    <row r="354" spans="6:25" x14ac:dyDescent="0.2">
      <c r="F354" s="8"/>
      <c r="G354" s="8"/>
      <c r="H354" s="11"/>
      <c r="I354" s="1"/>
      <c r="J354" s="1"/>
      <c r="K354" s="7"/>
      <c r="L354" s="11"/>
      <c r="M354" s="24"/>
      <c r="N354" s="11"/>
      <c r="O354" s="24"/>
      <c r="P354" s="173"/>
      <c r="Q354" s="11"/>
      <c r="R354" s="11"/>
      <c r="S354" s="11"/>
      <c r="T354" s="11"/>
      <c r="U354" s="11"/>
      <c r="V354" s="1"/>
      <c r="W354" s="1"/>
      <c r="X354" s="1"/>
      <c r="Y354" s="1"/>
    </row>
    <row r="355" spans="6:25" x14ac:dyDescent="0.2">
      <c r="F355" s="8"/>
      <c r="G355" s="8"/>
      <c r="H355" s="11"/>
      <c r="I355" s="1"/>
      <c r="J355" s="1"/>
      <c r="K355" s="7"/>
      <c r="L355" s="11"/>
      <c r="M355" s="24"/>
      <c r="N355" s="11"/>
      <c r="O355" s="24"/>
      <c r="P355" s="173"/>
      <c r="Q355" s="11"/>
      <c r="R355" s="11"/>
      <c r="S355" s="11"/>
      <c r="T355" s="11"/>
      <c r="U355" s="11"/>
      <c r="V355" s="1"/>
      <c r="W355" s="1"/>
      <c r="X355" s="1"/>
      <c r="Y355" s="1"/>
    </row>
    <row r="356" spans="6:25" x14ac:dyDescent="0.2">
      <c r="F356" s="8"/>
      <c r="G356" s="8"/>
      <c r="H356" s="11"/>
      <c r="I356" s="1"/>
      <c r="J356" s="1"/>
      <c r="K356" s="7"/>
      <c r="L356" s="11"/>
      <c r="M356" s="24"/>
      <c r="N356" s="11"/>
      <c r="O356" s="24"/>
      <c r="P356" s="173"/>
      <c r="Q356" s="11"/>
      <c r="R356" s="11"/>
      <c r="S356" s="11"/>
      <c r="T356" s="11"/>
      <c r="U356" s="11"/>
      <c r="V356" s="1"/>
      <c r="W356" s="1"/>
      <c r="X356" s="1"/>
      <c r="Y356" s="1"/>
    </row>
    <row r="357" spans="6:25" x14ac:dyDescent="0.2">
      <c r="F357" s="8"/>
      <c r="G357" s="8"/>
      <c r="H357" s="11"/>
      <c r="I357" s="1"/>
      <c r="J357" s="1"/>
      <c r="K357" s="7"/>
      <c r="L357" s="11"/>
      <c r="M357" s="24"/>
      <c r="N357" s="11"/>
      <c r="O357" s="24"/>
      <c r="P357" s="173"/>
      <c r="Q357" s="11"/>
      <c r="R357" s="11"/>
      <c r="S357" s="11"/>
      <c r="T357" s="11"/>
      <c r="U357" s="11"/>
      <c r="V357" s="1"/>
      <c r="W357" s="1"/>
      <c r="X357" s="1"/>
      <c r="Y357" s="1"/>
    </row>
    <row r="358" spans="6:25" x14ac:dyDescent="0.2">
      <c r="F358" s="8"/>
      <c r="G358" s="8"/>
      <c r="H358" s="11"/>
      <c r="I358" s="1"/>
      <c r="J358" s="1"/>
      <c r="K358" s="7"/>
      <c r="L358" s="11"/>
      <c r="M358" s="24"/>
      <c r="N358" s="11"/>
      <c r="O358" s="24"/>
      <c r="P358" s="173"/>
      <c r="Q358" s="11"/>
      <c r="R358" s="11"/>
      <c r="S358" s="11"/>
      <c r="T358" s="11"/>
      <c r="U358" s="11"/>
      <c r="V358" s="1"/>
      <c r="W358" s="1"/>
      <c r="X358" s="1"/>
      <c r="Y358" s="1"/>
    </row>
    <row r="359" spans="6:25" x14ac:dyDescent="0.2">
      <c r="F359" s="8"/>
      <c r="G359" s="8"/>
      <c r="H359" s="11"/>
      <c r="I359" s="1"/>
      <c r="J359" s="1"/>
      <c r="K359" s="7"/>
      <c r="L359" s="11"/>
      <c r="M359" s="24"/>
      <c r="N359" s="11"/>
      <c r="O359" s="24"/>
      <c r="P359" s="173"/>
      <c r="Q359" s="11"/>
      <c r="R359" s="11"/>
      <c r="S359" s="11"/>
      <c r="T359" s="11"/>
      <c r="U359" s="11"/>
      <c r="V359" s="1"/>
      <c r="W359" s="1"/>
      <c r="X359" s="1"/>
      <c r="Y359" s="1"/>
    </row>
    <row r="360" spans="6:25" x14ac:dyDescent="0.2">
      <c r="F360" s="8"/>
      <c r="G360" s="8"/>
      <c r="H360" s="11"/>
      <c r="I360" s="1"/>
      <c r="J360" s="1"/>
      <c r="K360" s="7"/>
      <c r="L360" s="11"/>
      <c r="M360" s="24"/>
      <c r="N360" s="11"/>
      <c r="O360" s="24"/>
      <c r="P360" s="173"/>
      <c r="Q360" s="11"/>
      <c r="R360" s="11"/>
      <c r="S360" s="11"/>
      <c r="T360" s="11"/>
      <c r="U360" s="11"/>
      <c r="V360" s="1"/>
      <c r="W360" s="1"/>
      <c r="X360" s="1"/>
      <c r="Y360" s="1"/>
    </row>
    <row r="361" spans="6:25" x14ac:dyDescent="0.2">
      <c r="F361" s="8"/>
      <c r="G361" s="8"/>
      <c r="H361" s="11"/>
      <c r="I361" s="1"/>
      <c r="J361" s="1"/>
      <c r="K361" s="7"/>
      <c r="L361" s="11"/>
      <c r="M361" s="24"/>
      <c r="N361" s="11"/>
      <c r="O361" s="24"/>
      <c r="P361" s="173"/>
      <c r="Q361" s="11"/>
      <c r="R361" s="11"/>
      <c r="S361" s="11"/>
      <c r="T361" s="11"/>
      <c r="U361" s="11"/>
      <c r="V361" s="1"/>
      <c r="W361" s="1"/>
      <c r="X361" s="1"/>
      <c r="Y361" s="1"/>
    </row>
    <row r="362" spans="6:25" x14ac:dyDescent="0.2">
      <c r="F362" s="8"/>
      <c r="G362" s="8"/>
      <c r="H362" s="11"/>
      <c r="I362" s="1"/>
      <c r="J362" s="1"/>
      <c r="K362" s="7"/>
      <c r="L362" s="11"/>
      <c r="M362" s="24"/>
      <c r="N362" s="11"/>
      <c r="O362" s="24"/>
      <c r="P362" s="173"/>
      <c r="Q362" s="11"/>
      <c r="R362" s="11"/>
      <c r="S362" s="11"/>
      <c r="T362" s="11"/>
      <c r="U362" s="11"/>
      <c r="V362" s="1"/>
      <c r="W362" s="1"/>
      <c r="X362" s="1"/>
      <c r="Y362" s="1"/>
    </row>
    <row r="363" spans="6:25" x14ac:dyDescent="0.2">
      <c r="F363" s="8"/>
      <c r="G363" s="8"/>
      <c r="H363" s="11"/>
      <c r="I363" s="1"/>
      <c r="J363" s="1"/>
      <c r="K363" s="7"/>
      <c r="L363" s="11"/>
      <c r="M363" s="24"/>
      <c r="N363" s="11"/>
      <c r="O363" s="24"/>
      <c r="P363" s="173"/>
      <c r="Q363" s="11"/>
      <c r="R363" s="11"/>
      <c r="S363" s="11"/>
      <c r="T363" s="11"/>
      <c r="U363" s="11"/>
      <c r="V363" s="1"/>
      <c r="W363" s="1"/>
      <c r="X363" s="1"/>
      <c r="Y363" s="1"/>
    </row>
    <row r="364" spans="6:25" x14ac:dyDescent="0.2">
      <c r="F364" s="8"/>
      <c r="G364" s="8"/>
      <c r="H364" s="11"/>
      <c r="I364" s="1"/>
      <c r="J364" s="1"/>
      <c r="K364" s="7"/>
      <c r="L364" s="11"/>
      <c r="M364" s="24"/>
      <c r="N364" s="11"/>
      <c r="O364" s="24"/>
      <c r="P364" s="173"/>
      <c r="Q364" s="11"/>
      <c r="R364" s="11"/>
      <c r="S364" s="11"/>
      <c r="T364" s="11"/>
      <c r="U364" s="11"/>
      <c r="V364" s="1"/>
      <c r="W364" s="1"/>
      <c r="X364" s="1"/>
      <c r="Y364" s="1"/>
    </row>
    <row r="365" spans="6:25" x14ac:dyDescent="0.2">
      <c r="F365" s="8"/>
      <c r="G365" s="8"/>
      <c r="H365" s="11"/>
      <c r="I365" s="1"/>
      <c r="J365" s="1"/>
      <c r="K365" s="7"/>
      <c r="L365" s="11"/>
      <c r="M365" s="24"/>
      <c r="N365" s="11"/>
      <c r="O365" s="24"/>
      <c r="P365" s="173"/>
      <c r="Q365" s="11"/>
      <c r="R365" s="11"/>
      <c r="S365" s="11"/>
      <c r="T365" s="11"/>
      <c r="U365" s="11"/>
      <c r="V365" s="1"/>
      <c r="W365" s="1"/>
      <c r="X365" s="1"/>
      <c r="Y365" s="1"/>
    </row>
    <row r="366" spans="6:25" x14ac:dyDescent="0.2">
      <c r="F366" s="8"/>
      <c r="G366" s="8"/>
      <c r="H366" s="11"/>
      <c r="I366" s="1"/>
      <c r="J366" s="1"/>
      <c r="K366" s="7"/>
      <c r="L366" s="11"/>
      <c r="M366" s="24"/>
      <c r="N366" s="11"/>
      <c r="O366" s="24"/>
      <c r="P366" s="173"/>
      <c r="Q366" s="11"/>
      <c r="R366" s="11"/>
      <c r="S366" s="11"/>
      <c r="T366" s="11"/>
      <c r="U366" s="11"/>
      <c r="V366" s="1"/>
      <c r="W366" s="1"/>
      <c r="X366" s="1"/>
      <c r="Y366" s="1"/>
    </row>
    <row r="367" spans="6:25" x14ac:dyDescent="0.2">
      <c r="F367" s="8"/>
      <c r="G367" s="8"/>
      <c r="H367" s="11"/>
      <c r="I367" s="1"/>
      <c r="J367" s="1"/>
      <c r="K367" s="7"/>
      <c r="L367" s="11"/>
      <c r="M367" s="24"/>
      <c r="N367" s="11"/>
      <c r="O367" s="24"/>
      <c r="P367" s="173"/>
      <c r="Q367" s="11"/>
      <c r="R367" s="11"/>
      <c r="S367" s="11"/>
      <c r="T367" s="11"/>
      <c r="U367" s="11"/>
      <c r="V367" s="1"/>
      <c r="W367" s="1"/>
      <c r="X367" s="1"/>
      <c r="Y367" s="1"/>
    </row>
    <row r="368" spans="6:25" x14ac:dyDescent="0.2">
      <c r="F368" s="8"/>
      <c r="G368" s="8"/>
      <c r="H368" s="11"/>
      <c r="I368" s="1"/>
      <c r="J368" s="1"/>
      <c r="K368" s="7"/>
      <c r="L368" s="11"/>
      <c r="M368" s="24"/>
      <c r="N368" s="11"/>
      <c r="O368" s="24"/>
      <c r="P368" s="173"/>
      <c r="Q368" s="11"/>
      <c r="R368" s="11"/>
      <c r="S368" s="11"/>
      <c r="T368" s="11"/>
      <c r="U368" s="11"/>
      <c r="V368" s="1"/>
      <c r="W368" s="1"/>
      <c r="X368" s="1"/>
      <c r="Y368" s="1"/>
    </row>
    <row r="369" spans="6:25" x14ac:dyDescent="0.2">
      <c r="F369" s="8"/>
      <c r="G369" s="8"/>
      <c r="H369" s="11"/>
      <c r="I369" s="1"/>
      <c r="J369" s="1"/>
      <c r="K369" s="7"/>
      <c r="L369" s="11"/>
      <c r="M369" s="24"/>
      <c r="N369" s="11"/>
      <c r="O369" s="24"/>
      <c r="P369" s="173"/>
      <c r="Q369" s="11"/>
      <c r="R369" s="11"/>
      <c r="S369" s="11"/>
      <c r="T369" s="11"/>
      <c r="U369" s="11"/>
      <c r="V369" s="1"/>
      <c r="W369" s="1"/>
      <c r="X369" s="1"/>
      <c r="Y369" s="1"/>
    </row>
    <row r="370" spans="6:25" x14ac:dyDescent="0.2">
      <c r="F370" s="8"/>
      <c r="G370" s="8"/>
      <c r="H370" s="11"/>
      <c r="I370" s="1"/>
      <c r="J370" s="1"/>
      <c r="K370" s="7"/>
      <c r="L370" s="11"/>
      <c r="M370" s="24"/>
      <c r="N370" s="11"/>
      <c r="O370" s="24"/>
      <c r="P370" s="173"/>
      <c r="Q370" s="11"/>
      <c r="R370" s="11"/>
      <c r="S370" s="11"/>
      <c r="T370" s="11"/>
      <c r="U370" s="11"/>
      <c r="V370" s="1"/>
      <c r="W370" s="1"/>
      <c r="X370" s="1"/>
      <c r="Y370" s="1"/>
    </row>
    <row r="371" spans="6:25" x14ac:dyDescent="0.2">
      <c r="F371" s="8"/>
      <c r="G371" s="8"/>
      <c r="H371" s="11"/>
      <c r="I371" s="1"/>
      <c r="J371" s="1"/>
      <c r="K371" s="7"/>
      <c r="L371" s="11"/>
      <c r="M371" s="24"/>
      <c r="N371" s="11"/>
      <c r="O371" s="24"/>
      <c r="P371" s="173"/>
      <c r="Q371" s="11"/>
      <c r="R371" s="11"/>
      <c r="S371" s="11"/>
      <c r="T371" s="11"/>
      <c r="U371" s="11"/>
      <c r="V371" s="1"/>
      <c r="W371" s="1"/>
      <c r="X371" s="1"/>
      <c r="Y371" s="1"/>
    </row>
    <row r="372" spans="6:25" x14ac:dyDescent="0.2">
      <c r="F372" s="8"/>
      <c r="G372" s="8"/>
      <c r="H372" s="11"/>
      <c r="I372" s="1"/>
      <c r="J372" s="1"/>
      <c r="K372" s="7"/>
      <c r="L372" s="11"/>
      <c r="M372" s="24"/>
      <c r="N372" s="11"/>
      <c r="O372" s="24"/>
      <c r="P372" s="173"/>
      <c r="Q372" s="11"/>
      <c r="R372" s="11"/>
      <c r="S372" s="11"/>
      <c r="T372" s="11"/>
      <c r="U372" s="11"/>
      <c r="V372" s="1"/>
      <c r="W372" s="1"/>
      <c r="X372" s="1"/>
      <c r="Y372" s="1"/>
    </row>
    <row r="373" spans="6:25" x14ac:dyDescent="0.2">
      <c r="F373" s="8"/>
      <c r="G373" s="8"/>
      <c r="H373" s="11"/>
      <c r="I373" s="1"/>
      <c r="J373" s="1"/>
      <c r="K373" s="7"/>
      <c r="L373" s="11"/>
      <c r="M373" s="24"/>
      <c r="N373" s="11"/>
      <c r="O373" s="24"/>
      <c r="P373" s="173"/>
      <c r="Q373" s="11"/>
      <c r="R373" s="11"/>
      <c r="S373" s="11"/>
      <c r="T373" s="11"/>
      <c r="U373" s="11"/>
      <c r="V373" s="1"/>
      <c r="W373" s="1"/>
      <c r="X373" s="1"/>
      <c r="Y373" s="1"/>
    </row>
    <row r="374" spans="6:25" x14ac:dyDescent="0.2">
      <c r="F374" s="8"/>
      <c r="G374" s="8"/>
      <c r="H374" s="11"/>
      <c r="I374" s="1"/>
      <c r="J374" s="1"/>
      <c r="K374" s="7"/>
      <c r="L374" s="11"/>
      <c r="M374" s="24"/>
      <c r="N374" s="11"/>
      <c r="O374" s="24"/>
      <c r="P374" s="173"/>
      <c r="Q374" s="11"/>
      <c r="R374" s="11"/>
      <c r="S374" s="11"/>
      <c r="T374" s="11"/>
      <c r="U374" s="11"/>
      <c r="V374" s="1"/>
      <c r="W374" s="1"/>
      <c r="X374" s="1"/>
      <c r="Y374" s="1"/>
    </row>
    <row r="375" spans="6:25" x14ac:dyDescent="0.2">
      <c r="F375" s="8"/>
      <c r="G375" s="8"/>
      <c r="H375" s="11"/>
      <c r="I375" s="1"/>
      <c r="J375" s="1"/>
      <c r="K375" s="7"/>
      <c r="L375" s="11"/>
      <c r="M375" s="24"/>
      <c r="N375" s="11"/>
      <c r="O375" s="24"/>
      <c r="P375" s="173"/>
      <c r="Q375" s="11"/>
      <c r="R375" s="11"/>
      <c r="S375" s="11"/>
      <c r="T375" s="11"/>
      <c r="U375" s="11"/>
      <c r="V375" s="1"/>
      <c r="W375" s="1"/>
      <c r="X375" s="1"/>
      <c r="Y375" s="1"/>
    </row>
    <row r="376" spans="6:25" x14ac:dyDescent="0.2">
      <c r="F376" s="8"/>
      <c r="G376" s="8"/>
      <c r="H376" s="11"/>
      <c r="I376" s="1"/>
      <c r="J376" s="1"/>
      <c r="K376" s="7"/>
      <c r="L376" s="11"/>
      <c r="M376" s="24"/>
      <c r="N376" s="11"/>
      <c r="O376" s="24"/>
      <c r="P376" s="173"/>
      <c r="Q376" s="11"/>
      <c r="R376" s="11"/>
      <c r="S376" s="11"/>
      <c r="T376" s="11"/>
      <c r="U376" s="11"/>
      <c r="V376" s="1"/>
      <c r="W376" s="1"/>
      <c r="X376" s="1"/>
      <c r="Y376" s="1"/>
    </row>
    <row r="377" spans="6:25" x14ac:dyDescent="0.2">
      <c r="F377" s="8"/>
      <c r="G377" s="8"/>
      <c r="H377" s="11"/>
      <c r="I377" s="1"/>
      <c r="J377" s="1"/>
      <c r="K377" s="7"/>
      <c r="L377" s="11"/>
      <c r="M377" s="24"/>
      <c r="N377" s="11"/>
      <c r="O377" s="24"/>
      <c r="P377" s="173"/>
      <c r="Q377" s="11"/>
      <c r="R377" s="11"/>
      <c r="S377" s="11"/>
      <c r="T377" s="11"/>
      <c r="U377" s="11"/>
      <c r="V377" s="1"/>
      <c r="W377" s="1"/>
      <c r="X377" s="1"/>
      <c r="Y377" s="1"/>
    </row>
    <row r="378" spans="6:25" x14ac:dyDescent="0.2">
      <c r="F378" s="8"/>
      <c r="G378" s="8"/>
      <c r="H378" s="11"/>
      <c r="I378" s="1"/>
      <c r="J378" s="1"/>
      <c r="K378" s="7"/>
      <c r="L378" s="11"/>
      <c r="M378" s="24"/>
      <c r="N378" s="11"/>
      <c r="O378" s="24"/>
      <c r="P378" s="173"/>
      <c r="Q378" s="11"/>
      <c r="R378" s="11"/>
      <c r="S378" s="11"/>
      <c r="T378" s="11"/>
      <c r="U378" s="11"/>
      <c r="V378" s="1"/>
      <c r="W378" s="1"/>
      <c r="X378" s="1"/>
      <c r="Y378" s="1"/>
    </row>
    <row r="379" spans="6:25" x14ac:dyDescent="0.2">
      <c r="F379" s="8"/>
      <c r="G379" s="8"/>
      <c r="H379" s="11"/>
      <c r="I379" s="1"/>
      <c r="J379" s="1"/>
      <c r="K379" s="7"/>
      <c r="L379" s="11"/>
      <c r="M379" s="24"/>
      <c r="N379" s="11"/>
      <c r="O379" s="24"/>
      <c r="P379" s="173"/>
      <c r="Q379" s="11"/>
      <c r="R379" s="11"/>
      <c r="S379" s="11"/>
      <c r="T379" s="11"/>
      <c r="U379" s="11"/>
      <c r="V379" s="1"/>
      <c r="W379" s="1"/>
      <c r="X379" s="1"/>
      <c r="Y379" s="1"/>
    </row>
    <row r="380" spans="6:25" x14ac:dyDescent="0.2">
      <c r="F380" s="8"/>
      <c r="G380" s="8"/>
      <c r="H380" s="11"/>
      <c r="I380" s="1"/>
      <c r="J380" s="1"/>
      <c r="K380" s="7"/>
      <c r="L380" s="11"/>
      <c r="M380" s="24"/>
      <c r="N380" s="11"/>
      <c r="O380" s="24"/>
      <c r="P380" s="173"/>
      <c r="Q380" s="11"/>
      <c r="R380" s="11"/>
      <c r="S380" s="11"/>
      <c r="T380" s="11"/>
      <c r="U380" s="11"/>
      <c r="V380" s="1"/>
      <c r="W380" s="1"/>
      <c r="X380" s="1"/>
      <c r="Y380" s="1"/>
    </row>
    <row r="381" spans="6:25" x14ac:dyDescent="0.2">
      <c r="F381" s="9"/>
      <c r="G381" s="9"/>
    </row>
    <row r="382" spans="6:25" x14ac:dyDescent="0.2">
      <c r="F382" s="9"/>
      <c r="G382" s="9"/>
    </row>
    <row r="383" spans="6:25" x14ac:dyDescent="0.2">
      <c r="F383" s="9"/>
      <c r="G383" s="9"/>
    </row>
    <row r="384" spans="6:25" x14ac:dyDescent="0.2">
      <c r="F384" s="9"/>
      <c r="G384" s="9"/>
    </row>
    <row r="385" spans="6:7" x14ac:dyDescent="0.2">
      <c r="F385" s="9"/>
      <c r="G385" s="9"/>
    </row>
    <row r="386" spans="6:7" x14ac:dyDescent="0.2">
      <c r="F386" s="9"/>
      <c r="G386" s="9"/>
    </row>
    <row r="387" spans="6:7" x14ac:dyDescent="0.2">
      <c r="F387" s="9"/>
      <c r="G387" s="9"/>
    </row>
    <row r="388" spans="6:7" x14ac:dyDescent="0.2">
      <c r="F388" s="9"/>
      <c r="G388" s="9"/>
    </row>
    <row r="389" spans="6:7" x14ac:dyDescent="0.2">
      <c r="F389" s="9"/>
      <c r="G389" s="9"/>
    </row>
    <row r="390" spans="6:7" x14ac:dyDescent="0.2">
      <c r="F390" s="9"/>
      <c r="G390" s="9"/>
    </row>
    <row r="391" spans="6:7" x14ac:dyDescent="0.2">
      <c r="F391" s="9"/>
      <c r="G391" s="9"/>
    </row>
    <row r="392" spans="6:7" x14ac:dyDescent="0.2">
      <c r="F392" s="9"/>
      <c r="G392" s="9"/>
    </row>
    <row r="393" spans="6:7" x14ac:dyDescent="0.2">
      <c r="F393" s="9"/>
      <c r="G393" s="9"/>
    </row>
    <row r="394" spans="6:7" x14ac:dyDescent="0.2">
      <c r="F394" s="9"/>
      <c r="G394" s="9"/>
    </row>
    <row r="395" spans="6:7" x14ac:dyDescent="0.2">
      <c r="F395" s="9"/>
      <c r="G395" s="9"/>
    </row>
    <row r="396" spans="6:7" x14ac:dyDescent="0.2">
      <c r="F396" s="9"/>
      <c r="G396" s="9"/>
    </row>
    <row r="397" spans="6:7" x14ac:dyDescent="0.2">
      <c r="F397" s="9"/>
      <c r="G397" s="9"/>
    </row>
    <row r="398" spans="6:7" x14ac:dyDescent="0.2">
      <c r="F398" s="9"/>
      <c r="G398" s="9"/>
    </row>
    <row r="399" spans="6:7" x14ac:dyDescent="0.2">
      <c r="F399" s="9"/>
      <c r="G399" s="9"/>
    </row>
    <row r="400" spans="6:7" x14ac:dyDescent="0.2">
      <c r="F400" s="9"/>
      <c r="G400" s="9"/>
    </row>
    <row r="401" spans="6:7" x14ac:dyDescent="0.2">
      <c r="F401" s="9"/>
      <c r="G401" s="9"/>
    </row>
    <row r="402" spans="6:7" x14ac:dyDescent="0.2">
      <c r="F402" s="9"/>
      <c r="G402" s="9"/>
    </row>
    <row r="403" spans="6:7" x14ac:dyDescent="0.2">
      <c r="F403" s="9"/>
      <c r="G403" s="9"/>
    </row>
    <row r="404" spans="6:7" x14ac:dyDescent="0.2">
      <c r="F404" s="9"/>
      <c r="G404" s="9"/>
    </row>
    <row r="405" spans="6:7" x14ac:dyDescent="0.2">
      <c r="F405" s="9"/>
      <c r="G405" s="9"/>
    </row>
    <row r="406" spans="6:7" x14ac:dyDescent="0.2">
      <c r="F406" s="9"/>
      <c r="G406" s="9"/>
    </row>
    <row r="407" spans="6:7" x14ac:dyDescent="0.2">
      <c r="F407" s="9"/>
      <c r="G407" s="9"/>
    </row>
    <row r="408" spans="6:7" x14ac:dyDescent="0.2">
      <c r="F408" s="9"/>
      <c r="G408" s="9"/>
    </row>
    <row r="409" spans="6:7" x14ac:dyDescent="0.2">
      <c r="F409" s="9"/>
      <c r="G409" s="9"/>
    </row>
    <row r="410" spans="6:7" x14ac:dyDescent="0.2">
      <c r="F410" s="9"/>
      <c r="G410" s="9"/>
    </row>
    <row r="411" spans="6:7" x14ac:dyDescent="0.2">
      <c r="F411" s="9"/>
      <c r="G411" s="9"/>
    </row>
    <row r="412" spans="6:7" x14ac:dyDescent="0.2">
      <c r="F412" s="9"/>
      <c r="G412" s="9"/>
    </row>
    <row r="413" spans="6:7" x14ac:dyDescent="0.2">
      <c r="F413" s="9"/>
      <c r="G413" s="9"/>
    </row>
    <row r="414" spans="6:7" x14ac:dyDescent="0.2">
      <c r="F414" s="9"/>
      <c r="G414" s="9"/>
    </row>
    <row r="415" spans="6:7" x14ac:dyDescent="0.2">
      <c r="F415" s="9"/>
      <c r="G415" s="9"/>
    </row>
    <row r="416" spans="6:7" x14ac:dyDescent="0.2">
      <c r="F416" s="9"/>
      <c r="G416" s="9"/>
    </row>
    <row r="417" spans="6:7" x14ac:dyDescent="0.2">
      <c r="F417" s="9"/>
      <c r="G417" s="9"/>
    </row>
    <row r="418" spans="6:7" x14ac:dyDescent="0.2">
      <c r="F418" s="9"/>
      <c r="G418" s="9"/>
    </row>
    <row r="419" spans="6:7" x14ac:dyDescent="0.2">
      <c r="F419" s="9"/>
      <c r="G419" s="9"/>
    </row>
    <row r="420" spans="6:7" x14ac:dyDescent="0.2">
      <c r="F420" s="9"/>
      <c r="G420" s="9"/>
    </row>
    <row r="421" spans="6:7" x14ac:dyDescent="0.2">
      <c r="F421" s="9"/>
      <c r="G421" s="9"/>
    </row>
    <row r="422" spans="6:7" x14ac:dyDescent="0.2">
      <c r="F422" s="9"/>
      <c r="G422" s="9"/>
    </row>
    <row r="423" spans="6:7" x14ac:dyDescent="0.2">
      <c r="F423" s="9"/>
      <c r="G423" s="9"/>
    </row>
    <row r="424" spans="6:7" x14ac:dyDescent="0.2">
      <c r="F424" s="9"/>
      <c r="G424" s="9"/>
    </row>
    <row r="425" spans="6:7" x14ac:dyDescent="0.2">
      <c r="F425" s="9"/>
      <c r="G425" s="9"/>
    </row>
    <row r="426" spans="6:7" x14ac:dyDescent="0.2">
      <c r="F426" s="9"/>
      <c r="G426" s="9"/>
    </row>
    <row r="427" spans="6:7" x14ac:dyDescent="0.2">
      <c r="F427" s="9"/>
      <c r="G427" s="9"/>
    </row>
    <row r="428" spans="6:7" x14ac:dyDescent="0.2">
      <c r="F428" s="9"/>
      <c r="G428" s="9"/>
    </row>
    <row r="429" spans="6:7" x14ac:dyDescent="0.2">
      <c r="F429" s="9"/>
      <c r="G429" s="9"/>
    </row>
    <row r="430" spans="6:7" x14ac:dyDescent="0.2">
      <c r="F430" s="9"/>
      <c r="G430" s="9"/>
    </row>
    <row r="431" spans="6:7" x14ac:dyDescent="0.2">
      <c r="F431" s="9"/>
      <c r="G431" s="9"/>
    </row>
    <row r="432" spans="6:7" x14ac:dyDescent="0.2">
      <c r="F432" s="9"/>
      <c r="G432" s="9"/>
    </row>
    <row r="433" spans="6:7" x14ac:dyDescent="0.2">
      <c r="F433" s="9"/>
      <c r="G433" s="9"/>
    </row>
    <row r="434" spans="6:7" x14ac:dyDescent="0.2">
      <c r="F434" s="9"/>
      <c r="G434" s="9"/>
    </row>
    <row r="435" spans="6:7" x14ac:dyDescent="0.2">
      <c r="F435" s="9"/>
      <c r="G435" s="9"/>
    </row>
    <row r="436" spans="6:7" x14ac:dyDescent="0.2">
      <c r="F436" s="9"/>
      <c r="G436" s="9"/>
    </row>
    <row r="437" spans="6:7" x14ac:dyDescent="0.2">
      <c r="F437" s="9"/>
      <c r="G437" s="9"/>
    </row>
    <row r="438" spans="6:7" x14ac:dyDescent="0.2">
      <c r="F438" s="9"/>
      <c r="G438" s="9"/>
    </row>
    <row r="439" spans="6:7" x14ac:dyDescent="0.2">
      <c r="F439" s="9"/>
      <c r="G439" s="9"/>
    </row>
    <row r="440" spans="6:7" x14ac:dyDescent="0.2">
      <c r="F440" s="9"/>
      <c r="G440" s="9"/>
    </row>
    <row r="441" spans="6:7" x14ac:dyDescent="0.2">
      <c r="F441" s="9"/>
      <c r="G441" s="9"/>
    </row>
    <row r="442" spans="6:7" x14ac:dyDescent="0.2">
      <c r="F442" s="9"/>
      <c r="G442" s="9"/>
    </row>
    <row r="443" spans="6:7" x14ac:dyDescent="0.2">
      <c r="F443" s="9"/>
      <c r="G443" s="9"/>
    </row>
    <row r="444" spans="6:7" x14ac:dyDescent="0.2">
      <c r="F444" s="9"/>
      <c r="G444" s="9"/>
    </row>
    <row r="445" spans="6:7" x14ac:dyDescent="0.2">
      <c r="F445" s="9"/>
      <c r="G445" s="9"/>
    </row>
    <row r="446" spans="6:7" x14ac:dyDescent="0.2">
      <c r="F446" s="9"/>
      <c r="G446" s="9"/>
    </row>
    <row r="447" spans="6:7" x14ac:dyDescent="0.2">
      <c r="F447" s="9"/>
      <c r="G447" s="9"/>
    </row>
    <row r="448" spans="6:7" x14ac:dyDescent="0.2">
      <c r="F448" s="9"/>
      <c r="G448" s="9"/>
    </row>
    <row r="449" spans="6:7" x14ac:dyDescent="0.2">
      <c r="F449" s="9"/>
      <c r="G449" s="9"/>
    </row>
    <row r="450" spans="6:7" x14ac:dyDescent="0.2">
      <c r="F450" s="9"/>
      <c r="G450" s="9"/>
    </row>
    <row r="451" spans="6:7" x14ac:dyDescent="0.2">
      <c r="F451" s="9"/>
      <c r="G451" s="9"/>
    </row>
    <row r="452" spans="6:7" x14ac:dyDescent="0.2">
      <c r="F452" s="9"/>
      <c r="G452" s="9"/>
    </row>
    <row r="453" spans="6:7" x14ac:dyDescent="0.2">
      <c r="F453" s="9"/>
      <c r="G453" s="9"/>
    </row>
    <row r="454" spans="6:7" x14ac:dyDescent="0.2">
      <c r="F454" s="9"/>
      <c r="G454" s="9"/>
    </row>
    <row r="455" spans="6:7" x14ac:dyDescent="0.2">
      <c r="F455" s="9"/>
      <c r="G455" s="9"/>
    </row>
    <row r="456" spans="6:7" x14ac:dyDescent="0.2">
      <c r="F456" s="9"/>
      <c r="G456" s="9"/>
    </row>
    <row r="457" spans="6:7" x14ac:dyDescent="0.2">
      <c r="F457" s="9"/>
      <c r="G457" s="9"/>
    </row>
    <row r="458" spans="6:7" x14ac:dyDescent="0.2">
      <c r="F458" s="9"/>
      <c r="G458" s="9"/>
    </row>
    <row r="459" spans="6:7" x14ac:dyDescent="0.2">
      <c r="F459" s="9"/>
      <c r="G459" s="9"/>
    </row>
    <row r="460" spans="6:7" x14ac:dyDescent="0.2">
      <c r="F460" s="9"/>
      <c r="G460" s="9"/>
    </row>
    <row r="461" spans="6:7" x14ac:dyDescent="0.2">
      <c r="F461" s="9"/>
      <c r="G461" s="9"/>
    </row>
    <row r="462" spans="6:7" x14ac:dyDescent="0.2">
      <c r="F462" s="9"/>
      <c r="G462" s="9"/>
    </row>
    <row r="463" spans="6:7" x14ac:dyDescent="0.2">
      <c r="F463" s="9"/>
      <c r="G463" s="9"/>
    </row>
    <row r="464" spans="6:7" x14ac:dyDescent="0.2">
      <c r="F464" s="9"/>
      <c r="G464" s="9"/>
    </row>
    <row r="465" spans="6:7" x14ac:dyDescent="0.2">
      <c r="F465" s="9"/>
      <c r="G465" s="9"/>
    </row>
    <row r="466" spans="6:7" x14ac:dyDescent="0.2">
      <c r="F466" s="9"/>
      <c r="G466" s="9"/>
    </row>
    <row r="467" spans="6:7" x14ac:dyDescent="0.2">
      <c r="F467" s="9"/>
      <c r="G467" s="9"/>
    </row>
    <row r="468" spans="6:7" x14ac:dyDescent="0.2">
      <c r="F468" s="9"/>
      <c r="G468" s="9"/>
    </row>
    <row r="469" spans="6:7" x14ac:dyDescent="0.2">
      <c r="F469" s="9"/>
      <c r="G469" s="9"/>
    </row>
    <row r="470" spans="6:7" x14ac:dyDescent="0.2">
      <c r="F470" s="9"/>
      <c r="G470" s="9"/>
    </row>
    <row r="471" spans="6:7" x14ac:dyDescent="0.2">
      <c r="F471" s="9"/>
      <c r="G471" s="9"/>
    </row>
    <row r="472" spans="6:7" x14ac:dyDescent="0.2">
      <c r="F472" s="9"/>
      <c r="G472" s="9"/>
    </row>
    <row r="473" spans="6:7" x14ac:dyDescent="0.2">
      <c r="F473" s="9"/>
      <c r="G473" s="9"/>
    </row>
    <row r="474" spans="6:7" x14ac:dyDescent="0.2">
      <c r="F474" s="9"/>
      <c r="G474" s="9"/>
    </row>
    <row r="475" spans="6:7" x14ac:dyDescent="0.2">
      <c r="F475" s="9"/>
      <c r="G475" s="9"/>
    </row>
    <row r="476" spans="6:7" x14ac:dyDescent="0.2">
      <c r="F476" s="9"/>
      <c r="G476" s="9"/>
    </row>
    <row r="477" spans="6:7" x14ac:dyDescent="0.2">
      <c r="F477" s="9"/>
      <c r="G477" s="9"/>
    </row>
    <row r="478" spans="6:7" x14ac:dyDescent="0.2">
      <c r="F478" s="9"/>
      <c r="G478" s="9"/>
    </row>
    <row r="479" spans="6:7" x14ac:dyDescent="0.2">
      <c r="F479" s="9"/>
      <c r="G479" s="9"/>
    </row>
    <row r="480" spans="6:7" x14ac:dyDescent="0.2">
      <c r="F480" s="9"/>
      <c r="G480" s="9"/>
    </row>
    <row r="481" spans="6:7" x14ac:dyDescent="0.2">
      <c r="F481" s="9"/>
      <c r="G481" s="9"/>
    </row>
    <row r="482" spans="6:7" x14ac:dyDescent="0.2">
      <c r="F482" s="9"/>
      <c r="G482" s="9"/>
    </row>
    <row r="483" spans="6:7" x14ac:dyDescent="0.2">
      <c r="F483" s="9"/>
      <c r="G483" s="9"/>
    </row>
    <row r="484" spans="6:7" x14ac:dyDescent="0.2">
      <c r="F484" s="9"/>
      <c r="G484" s="9"/>
    </row>
    <row r="485" spans="6:7" x14ac:dyDescent="0.2">
      <c r="F485" s="9"/>
      <c r="G485" s="9"/>
    </row>
    <row r="486" spans="6:7" x14ac:dyDescent="0.2">
      <c r="F486" s="9"/>
      <c r="G486" s="9"/>
    </row>
    <row r="487" spans="6:7" x14ac:dyDescent="0.2">
      <c r="F487" s="9"/>
      <c r="G487" s="9"/>
    </row>
    <row r="488" spans="6:7" x14ac:dyDescent="0.2">
      <c r="F488" s="9"/>
      <c r="G488" s="9"/>
    </row>
    <row r="489" spans="6:7" x14ac:dyDescent="0.2">
      <c r="F489" s="9"/>
      <c r="G489" s="9"/>
    </row>
    <row r="490" spans="6:7" x14ac:dyDescent="0.2">
      <c r="F490" s="9"/>
      <c r="G490" s="9"/>
    </row>
    <row r="491" spans="6:7" x14ac:dyDescent="0.2">
      <c r="F491" s="9"/>
      <c r="G491" s="9"/>
    </row>
    <row r="492" spans="6:7" x14ac:dyDescent="0.2">
      <c r="F492" s="9"/>
      <c r="G492" s="9"/>
    </row>
    <row r="493" spans="6:7" x14ac:dyDescent="0.2">
      <c r="F493" s="9"/>
      <c r="G493" s="9"/>
    </row>
    <row r="494" spans="6:7" x14ac:dyDescent="0.2">
      <c r="F494" s="9"/>
      <c r="G494" s="9"/>
    </row>
    <row r="495" spans="6:7" x14ac:dyDescent="0.2">
      <c r="F495" s="9"/>
      <c r="G495" s="9"/>
    </row>
    <row r="496" spans="6:7" x14ac:dyDescent="0.2">
      <c r="F496" s="9"/>
      <c r="G496" s="9"/>
    </row>
    <row r="497" spans="6:7" x14ac:dyDescent="0.2">
      <c r="F497" s="9"/>
      <c r="G497" s="9"/>
    </row>
    <row r="498" spans="6:7" x14ac:dyDescent="0.2">
      <c r="F498" s="9"/>
      <c r="G498" s="9"/>
    </row>
    <row r="499" spans="6:7" x14ac:dyDescent="0.2">
      <c r="F499" s="9"/>
      <c r="G499" s="9"/>
    </row>
    <row r="500" spans="6:7" x14ac:dyDescent="0.2">
      <c r="F500" s="9"/>
      <c r="G500" s="9"/>
    </row>
    <row r="501" spans="6:7" x14ac:dyDescent="0.2">
      <c r="F501" s="9"/>
      <c r="G501" s="9"/>
    </row>
    <row r="502" spans="6:7" x14ac:dyDescent="0.2">
      <c r="F502" s="9"/>
      <c r="G502" s="9"/>
    </row>
    <row r="503" spans="6:7" x14ac:dyDescent="0.2">
      <c r="F503" s="9"/>
      <c r="G503" s="9"/>
    </row>
    <row r="504" spans="6:7" x14ac:dyDescent="0.2">
      <c r="F504" s="9"/>
      <c r="G504" s="9"/>
    </row>
    <row r="505" spans="6:7" x14ac:dyDescent="0.2">
      <c r="F505" s="9"/>
      <c r="G505" s="9"/>
    </row>
    <row r="506" spans="6:7" x14ac:dyDescent="0.2">
      <c r="F506" s="9"/>
      <c r="G506" s="9"/>
    </row>
    <row r="507" spans="6:7" x14ac:dyDescent="0.2">
      <c r="F507" s="9"/>
      <c r="G507" s="9"/>
    </row>
    <row r="508" spans="6:7" x14ac:dyDescent="0.2">
      <c r="F508" s="9"/>
      <c r="G508" s="9"/>
    </row>
    <row r="509" spans="6:7" x14ac:dyDescent="0.2">
      <c r="F509" s="9"/>
      <c r="G509" s="9"/>
    </row>
    <row r="510" spans="6:7" x14ac:dyDescent="0.2">
      <c r="F510" s="9"/>
      <c r="G510" s="9"/>
    </row>
    <row r="511" spans="6:7" x14ac:dyDescent="0.2">
      <c r="F511" s="9"/>
      <c r="G511" s="9"/>
    </row>
    <row r="512" spans="6:7" x14ac:dyDescent="0.2">
      <c r="F512" s="9"/>
      <c r="G512" s="9"/>
    </row>
    <row r="513" spans="6:7" x14ac:dyDescent="0.2">
      <c r="F513" s="9"/>
      <c r="G513" s="9"/>
    </row>
    <row r="514" spans="6:7" x14ac:dyDescent="0.2">
      <c r="F514" s="9"/>
      <c r="G514" s="9"/>
    </row>
    <row r="515" spans="6:7" x14ac:dyDescent="0.2">
      <c r="F515" s="9"/>
      <c r="G515" s="9"/>
    </row>
    <row r="516" spans="6:7" x14ac:dyDescent="0.2">
      <c r="F516" s="9"/>
      <c r="G516" s="9"/>
    </row>
    <row r="517" spans="6:7" x14ac:dyDescent="0.2">
      <c r="F517" s="9"/>
      <c r="G517" s="9"/>
    </row>
    <row r="518" spans="6:7" x14ac:dyDescent="0.2">
      <c r="F518" s="9"/>
      <c r="G518" s="9"/>
    </row>
    <row r="519" spans="6:7" x14ac:dyDescent="0.2">
      <c r="F519" s="9"/>
      <c r="G519" s="9"/>
    </row>
    <row r="520" spans="6:7" x14ac:dyDescent="0.2">
      <c r="F520" s="9"/>
      <c r="G520" s="9"/>
    </row>
    <row r="521" spans="6:7" x14ac:dyDescent="0.2">
      <c r="F521" s="9"/>
      <c r="G521" s="9"/>
    </row>
    <row r="522" spans="6:7" x14ac:dyDescent="0.2">
      <c r="F522" s="9"/>
      <c r="G522" s="9"/>
    </row>
    <row r="523" spans="6:7" x14ac:dyDescent="0.2">
      <c r="F523" s="9"/>
      <c r="G523" s="9"/>
    </row>
    <row r="524" spans="6:7" x14ac:dyDescent="0.2">
      <c r="F524" s="9"/>
      <c r="G524" s="9"/>
    </row>
    <row r="525" spans="6:7" x14ac:dyDescent="0.2">
      <c r="F525" s="9"/>
      <c r="G525" s="9"/>
    </row>
    <row r="526" spans="6:7" x14ac:dyDescent="0.2">
      <c r="F526" s="9"/>
      <c r="G526" s="9"/>
    </row>
    <row r="527" spans="6:7" x14ac:dyDescent="0.2">
      <c r="F527" s="9"/>
      <c r="G527" s="9"/>
    </row>
    <row r="528" spans="6:7" x14ac:dyDescent="0.2">
      <c r="F528" s="9"/>
      <c r="G528" s="9"/>
    </row>
    <row r="529" spans="6:7" x14ac:dyDescent="0.2">
      <c r="F529" s="9"/>
      <c r="G529" s="9"/>
    </row>
    <row r="530" spans="6:7" x14ac:dyDescent="0.2">
      <c r="F530" s="9"/>
      <c r="G530" s="9"/>
    </row>
    <row r="531" spans="6:7" x14ac:dyDescent="0.2">
      <c r="F531" s="9"/>
      <c r="G531" s="9"/>
    </row>
    <row r="532" spans="6:7" x14ac:dyDescent="0.2">
      <c r="F532" s="9"/>
      <c r="G532" s="9"/>
    </row>
    <row r="533" spans="6:7" x14ac:dyDescent="0.2">
      <c r="F533" s="9"/>
      <c r="G533" s="9"/>
    </row>
    <row r="534" spans="6:7" x14ac:dyDescent="0.2">
      <c r="F534" s="9"/>
      <c r="G534" s="9"/>
    </row>
    <row r="535" spans="6:7" x14ac:dyDescent="0.2">
      <c r="F535" s="9"/>
      <c r="G535" s="9"/>
    </row>
    <row r="536" spans="6:7" x14ac:dyDescent="0.2">
      <c r="F536" s="9"/>
      <c r="G536" s="9"/>
    </row>
    <row r="537" spans="6:7" x14ac:dyDescent="0.2">
      <c r="F537" s="9"/>
      <c r="G537" s="9"/>
    </row>
    <row r="538" spans="6:7" x14ac:dyDescent="0.2">
      <c r="F538" s="9"/>
      <c r="G538" s="9"/>
    </row>
    <row r="539" spans="6:7" x14ac:dyDescent="0.2">
      <c r="F539" s="9"/>
      <c r="G539" s="9"/>
    </row>
    <row r="540" spans="6:7" x14ac:dyDescent="0.2">
      <c r="F540" s="9"/>
      <c r="G540" s="9"/>
    </row>
    <row r="541" spans="6:7" x14ac:dyDescent="0.2">
      <c r="F541" s="9"/>
      <c r="G541" s="9"/>
    </row>
    <row r="542" spans="6:7" x14ac:dyDescent="0.2">
      <c r="F542" s="9"/>
      <c r="G542" s="9"/>
    </row>
    <row r="543" spans="6:7" x14ac:dyDescent="0.2">
      <c r="F543" s="9"/>
      <c r="G543" s="9"/>
    </row>
    <row r="544" spans="6:7" x14ac:dyDescent="0.2">
      <c r="F544" s="9"/>
      <c r="G544" s="9"/>
    </row>
    <row r="545" spans="6:7" x14ac:dyDescent="0.2">
      <c r="F545" s="9"/>
      <c r="G545" s="9"/>
    </row>
    <row r="546" spans="6:7" x14ac:dyDescent="0.2">
      <c r="F546" s="9"/>
      <c r="G546" s="9"/>
    </row>
    <row r="547" spans="6:7" x14ac:dyDescent="0.2">
      <c r="F547" s="9"/>
      <c r="G547" s="9"/>
    </row>
    <row r="548" spans="6:7" x14ac:dyDescent="0.2">
      <c r="F548" s="9"/>
      <c r="G548" s="9"/>
    </row>
    <row r="549" spans="6:7" x14ac:dyDescent="0.2">
      <c r="F549" s="9"/>
      <c r="G549" s="9"/>
    </row>
    <row r="550" spans="6:7" x14ac:dyDescent="0.2">
      <c r="F550" s="9"/>
      <c r="G550" s="9"/>
    </row>
    <row r="551" spans="6:7" x14ac:dyDescent="0.2">
      <c r="F551" s="9"/>
      <c r="G551" s="9"/>
    </row>
    <row r="552" spans="6:7" x14ac:dyDescent="0.2">
      <c r="F552" s="9"/>
      <c r="G552" s="9"/>
    </row>
    <row r="553" spans="6:7" x14ac:dyDescent="0.2">
      <c r="F553" s="9"/>
      <c r="G553" s="9"/>
    </row>
    <row r="554" spans="6:7" x14ac:dyDescent="0.2">
      <c r="F554" s="9"/>
      <c r="G554" s="9"/>
    </row>
    <row r="555" spans="6:7" x14ac:dyDescent="0.2">
      <c r="F555" s="9"/>
      <c r="G555" s="9"/>
    </row>
    <row r="556" spans="6:7" x14ac:dyDescent="0.2">
      <c r="F556" s="9"/>
      <c r="G556" s="9"/>
    </row>
    <row r="557" spans="6:7" x14ac:dyDescent="0.2">
      <c r="F557" s="9"/>
      <c r="G557" s="9"/>
    </row>
    <row r="558" spans="6:7" x14ac:dyDescent="0.2">
      <c r="F558" s="9"/>
      <c r="G558" s="9"/>
    </row>
    <row r="559" spans="6:7" x14ac:dyDescent="0.2">
      <c r="F559" s="9"/>
      <c r="G559" s="9"/>
    </row>
    <row r="560" spans="6:7" x14ac:dyDescent="0.2">
      <c r="F560" s="9"/>
      <c r="G560" s="9"/>
    </row>
    <row r="561" spans="6:7" x14ac:dyDescent="0.2">
      <c r="F561" s="9"/>
      <c r="G561" s="9"/>
    </row>
    <row r="562" spans="6:7" x14ac:dyDescent="0.2">
      <c r="F562" s="9"/>
      <c r="G562" s="9"/>
    </row>
    <row r="563" spans="6:7" x14ac:dyDescent="0.2">
      <c r="F563" s="9"/>
      <c r="G563" s="9"/>
    </row>
    <row r="564" spans="6:7" x14ac:dyDescent="0.2">
      <c r="F564" s="9"/>
      <c r="G564" s="9"/>
    </row>
    <row r="565" spans="6:7" x14ac:dyDescent="0.2">
      <c r="F565" s="9"/>
      <c r="G565" s="9"/>
    </row>
    <row r="566" spans="6:7" x14ac:dyDescent="0.2">
      <c r="F566" s="9"/>
      <c r="G566" s="9"/>
    </row>
    <row r="567" spans="6:7" x14ac:dyDescent="0.2">
      <c r="F567" s="9"/>
      <c r="G567" s="9"/>
    </row>
    <row r="568" spans="6:7" x14ac:dyDescent="0.2">
      <c r="F568" s="9"/>
      <c r="G568" s="9"/>
    </row>
    <row r="569" spans="6:7" x14ac:dyDescent="0.2">
      <c r="F569" s="9"/>
      <c r="G569" s="9"/>
    </row>
    <row r="570" spans="6:7" x14ac:dyDescent="0.2">
      <c r="F570" s="9"/>
      <c r="G570" s="9"/>
    </row>
    <row r="571" spans="6:7" x14ac:dyDescent="0.2">
      <c r="F571" s="9"/>
      <c r="G571" s="9"/>
    </row>
    <row r="572" spans="6:7" x14ac:dyDescent="0.2">
      <c r="F572" s="9"/>
      <c r="G572" s="9"/>
    </row>
    <row r="573" spans="6:7" x14ac:dyDescent="0.2">
      <c r="F573" s="9"/>
      <c r="G573" s="9"/>
    </row>
    <row r="574" spans="6:7" x14ac:dyDescent="0.2">
      <c r="F574" s="9"/>
      <c r="G574" s="9"/>
    </row>
    <row r="575" spans="6:7" x14ac:dyDescent="0.2">
      <c r="F575" s="9"/>
      <c r="G575" s="9"/>
    </row>
    <row r="576" spans="6:7" x14ac:dyDescent="0.2">
      <c r="F576" s="9"/>
      <c r="G576" s="9"/>
    </row>
    <row r="577" spans="6:7" x14ac:dyDescent="0.2">
      <c r="F577" s="9"/>
      <c r="G577" s="9"/>
    </row>
    <row r="578" spans="6:7" x14ac:dyDescent="0.2">
      <c r="F578" s="9"/>
      <c r="G578" s="9"/>
    </row>
    <row r="579" spans="6:7" x14ac:dyDescent="0.2">
      <c r="F579" s="9"/>
      <c r="G579" s="9"/>
    </row>
    <row r="580" spans="6:7" x14ac:dyDescent="0.2">
      <c r="F580" s="9"/>
      <c r="G580" s="9"/>
    </row>
    <row r="581" spans="6:7" x14ac:dyDescent="0.2">
      <c r="F581" s="9"/>
      <c r="G581" s="9"/>
    </row>
    <row r="582" spans="6:7" x14ac:dyDescent="0.2">
      <c r="F582" s="9"/>
      <c r="G582" s="9"/>
    </row>
    <row r="583" spans="6:7" x14ac:dyDescent="0.2">
      <c r="F583" s="9"/>
      <c r="G583" s="9"/>
    </row>
    <row r="584" spans="6:7" x14ac:dyDescent="0.2">
      <c r="F584" s="9"/>
      <c r="G584" s="9"/>
    </row>
    <row r="585" spans="6:7" x14ac:dyDescent="0.2">
      <c r="F585" s="9"/>
      <c r="G585" s="9"/>
    </row>
    <row r="586" spans="6:7" x14ac:dyDescent="0.2">
      <c r="F586" s="9"/>
      <c r="G586" s="9"/>
    </row>
    <row r="587" spans="6:7" x14ac:dyDescent="0.2">
      <c r="F587" s="9"/>
      <c r="G587" s="9"/>
    </row>
    <row r="588" spans="6:7" x14ac:dyDescent="0.2">
      <c r="F588" s="9"/>
      <c r="G588" s="9"/>
    </row>
    <row r="589" spans="6:7" x14ac:dyDescent="0.2">
      <c r="F589" s="9"/>
      <c r="G589" s="9"/>
    </row>
    <row r="590" spans="6:7" x14ac:dyDescent="0.2">
      <c r="F590" s="9"/>
      <c r="G590" s="9"/>
    </row>
    <row r="591" spans="6:7" x14ac:dyDescent="0.2">
      <c r="F591" s="9"/>
      <c r="G591" s="9"/>
    </row>
    <row r="592" spans="6:7" x14ac:dyDescent="0.2">
      <c r="F592" s="9"/>
      <c r="G592" s="9"/>
    </row>
    <row r="593" spans="6:7" x14ac:dyDescent="0.2">
      <c r="F593" s="9"/>
      <c r="G593" s="9"/>
    </row>
    <row r="594" spans="6:7" x14ac:dyDescent="0.2">
      <c r="F594" s="9"/>
      <c r="G594" s="9"/>
    </row>
    <row r="595" spans="6:7" x14ac:dyDescent="0.2">
      <c r="F595" s="9"/>
      <c r="G595" s="9"/>
    </row>
    <row r="596" spans="6:7" x14ac:dyDescent="0.2">
      <c r="F596" s="9"/>
      <c r="G596" s="9"/>
    </row>
    <row r="597" spans="6:7" x14ac:dyDescent="0.2">
      <c r="F597" s="9"/>
      <c r="G597" s="9"/>
    </row>
    <row r="598" spans="6:7" x14ac:dyDescent="0.2">
      <c r="F598" s="9"/>
      <c r="G598" s="9"/>
    </row>
    <row r="599" spans="6:7" x14ac:dyDescent="0.2">
      <c r="F599" s="9"/>
      <c r="G599" s="9"/>
    </row>
    <row r="600" spans="6:7" x14ac:dyDescent="0.2">
      <c r="F600" s="9"/>
      <c r="G600" s="9"/>
    </row>
    <row r="601" spans="6:7" x14ac:dyDescent="0.2">
      <c r="F601" s="9"/>
      <c r="G601" s="9"/>
    </row>
    <row r="602" spans="6:7" x14ac:dyDescent="0.2">
      <c r="F602" s="9"/>
      <c r="G602" s="9"/>
    </row>
    <row r="603" spans="6:7" x14ac:dyDescent="0.2">
      <c r="F603" s="9"/>
      <c r="G603" s="9"/>
    </row>
    <row r="604" spans="6:7" x14ac:dyDescent="0.2">
      <c r="F604" s="9"/>
      <c r="G604" s="9"/>
    </row>
    <row r="605" spans="6:7" x14ac:dyDescent="0.2">
      <c r="F605" s="9"/>
      <c r="G605" s="9"/>
    </row>
    <row r="606" spans="6:7" x14ac:dyDescent="0.2">
      <c r="F606" s="9"/>
      <c r="G606" s="9"/>
    </row>
    <row r="607" spans="6:7" x14ac:dyDescent="0.2">
      <c r="F607" s="9"/>
      <c r="G607" s="9"/>
    </row>
    <row r="608" spans="6:7" x14ac:dyDescent="0.2">
      <c r="F608" s="9"/>
      <c r="G608" s="9"/>
    </row>
    <row r="609" spans="6:7" x14ac:dyDescent="0.2">
      <c r="F609" s="9"/>
      <c r="G609" s="9"/>
    </row>
    <row r="610" spans="6:7" x14ac:dyDescent="0.2">
      <c r="F610" s="9"/>
      <c r="G610" s="9"/>
    </row>
    <row r="611" spans="6:7" x14ac:dyDescent="0.2">
      <c r="F611" s="9"/>
      <c r="G611" s="9"/>
    </row>
    <row r="612" spans="6:7" x14ac:dyDescent="0.2">
      <c r="F612" s="9"/>
      <c r="G612" s="9"/>
    </row>
    <row r="613" spans="6:7" x14ac:dyDescent="0.2">
      <c r="F613" s="9"/>
      <c r="G613" s="9"/>
    </row>
    <row r="614" spans="6:7" x14ac:dyDescent="0.2">
      <c r="F614" s="9"/>
      <c r="G614" s="9"/>
    </row>
    <row r="615" spans="6:7" x14ac:dyDescent="0.2">
      <c r="F615" s="9"/>
      <c r="G615" s="9"/>
    </row>
    <row r="616" spans="6:7" x14ac:dyDescent="0.2">
      <c r="F616" s="9"/>
      <c r="G616" s="9"/>
    </row>
    <row r="617" spans="6:7" x14ac:dyDescent="0.2">
      <c r="F617" s="9"/>
      <c r="G617" s="9"/>
    </row>
    <row r="618" spans="6:7" x14ac:dyDescent="0.2">
      <c r="F618" s="9"/>
      <c r="G618" s="9"/>
    </row>
    <row r="619" spans="6:7" x14ac:dyDescent="0.2">
      <c r="F619" s="9"/>
      <c r="G619" s="9"/>
    </row>
    <row r="620" spans="6:7" x14ac:dyDescent="0.2">
      <c r="F620" s="9"/>
      <c r="G620" s="9"/>
    </row>
    <row r="621" spans="6:7" x14ac:dyDescent="0.2">
      <c r="F621" s="9"/>
      <c r="G621" s="9"/>
    </row>
    <row r="622" spans="6:7" x14ac:dyDescent="0.2">
      <c r="F622" s="9"/>
      <c r="G622" s="9"/>
    </row>
    <row r="623" spans="6:7" x14ac:dyDescent="0.2">
      <c r="F623" s="9"/>
      <c r="G623" s="9"/>
    </row>
    <row r="624" spans="6:7" x14ac:dyDescent="0.2">
      <c r="F624" s="9"/>
      <c r="G624" s="9"/>
    </row>
    <row r="625" spans="6:7" x14ac:dyDescent="0.2">
      <c r="F625" s="9"/>
      <c r="G625" s="9"/>
    </row>
    <row r="626" spans="6:7" x14ac:dyDescent="0.2">
      <c r="F626" s="9"/>
      <c r="G626" s="9"/>
    </row>
    <row r="627" spans="6:7" x14ac:dyDescent="0.2">
      <c r="F627" s="9"/>
      <c r="G627" s="9"/>
    </row>
    <row r="628" spans="6:7" x14ac:dyDescent="0.2">
      <c r="F628" s="9"/>
      <c r="G628" s="9"/>
    </row>
    <row r="629" spans="6:7" x14ac:dyDescent="0.2">
      <c r="F629" s="9"/>
      <c r="G629" s="9"/>
    </row>
    <row r="630" spans="6:7" x14ac:dyDescent="0.2">
      <c r="F630" s="9"/>
      <c r="G630" s="9"/>
    </row>
    <row r="631" spans="6:7" x14ac:dyDescent="0.2">
      <c r="F631" s="9"/>
      <c r="G631" s="9"/>
    </row>
    <row r="632" spans="6:7" x14ac:dyDescent="0.2">
      <c r="F632" s="9"/>
      <c r="G632" s="9"/>
    </row>
    <row r="633" spans="6:7" x14ac:dyDescent="0.2">
      <c r="F633" s="9"/>
      <c r="G633" s="9"/>
    </row>
    <row r="634" spans="6:7" x14ac:dyDescent="0.2">
      <c r="F634" s="9"/>
      <c r="G634" s="9"/>
    </row>
    <row r="635" spans="6:7" x14ac:dyDescent="0.2">
      <c r="F635" s="9"/>
      <c r="G635" s="9"/>
    </row>
    <row r="636" spans="6:7" x14ac:dyDescent="0.2">
      <c r="F636" s="9"/>
      <c r="G636" s="9"/>
    </row>
    <row r="637" spans="6:7" x14ac:dyDescent="0.2">
      <c r="F637" s="9"/>
      <c r="G637" s="9"/>
    </row>
    <row r="638" spans="6:7" x14ac:dyDescent="0.2">
      <c r="F638" s="9"/>
      <c r="G638" s="9"/>
    </row>
    <row r="639" spans="6:7" x14ac:dyDescent="0.2">
      <c r="F639" s="9"/>
      <c r="G639" s="9"/>
    </row>
    <row r="640" spans="6:7" x14ac:dyDescent="0.2">
      <c r="F640" s="9"/>
      <c r="G640" s="9"/>
    </row>
    <row r="641" spans="6:7" x14ac:dyDescent="0.2">
      <c r="F641" s="9"/>
      <c r="G641" s="9"/>
    </row>
    <row r="642" spans="6:7" x14ac:dyDescent="0.2">
      <c r="F642" s="9"/>
      <c r="G642" s="9"/>
    </row>
    <row r="643" spans="6:7" x14ac:dyDescent="0.2">
      <c r="F643" s="9"/>
      <c r="G643" s="9"/>
    </row>
    <row r="644" spans="6:7" x14ac:dyDescent="0.2">
      <c r="F644" s="9"/>
      <c r="G644" s="9"/>
    </row>
    <row r="645" spans="6:7" x14ac:dyDescent="0.2">
      <c r="F645" s="9"/>
      <c r="G645" s="9"/>
    </row>
    <row r="646" spans="6:7" x14ac:dyDescent="0.2">
      <c r="F646" s="9"/>
      <c r="G646" s="9"/>
    </row>
    <row r="647" spans="6:7" x14ac:dyDescent="0.2">
      <c r="F647" s="9"/>
      <c r="G647" s="9"/>
    </row>
    <row r="648" spans="6:7" x14ac:dyDescent="0.2">
      <c r="F648" s="9"/>
      <c r="G648" s="9"/>
    </row>
    <row r="649" spans="6:7" x14ac:dyDescent="0.2">
      <c r="F649" s="9"/>
      <c r="G649" s="9"/>
    </row>
    <row r="650" spans="6:7" x14ac:dyDescent="0.2">
      <c r="F650" s="9"/>
      <c r="G650" s="9"/>
    </row>
    <row r="651" spans="6:7" x14ac:dyDescent="0.2">
      <c r="F651" s="9"/>
      <c r="G651" s="9"/>
    </row>
    <row r="652" spans="6:7" x14ac:dyDescent="0.2">
      <c r="F652" s="9"/>
      <c r="G652" s="9"/>
    </row>
    <row r="653" spans="6:7" x14ac:dyDescent="0.2">
      <c r="F653" s="9"/>
      <c r="G653" s="9"/>
    </row>
    <row r="654" spans="6:7" x14ac:dyDescent="0.2">
      <c r="F654" s="9"/>
      <c r="G654" s="9"/>
    </row>
    <row r="655" spans="6:7" x14ac:dyDescent="0.2">
      <c r="F655" s="9"/>
      <c r="G655" s="9"/>
    </row>
    <row r="656" spans="6:7" x14ac:dyDescent="0.2">
      <c r="F656" s="9"/>
      <c r="G656" s="9"/>
    </row>
    <row r="657" spans="6:7" x14ac:dyDescent="0.2">
      <c r="F657" s="9"/>
      <c r="G657" s="9"/>
    </row>
    <row r="658" spans="6:7" x14ac:dyDescent="0.2">
      <c r="F658" s="9"/>
      <c r="G658" s="9"/>
    </row>
    <row r="659" spans="6:7" x14ac:dyDescent="0.2">
      <c r="F659" s="9"/>
      <c r="G659" s="9"/>
    </row>
    <row r="660" spans="6:7" x14ac:dyDescent="0.2">
      <c r="F660" s="9"/>
      <c r="G660" s="9"/>
    </row>
    <row r="661" spans="6:7" x14ac:dyDescent="0.2">
      <c r="F661" s="9"/>
      <c r="G661" s="9"/>
    </row>
    <row r="662" spans="6:7" x14ac:dyDescent="0.2">
      <c r="F662" s="9"/>
      <c r="G662" s="9"/>
    </row>
    <row r="663" spans="6:7" x14ac:dyDescent="0.2">
      <c r="F663" s="9"/>
      <c r="G663" s="9"/>
    </row>
    <row r="664" spans="6:7" x14ac:dyDescent="0.2">
      <c r="F664" s="9"/>
      <c r="G664" s="9"/>
    </row>
    <row r="665" spans="6:7" x14ac:dyDescent="0.2">
      <c r="F665" s="9"/>
      <c r="G665" s="9"/>
    </row>
    <row r="666" spans="6:7" x14ac:dyDescent="0.2">
      <c r="F666" s="9"/>
      <c r="G666" s="9"/>
    </row>
    <row r="667" spans="6:7" x14ac:dyDescent="0.2">
      <c r="F667" s="9"/>
      <c r="G667" s="9"/>
    </row>
    <row r="668" spans="6:7" x14ac:dyDescent="0.2">
      <c r="F668" s="9"/>
      <c r="G668" s="9"/>
    </row>
    <row r="669" spans="6:7" x14ac:dyDescent="0.2">
      <c r="F669" s="9"/>
      <c r="G669" s="9"/>
    </row>
    <row r="670" spans="6:7" x14ac:dyDescent="0.2">
      <c r="F670" s="9"/>
      <c r="G670" s="9"/>
    </row>
    <row r="671" spans="6:7" x14ac:dyDescent="0.2">
      <c r="F671" s="9"/>
      <c r="G671" s="9"/>
    </row>
    <row r="672" spans="6:7" x14ac:dyDescent="0.2">
      <c r="F672" s="9"/>
      <c r="G672" s="9"/>
    </row>
    <row r="673" spans="6:7" x14ac:dyDescent="0.2">
      <c r="F673" s="9"/>
      <c r="G673" s="9"/>
    </row>
    <row r="674" spans="6:7" x14ac:dyDescent="0.2">
      <c r="F674" s="9"/>
      <c r="G674" s="9"/>
    </row>
    <row r="675" spans="6:7" x14ac:dyDescent="0.2">
      <c r="F675" s="9"/>
      <c r="G675" s="9"/>
    </row>
    <row r="676" spans="6:7" x14ac:dyDescent="0.2">
      <c r="F676" s="9"/>
      <c r="G676" s="9"/>
    </row>
    <row r="677" spans="6:7" x14ac:dyDescent="0.2">
      <c r="F677" s="9"/>
      <c r="G677" s="9"/>
    </row>
    <row r="678" spans="6:7" x14ac:dyDescent="0.2">
      <c r="F678" s="9"/>
      <c r="G678" s="9"/>
    </row>
    <row r="679" spans="6:7" x14ac:dyDescent="0.2">
      <c r="F679" s="9"/>
      <c r="G679" s="9"/>
    </row>
    <row r="680" spans="6:7" x14ac:dyDescent="0.2">
      <c r="F680" s="9"/>
      <c r="G680" s="9"/>
    </row>
    <row r="681" spans="6:7" x14ac:dyDescent="0.2">
      <c r="F681" s="9"/>
      <c r="G681" s="9"/>
    </row>
    <row r="682" spans="6:7" x14ac:dyDescent="0.2">
      <c r="F682" s="9"/>
      <c r="G682" s="9"/>
    </row>
    <row r="683" spans="6:7" x14ac:dyDescent="0.2">
      <c r="F683" s="9"/>
      <c r="G683" s="9"/>
    </row>
    <row r="684" spans="6:7" x14ac:dyDescent="0.2">
      <c r="F684" s="9"/>
      <c r="G684" s="9"/>
    </row>
    <row r="685" spans="6:7" x14ac:dyDescent="0.2">
      <c r="F685" s="9"/>
      <c r="G685" s="9"/>
    </row>
    <row r="686" spans="6:7" x14ac:dyDescent="0.2">
      <c r="F686" s="9"/>
      <c r="G686" s="9"/>
    </row>
    <row r="687" spans="6:7" x14ac:dyDescent="0.2">
      <c r="F687" s="9"/>
      <c r="G687" s="9"/>
    </row>
    <row r="688" spans="6:7" x14ac:dyDescent="0.2">
      <c r="F688" s="9"/>
      <c r="G688" s="9"/>
    </row>
    <row r="689" spans="6:7" x14ac:dyDescent="0.2">
      <c r="F689" s="9"/>
      <c r="G689" s="9"/>
    </row>
    <row r="690" spans="6:7" x14ac:dyDescent="0.2">
      <c r="F690" s="9"/>
      <c r="G690" s="9"/>
    </row>
    <row r="691" spans="6:7" x14ac:dyDescent="0.2">
      <c r="F691" s="9"/>
      <c r="G691" s="9"/>
    </row>
    <row r="692" spans="6:7" x14ac:dyDescent="0.2">
      <c r="F692" s="9"/>
      <c r="G692" s="9"/>
    </row>
    <row r="693" spans="6:7" x14ac:dyDescent="0.2">
      <c r="F693" s="9"/>
      <c r="G693" s="9"/>
    </row>
    <row r="694" spans="6:7" x14ac:dyDescent="0.2">
      <c r="F694" s="9"/>
      <c r="G694" s="9"/>
    </row>
    <row r="695" spans="6:7" x14ac:dyDescent="0.2">
      <c r="F695" s="9"/>
      <c r="G695" s="9"/>
    </row>
    <row r="696" spans="6:7" x14ac:dyDescent="0.2">
      <c r="F696" s="9"/>
      <c r="G696" s="9"/>
    </row>
    <row r="697" spans="6:7" x14ac:dyDescent="0.2">
      <c r="F697" s="9"/>
      <c r="G697" s="9"/>
    </row>
    <row r="698" spans="6:7" x14ac:dyDescent="0.2">
      <c r="F698" s="9"/>
      <c r="G698" s="9"/>
    </row>
    <row r="699" spans="6:7" x14ac:dyDescent="0.2">
      <c r="F699" s="9"/>
      <c r="G699" s="9"/>
    </row>
    <row r="700" spans="6:7" x14ac:dyDescent="0.2">
      <c r="F700" s="9"/>
      <c r="G700" s="9"/>
    </row>
    <row r="701" spans="6:7" x14ac:dyDescent="0.2">
      <c r="F701" s="9"/>
      <c r="G701" s="9"/>
    </row>
    <row r="702" spans="6:7" x14ac:dyDescent="0.2">
      <c r="F702" s="9"/>
      <c r="G702" s="9"/>
    </row>
    <row r="703" spans="6:7" x14ac:dyDescent="0.2">
      <c r="F703" s="9"/>
      <c r="G703" s="9"/>
    </row>
    <row r="704" spans="6:7" x14ac:dyDescent="0.2">
      <c r="F704" s="9"/>
      <c r="G704" s="9"/>
    </row>
    <row r="705" spans="6:7" x14ac:dyDescent="0.2">
      <c r="F705" s="9"/>
      <c r="G705" s="9"/>
    </row>
    <row r="706" spans="6:7" x14ac:dyDescent="0.2">
      <c r="F706" s="9"/>
      <c r="G706" s="9"/>
    </row>
    <row r="707" spans="6:7" x14ac:dyDescent="0.2">
      <c r="F707" s="9"/>
      <c r="G707" s="9"/>
    </row>
    <row r="708" spans="6:7" x14ac:dyDescent="0.2">
      <c r="F708" s="9"/>
      <c r="G708" s="9"/>
    </row>
    <row r="709" spans="6:7" x14ac:dyDescent="0.2">
      <c r="F709" s="9"/>
      <c r="G709" s="9"/>
    </row>
    <row r="710" spans="6:7" x14ac:dyDescent="0.2">
      <c r="F710" s="9"/>
      <c r="G710" s="9"/>
    </row>
    <row r="711" spans="6:7" x14ac:dyDescent="0.2">
      <c r="F711" s="9"/>
      <c r="G711" s="9"/>
    </row>
    <row r="712" spans="6:7" x14ac:dyDescent="0.2">
      <c r="F712" s="9"/>
      <c r="G712" s="9"/>
    </row>
    <row r="713" spans="6:7" x14ac:dyDescent="0.2">
      <c r="F713" s="9"/>
      <c r="G713" s="9"/>
    </row>
    <row r="714" spans="6:7" x14ac:dyDescent="0.2">
      <c r="F714" s="9"/>
      <c r="G714" s="9"/>
    </row>
    <row r="715" spans="6:7" x14ac:dyDescent="0.2">
      <c r="F715" s="9"/>
      <c r="G715" s="9"/>
    </row>
    <row r="716" spans="6:7" x14ac:dyDescent="0.2">
      <c r="F716" s="9"/>
      <c r="G716" s="9"/>
    </row>
    <row r="717" spans="6:7" x14ac:dyDescent="0.2">
      <c r="F717" s="9"/>
      <c r="G717" s="9"/>
    </row>
    <row r="718" spans="6:7" x14ac:dyDescent="0.2">
      <c r="F718" s="9"/>
      <c r="G718" s="9"/>
    </row>
    <row r="719" spans="6:7" x14ac:dyDescent="0.2">
      <c r="F719" s="9"/>
      <c r="G719" s="9"/>
    </row>
    <row r="720" spans="6:7" x14ac:dyDescent="0.2">
      <c r="F720" s="9"/>
      <c r="G720" s="9"/>
    </row>
    <row r="721" spans="6:7" x14ac:dyDescent="0.2">
      <c r="F721" s="9"/>
      <c r="G721" s="9"/>
    </row>
    <row r="722" spans="6:7" x14ac:dyDescent="0.2">
      <c r="F722" s="9"/>
      <c r="G722" s="9"/>
    </row>
    <row r="723" spans="6:7" x14ac:dyDescent="0.2">
      <c r="F723" s="9"/>
      <c r="G723" s="9"/>
    </row>
    <row r="724" spans="6:7" x14ac:dyDescent="0.2">
      <c r="F724" s="9"/>
      <c r="G724" s="9"/>
    </row>
    <row r="725" spans="6:7" x14ac:dyDescent="0.2">
      <c r="F725" s="9"/>
      <c r="G725" s="9"/>
    </row>
    <row r="726" spans="6:7" x14ac:dyDescent="0.2">
      <c r="F726" s="9"/>
      <c r="G726" s="9"/>
    </row>
    <row r="727" spans="6:7" x14ac:dyDescent="0.2">
      <c r="F727" s="9"/>
      <c r="G727" s="9"/>
    </row>
    <row r="728" spans="6:7" x14ac:dyDescent="0.2">
      <c r="F728" s="9"/>
      <c r="G728" s="9"/>
    </row>
    <row r="729" spans="6:7" x14ac:dyDescent="0.2">
      <c r="F729" s="9"/>
      <c r="G729" s="9"/>
    </row>
    <row r="730" spans="6:7" x14ac:dyDescent="0.2">
      <c r="F730" s="9"/>
      <c r="G730" s="9"/>
    </row>
    <row r="731" spans="6:7" x14ac:dyDescent="0.2">
      <c r="F731" s="9"/>
      <c r="G731" s="9"/>
    </row>
    <row r="732" spans="6:7" x14ac:dyDescent="0.2">
      <c r="F732" s="9"/>
      <c r="G732" s="9"/>
    </row>
    <row r="733" spans="6:7" x14ac:dyDescent="0.2">
      <c r="F733" s="9"/>
      <c r="G733" s="9"/>
    </row>
    <row r="734" spans="6:7" x14ac:dyDescent="0.2">
      <c r="F734" s="9"/>
      <c r="G734" s="9"/>
    </row>
    <row r="735" spans="6:7" x14ac:dyDescent="0.2">
      <c r="F735" s="9"/>
      <c r="G735" s="9"/>
    </row>
    <row r="736" spans="6:7" x14ac:dyDescent="0.2">
      <c r="F736" s="9"/>
      <c r="G736" s="9"/>
    </row>
    <row r="737" spans="6:7" x14ac:dyDescent="0.2">
      <c r="F737" s="9"/>
      <c r="G737" s="9"/>
    </row>
    <row r="738" spans="6:7" x14ac:dyDescent="0.2">
      <c r="F738" s="9"/>
      <c r="G738" s="9"/>
    </row>
    <row r="739" spans="6:7" x14ac:dyDescent="0.2">
      <c r="F739" s="9"/>
      <c r="G739" s="9"/>
    </row>
    <row r="740" spans="6:7" x14ac:dyDescent="0.2">
      <c r="F740" s="9"/>
      <c r="G740" s="9"/>
    </row>
    <row r="741" spans="6:7" x14ac:dyDescent="0.2">
      <c r="F741" s="9"/>
      <c r="G741" s="9"/>
    </row>
    <row r="742" spans="6:7" x14ac:dyDescent="0.2">
      <c r="F742" s="9"/>
      <c r="G742" s="9"/>
    </row>
    <row r="743" spans="6:7" x14ac:dyDescent="0.2">
      <c r="F743" s="9"/>
      <c r="G743" s="9"/>
    </row>
    <row r="744" spans="6:7" x14ac:dyDescent="0.2">
      <c r="F744" s="9"/>
      <c r="G744" s="9"/>
    </row>
    <row r="745" spans="6:7" x14ac:dyDescent="0.2">
      <c r="F745" s="9"/>
      <c r="G745" s="9"/>
    </row>
    <row r="746" spans="6:7" x14ac:dyDescent="0.2">
      <c r="F746" s="9"/>
      <c r="G746" s="9"/>
    </row>
    <row r="747" spans="6:7" x14ac:dyDescent="0.2">
      <c r="F747" s="9"/>
      <c r="G747" s="9"/>
    </row>
    <row r="748" spans="6:7" x14ac:dyDescent="0.2">
      <c r="F748" s="9"/>
      <c r="G748" s="9"/>
    </row>
    <row r="749" spans="6:7" x14ac:dyDescent="0.2">
      <c r="F749" s="9"/>
      <c r="G749" s="9"/>
    </row>
    <row r="750" spans="6:7" x14ac:dyDescent="0.2">
      <c r="F750" s="9"/>
      <c r="G750" s="9"/>
    </row>
    <row r="751" spans="6:7" x14ac:dyDescent="0.2">
      <c r="F751" s="9"/>
      <c r="G751" s="9"/>
    </row>
    <row r="752" spans="6:7" x14ac:dyDescent="0.2">
      <c r="F752" s="9"/>
      <c r="G752" s="9"/>
    </row>
    <row r="753" spans="6:7" x14ac:dyDescent="0.2">
      <c r="F753" s="9"/>
      <c r="G753" s="9"/>
    </row>
    <row r="754" spans="6:7" x14ac:dyDescent="0.2">
      <c r="F754" s="9"/>
      <c r="G754" s="9"/>
    </row>
    <row r="755" spans="6:7" x14ac:dyDescent="0.2">
      <c r="F755" s="9"/>
      <c r="G755" s="9"/>
    </row>
    <row r="756" spans="6:7" x14ac:dyDescent="0.2">
      <c r="F756" s="9"/>
      <c r="G756" s="9"/>
    </row>
    <row r="757" spans="6:7" x14ac:dyDescent="0.2">
      <c r="F757" s="9"/>
      <c r="G757" s="9"/>
    </row>
    <row r="758" spans="6:7" x14ac:dyDescent="0.2">
      <c r="F758" s="9"/>
      <c r="G758" s="9"/>
    </row>
    <row r="759" spans="6:7" x14ac:dyDescent="0.2">
      <c r="F759" s="9"/>
      <c r="G759" s="9"/>
    </row>
    <row r="760" spans="6:7" x14ac:dyDescent="0.2">
      <c r="F760" s="9"/>
      <c r="G760" s="9"/>
    </row>
    <row r="761" spans="6:7" x14ac:dyDescent="0.2">
      <c r="F761" s="9"/>
      <c r="G761" s="9"/>
    </row>
    <row r="762" spans="6:7" x14ac:dyDescent="0.2">
      <c r="F762" s="9"/>
      <c r="G762" s="9"/>
    </row>
    <row r="763" spans="6:7" x14ac:dyDescent="0.2">
      <c r="F763" s="9"/>
      <c r="G763" s="9"/>
    </row>
    <row r="764" spans="6:7" x14ac:dyDescent="0.2">
      <c r="F764" s="9"/>
      <c r="G764" s="9"/>
    </row>
    <row r="765" spans="6:7" x14ac:dyDescent="0.2">
      <c r="F765" s="9"/>
      <c r="G765" s="9"/>
    </row>
    <row r="766" spans="6:7" x14ac:dyDescent="0.2">
      <c r="F766" s="9"/>
      <c r="G766" s="9"/>
    </row>
    <row r="767" spans="6:7" x14ac:dyDescent="0.2">
      <c r="F767" s="9"/>
      <c r="G767" s="9"/>
    </row>
    <row r="768" spans="6:7" x14ac:dyDescent="0.2">
      <c r="F768" s="9"/>
      <c r="G768" s="9"/>
    </row>
    <row r="769" spans="6:7" x14ac:dyDescent="0.2">
      <c r="F769" s="9"/>
      <c r="G769" s="9"/>
    </row>
    <row r="770" spans="6:7" x14ac:dyDescent="0.2">
      <c r="F770" s="9"/>
      <c r="G770" s="9"/>
    </row>
    <row r="771" spans="6:7" x14ac:dyDescent="0.2">
      <c r="F771" s="9"/>
      <c r="G771" s="9"/>
    </row>
    <row r="772" spans="6:7" x14ac:dyDescent="0.2">
      <c r="F772" s="9"/>
      <c r="G772" s="9"/>
    </row>
    <row r="773" spans="6:7" x14ac:dyDescent="0.2">
      <c r="F773" s="9"/>
      <c r="G773" s="9"/>
    </row>
    <row r="774" spans="6:7" x14ac:dyDescent="0.2">
      <c r="F774" s="9"/>
      <c r="G774" s="9"/>
    </row>
    <row r="775" spans="6:7" x14ac:dyDescent="0.2">
      <c r="F775" s="9"/>
      <c r="G775" s="9"/>
    </row>
    <row r="776" spans="6:7" x14ac:dyDescent="0.2">
      <c r="F776" s="9"/>
      <c r="G776" s="9"/>
    </row>
    <row r="777" spans="6:7" x14ac:dyDescent="0.2">
      <c r="F777" s="9"/>
      <c r="G777" s="9"/>
    </row>
    <row r="778" spans="6:7" x14ac:dyDescent="0.2">
      <c r="F778" s="9"/>
      <c r="G778" s="9"/>
    </row>
    <row r="779" spans="6:7" x14ac:dyDescent="0.2">
      <c r="F779" s="9"/>
      <c r="G779" s="9"/>
    </row>
    <row r="780" spans="6:7" x14ac:dyDescent="0.2">
      <c r="F780" s="9"/>
      <c r="G780" s="9"/>
    </row>
    <row r="781" spans="6:7" x14ac:dyDescent="0.2">
      <c r="F781" s="9"/>
      <c r="G781" s="9"/>
    </row>
    <row r="782" spans="6:7" x14ac:dyDescent="0.2">
      <c r="F782" s="9"/>
      <c r="G782" s="9"/>
    </row>
    <row r="783" spans="6:7" x14ac:dyDescent="0.2">
      <c r="F783" s="9"/>
      <c r="G783" s="9"/>
    </row>
    <row r="784" spans="6:7" x14ac:dyDescent="0.2">
      <c r="F784" s="9"/>
      <c r="G784" s="9"/>
    </row>
    <row r="785" spans="6:7" x14ac:dyDescent="0.2">
      <c r="F785" s="9"/>
      <c r="G785" s="9"/>
    </row>
    <row r="786" spans="6:7" x14ac:dyDescent="0.2">
      <c r="F786" s="9"/>
      <c r="G786" s="9"/>
    </row>
    <row r="787" spans="6:7" x14ac:dyDescent="0.2">
      <c r="F787" s="9"/>
      <c r="G787" s="9"/>
    </row>
    <row r="788" spans="6:7" x14ac:dyDescent="0.2">
      <c r="F788" s="9"/>
      <c r="G788" s="9"/>
    </row>
    <row r="789" spans="6:7" x14ac:dyDescent="0.2">
      <c r="F789" s="9"/>
      <c r="G789" s="9"/>
    </row>
    <row r="790" spans="6:7" x14ac:dyDescent="0.2">
      <c r="F790" s="9"/>
      <c r="G790" s="9"/>
    </row>
    <row r="791" spans="6:7" x14ac:dyDescent="0.2">
      <c r="F791" s="9"/>
      <c r="G791" s="9"/>
    </row>
    <row r="792" spans="6:7" x14ac:dyDescent="0.2">
      <c r="F792" s="9"/>
      <c r="G792" s="9"/>
    </row>
    <row r="793" spans="6:7" x14ac:dyDescent="0.2">
      <c r="F793" s="9"/>
      <c r="G793" s="9"/>
    </row>
    <row r="794" spans="6:7" x14ac:dyDescent="0.2">
      <c r="F794" s="9"/>
      <c r="G794" s="9"/>
    </row>
    <row r="795" spans="6:7" x14ac:dyDescent="0.2">
      <c r="F795" s="9"/>
      <c r="G795" s="9"/>
    </row>
    <row r="796" spans="6:7" x14ac:dyDescent="0.2">
      <c r="F796" s="9"/>
      <c r="G796" s="9"/>
    </row>
    <row r="797" spans="6:7" x14ac:dyDescent="0.2">
      <c r="F797" s="9"/>
      <c r="G797" s="9"/>
    </row>
    <row r="798" spans="6:7" x14ac:dyDescent="0.2">
      <c r="F798" s="9"/>
      <c r="G798" s="9"/>
    </row>
    <row r="799" spans="6:7" x14ac:dyDescent="0.2">
      <c r="F799" s="9"/>
      <c r="G799" s="9"/>
    </row>
    <row r="800" spans="6:7" x14ac:dyDescent="0.2">
      <c r="F800" s="9"/>
      <c r="G800" s="9"/>
    </row>
    <row r="801" spans="6:7" x14ac:dyDescent="0.2">
      <c r="F801" s="9"/>
      <c r="G801" s="9"/>
    </row>
    <row r="802" spans="6:7" x14ac:dyDescent="0.2">
      <c r="F802" s="9"/>
      <c r="G802" s="9"/>
    </row>
    <row r="803" spans="6:7" x14ac:dyDescent="0.2">
      <c r="F803" s="9"/>
      <c r="G803" s="9"/>
    </row>
    <row r="804" spans="6:7" x14ac:dyDescent="0.2">
      <c r="F804" s="9"/>
      <c r="G804" s="9"/>
    </row>
    <row r="805" spans="6:7" x14ac:dyDescent="0.2">
      <c r="F805" s="9"/>
      <c r="G805" s="9"/>
    </row>
    <row r="806" spans="6:7" x14ac:dyDescent="0.2">
      <c r="F806" s="9"/>
      <c r="G806" s="9"/>
    </row>
    <row r="807" spans="6:7" x14ac:dyDescent="0.2">
      <c r="F807" s="9"/>
      <c r="G807" s="9"/>
    </row>
    <row r="808" spans="6:7" x14ac:dyDescent="0.2">
      <c r="F808" s="9"/>
      <c r="G808" s="9"/>
    </row>
    <row r="809" spans="6:7" x14ac:dyDescent="0.2">
      <c r="F809" s="9"/>
      <c r="G809" s="9"/>
    </row>
    <row r="810" spans="6:7" x14ac:dyDescent="0.2">
      <c r="F810" s="9"/>
      <c r="G810" s="9"/>
    </row>
    <row r="811" spans="6:7" x14ac:dyDescent="0.2">
      <c r="F811" s="9"/>
      <c r="G811" s="9"/>
    </row>
    <row r="812" spans="6:7" x14ac:dyDescent="0.2">
      <c r="F812" s="9"/>
      <c r="G812" s="9"/>
    </row>
    <row r="813" spans="6:7" x14ac:dyDescent="0.2">
      <c r="F813" s="9"/>
      <c r="G813" s="9"/>
    </row>
    <row r="814" spans="6:7" x14ac:dyDescent="0.2">
      <c r="F814" s="9"/>
      <c r="G814" s="9"/>
    </row>
    <row r="815" spans="6:7" x14ac:dyDescent="0.2">
      <c r="F815" s="9"/>
      <c r="G815" s="9"/>
    </row>
    <row r="816" spans="6:7" x14ac:dyDescent="0.2">
      <c r="F816" s="9"/>
      <c r="G816" s="9"/>
    </row>
    <row r="817" spans="6:7" x14ac:dyDescent="0.2">
      <c r="F817" s="9"/>
      <c r="G817" s="9"/>
    </row>
    <row r="818" spans="6:7" x14ac:dyDescent="0.2">
      <c r="F818" s="9"/>
      <c r="G818" s="9"/>
    </row>
    <row r="819" spans="6:7" x14ac:dyDescent="0.2">
      <c r="F819" s="9"/>
      <c r="G819" s="9"/>
    </row>
    <row r="820" spans="6:7" x14ac:dyDescent="0.2">
      <c r="F820" s="9"/>
      <c r="G820" s="9"/>
    </row>
    <row r="821" spans="6:7" x14ac:dyDescent="0.2">
      <c r="F821" s="9"/>
      <c r="G821" s="9"/>
    </row>
    <row r="822" spans="6:7" x14ac:dyDescent="0.2">
      <c r="F822" s="9"/>
      <c r="G822" s="9"/>
    </row>
    <row r="823" spans="6:7" x14ac:dyDescent="0.2">
      <c r="F823" s="9"/>
      <c r="G823" s="9"/>
    </row>
    <row r="824" spans="6:7" x14ac:dyDescent="0.2">
      <c r="F824" s="9"/>
      <c r="G824" s="9"/>
    </row>
    <row r="825" spans="6:7" x14ac:dyDescent="0.2">
      <c r="F825" s="9"/>
      <c r="G825" s="9"/>
    </row>
    <row r="826" spans="6:7" x14ac:dyDescent="0.2">
      <c r="F826" s="9"/>
      <c r="G826" s="9"/>
    </row>
    <row r="827" spans="6:7" x14ac:dyDescent="0.2">
      <c r="F827" s="9"/>
      <c r="G827" s="9"/>
    </row>
    <row r="828" spans="6:7" x14ac:dyDescent="0.2">
      <c r="F828" s="9"/>
      <c r="G828" s="9"/>
    </row>
    <row r="829" spans="6:7" x14ac:dyDescent="0.2">
      <c r="F829" s="9"/>
      <c r="G829" s="9"/>
    </row>
    <row r="830" spans="6:7" x14ac:dyDescent="0.2">
      <c r="F830" s="9"/>
      <c r="G830" s="9"/>
    </row>
    <row r="831" spans="6:7" x14ac:dyDescent="0.2">
      <c r="F831" s="9"/>
      <c r="G831" s="9"/>
    </row>
    <row r="832" spans="6:7" x14ac:dyDescent="0.2">
      <c r="F832" s="9"/>
      <c r="G832" s="9"/>
    </row>
    <row r="833" spans="6:7" x14ac:dyDescent="0.2">
      <c r="F833" s="9"/>
      <c r="G833" s="9"/>
    </row>
    <row r="834" spans="6:7" x14ac:dyDescent="0.2">
      <c r="F834" s="9"/>
      <c r="G834" s="9"/>
    </row>
    <row r="835" spans="6:7" x14ac:dyDescent="0.2">
      <c r="F835" s="9"/>
      <c r="G835" s="9"/>
    </row>
    <row r="836" spans="6:7" x14ac:dyDescent="0.2">
      <c r="F836" s="9"/>
      <c r="G836" s="9"/>
    </row>
    <row r="837" spans="6:7" x14ac:dyDescent="0.2">
      <c r="F837" s="9"/>
      <c r="G837" s="9"/>
    </row>
    <row r="838" spans="6:7" x14ac:dyDescent="0.2">
      <c r="F838" s="9"/>
      <c r="G838" s="9"/>
    </row>
    <row r="839" spans="6:7" x14ac:dyDescent="0.2">
      <c r="F839" s="9"/>
      <c r="G839" s="9"/>
    </row>
    <row r="840" spans="6:7" x14ac:dyDescent="0.2">
      <c r="F840" s="9"/>
      <c r="G840" s="9"/>
    </row>
    <row r="841" spans="6:7" x14ac:dyDescent="0.2">
      <c r="F841" s="9"/>
      <c r="G841" s="9"/>
    </row>
    <row r="842" spans="6:7" x14ac:dyDescent="0.2">
      <c r="F842" s="9"/>
      <c r="G842" s="9"/>
    </row>
    <row r="843" spans="6:7" x14ac:dyDescent="0.2">
      <c r="F843" s="9"/>
      <c r="G843" s="9"/>
    </row>
    <row r="844" spans="6:7" x14ac:dyDescent="0.2">
      <c r="F844" s="9"/>
      <c r="G844" s="9"/>
    </row>
    <row r="845" spans="6:7" x14ac:dyDescent="0.2">
      <c r="F845" s="9"/>
      <c r="G845" s="9"/>
    </row>
    <row r="846" spans="6:7" x14ac:dyDescent="0.2">
      <c r="F846" s="9"/>
      <c r="G846" s="9"/>
    </row>
    <row r="847" spans="6:7" x14ac:dyDescent="0.2">
      <c r="F847" s="9"/>
      <c r="G847" s="9"/>
    </row>
    <row r="848" spans="6:7" x14ac:dyDescent="0.2">
      <c r="F848" s="9"/>
      <c r="G848" s="9"/>
    </row>
    <row r="849" spans="6:7" x14ac:dyDescent="0.2">
      <c r="F849" s="9"/>
      <c r="G849" s="9"/>
    </row>
    <row r="850" spans="6:7" x14ac:dyDescent="0.2">
      <c r="F850" s="9"/>
      <c r="G850" s="9"/>
    </row>
    <row r="851" spans="6:7" x14ac:dyDescent="0.2">
      <c r="F851" s="9"/>
      <c r="G851" s="9"/>
    </row>
    <row r="852" spans="6:7" x14ac:dyDescent="0.2">
      <c r="F852" s="9"/>
      <c r="G852" s="9"/>
    </row>
    <row r="853" spans="6:7" x14ac:dyDescent="0.2">
      <c r="F853" s="9"/>
      <c r="G853" s="9"/>
    </row>
    <row r="854" spans="6:7" x14ac:dyDescent="0.2">
      <c r="F854" s="9"/>
      <c r="G854" s="9"/>
    </row>
    <row r="855" spans="6:7" x14ac:dyDescent="0.2">
      <c r="F855" s="9"/>
      <c r="G855" s="9"/>
    </row>
    <row r="856" spans="6:7" x14ac:dyDescent="0.2">
      <c r="F856" s="9"/>
      <c r="G856" s="9"/>
    </row>
    <row r="857" spans="6:7" x14ac:dyDescent="0.2">
      <c r="F857" s="9"/>
      <c r="G857" s="9"/>
    </row>
    <row r="858" spans="6:7" x14ac:dyDescent="0.2">
      <c r="F858" s="9"/>
      <c r="G858" s="9"/>
    </row>
    <row r="859" spans="6:7" x14ac:dyDescent="0.2">
      <c r="F859" s="9"/>
      <c r="G859" s="9"/>
    </row>
    <row r="860" spans="6:7" x14ac:dyDescent="0.2">
      <c r="F860" s="9"/>
      <c r="G860" s="9"/>
    </row>
    <row r="861" spans="6:7" x14ac:dyDescent="0.2">
      <c r="F861" s="9"/>
      <c r="G861" s="9"/>
    </row>
    <row r="862" spans="6:7" x14ac:dyDescent="0.2">
      <c r="F862" s="9"/>
      <c r="G862" s="9"/>
    </row>
    <row r="863" spans="6:7" x14ac:dyDescent="0.2">
      <c r="F863" s="9"/>
      <c r="G863" s="9"/>
    </row>
    <row r="864" spans="6:7" x14ac:dyDescent="0.2">
      <c r="F864" s="9"/>
      <c r="G864" s="9"/>
    </row>
    <row r="865" spans="6:7" x14ac:dyDescent="0.2">
      <c r="F865" s="9"/>
      <c r="G865" s="9"/>
    </row>
    <row r="866" spans="6:7" x14ac:dyDescent="0.2">
      <c r="F866" s="9"/>
      <c r="G866" s="9"/>
    </row>
    <row r="867" spans="6:7" x14ac:dyDescent="0.2">
      <c r="F867" s="9"/>
      <c r="G867" s="9"/>
    </row>
    <row r="868" spans="6:7" x14ac:dyDescent="0.2">
      <c r="F868" s="9"/>
      <c r="G868" s="9"/>
    </row>
    <row r="869" spans="6:7" x14ac:dyDescent="0.2">
      <c r="F869" s="9"/>
      <c r="G869" s="9"/>
    </row>
    <row r="870" spans="6:7" x14ac:dyDescent="0.2">
      <c r="F870" s="9"/>
      <c r="G870" s="9"/>
    </row>
    <row r="871" spans="6:7" x14ac:dyDescent="0.2">
      <c r="F871" s="9"/>
      <c r="G871" s="9"/>
    </row>
    <row r="872" spans="6:7" x14ac:dyDescent="0.2">
      <c r="F872" s="9"/>
      <c r="G872" s="9"/>
    </row>
    <row r="873" spans="6:7" x14ac:dyDescent="0.2">
      <c r="F873" s="9"/>
      <c r="G873" s="9"/>
    </row>
    <row r="874" spans="6:7" x14ac:dyDescent="0.2">
      <c r="F874" s="9"/>
      <c r="G874" s="9"/>
    </row>
    <row r="875" spans="6:7" x14ac:dyDescent="0.2">
      <c r="F875" s="9"/>
      <c r="G875" s="9"/>
    </row>
    <row r="876" spans="6:7" x14ac:dyDescent="0.2">
      <c r="F876" s="9"/>
      <c r="G876" s="9"/>
    </row>
    <row r="877" spans="6:7" x14ac:dyDescent="0.2">
      <c r="F877" s="9"/>
      <c r="G877" s="9"/>
    </row>
    <row r="878" spans="6:7" x14ac:dyDescent="0.2">
      <c r="F878" s="9"/>
      <c r="G878" s="9"/>
    </row>
    <row r="879" spans="6:7" x14ac:dyDescent="0.2">
      <c r="F879" s="9"/>
      <c r="G879" s="9"/>
    </row>
    <row r="880" spans="6:7" x14ac:dyDescent="0.2">
      <c r="F880" s="9"/>
      <c r="G880" s="9"/>
    </row>
    <row r="881" spans="6:7" x14ac:dyDescent="0.2">
      <c r="F881" s="9"/>
      <c r="G881" s="9"/>
    </row>
    <row r="882" spans="6:7" x14ac:dyDescent="0.2">
      <c r="F882" s="9"/>
      <c r="G882" s="9"/>
    </row>
    <row r="883" spans="6:7" x14ac:dyDescent="0.2">
      <c r="F883" s="9"/>
      <c r="G883" s="9"/>
    </row>
    <row r="884" spans="6:7" x14ac:dyDescent="0.2">
      <c r="F884" s="9"/>
      <c r="G884" s="9"/>
    </row>
    <row r="885" spans="6:7" x14ac:dyDescent="0.2">
      <c r="F885" s="9"/>
      <c r="G885" s="9"/>
    </row>
    <row r="886" spans="6:7" x14ac:dyDescent="0.2">
      <c r="F886" s="9"/>
      <c r="G886" s="9"/>
    </row>
    <row r="887" spans="6:7" x14ac:dyDescent="0.2">
      <c r="F887" s="9"/>
      <c r="G887" s="9"/>
    </row>
    <row r="888" spans="6:7" x14ac:dyDescent="0.2">
      <c r="F888" s="9"/>
      <c r="G888" s="9"/>
    </row>
    <row r="889" spans="6:7" x14ac:dyDescent="0.2">
      <c r="F889" s="9"/>
      <c r="G889" s="9"/>
    </row>
    <row r="890" spans="6:7" x14ac:dyDescent="0.2">
      <c r="F890" s="9"/>
      <c r="G890" s="9"/>
    </row>
    <row r="891" spans="6:7" x14ac:dyDescent="0.2">
      <c r="F891" s="9"/>
      <c r="G891" s="9"/>
    </row>
    <row r="892" spans="6:7" x14ac:dyDescent="0.2">
      <c r="F892" s="9"/>
      <c r="G892" s="9"/>
    </row>
    <row r="893" spans="6:7" x14ac:dyDescent="0.2">
      <c r="F893" s="9"/>
      <c r="G893" s="9"/>
    </row>
    <row r="894" spans="6:7" x14ac:dyDescent="0.2">
      <c r="F894" s="9"/>
      <c r="G894" s="9"/>
    </row>
    <row r="895" spans="6:7" x14ac:dyDescent="0.2">
      <c r="F895" s="9"/>
      <c r="G895" s="9"/>
    </row>
    <row r="896" spans="6:7" x14ac:dyDescent="0.2">
      <c r="F896" s="9"/>
      <c r="G896" s="9"/>
    </row>
    <row r="897" spans="6:7" x14ac:dyDescent="0.2">
      <c r="F897" s="9"/>
      <c r="G897" s="9"/>
    </row>
    <row r="898" spans="6:7" x14ac:dyDescent="0.2">
      <c r="F898" s="9"/>
      <c r="G898" s="9"/>
    </row>
    <row r="899" spans="6:7" x14ac:dyDescent="0.2">
      <c r="F899" s="9"/>
      <c r="G899" s="9"/>
    </row>
    <row r="900" spans="6:7" x14ac:dyDescent="0.2">
      <c r="F900" s="9"/>
      <c r="G900" s="9"/>
    </row>
    <row r="901" spans="6:7" x14ac:dyDescent="0.2">
      <c r="F901" s="9"/>
      <c r="G901" s="9"/>
    </row>
    <row r="902" spans="6:7" x14ac:dyDescent="0.2">
      <c r="F902" s="9"/>
      <c r="G902" s="9"/>
    </row>
    <row r="903" spans="6:7" x14ac:dyDescent="0.2">
      <c r="F903" s="9"/>
      <c r="G903" s="9"/>
    </row>
    <row r="904" spans="6:7" x14ac:dyDescent="0.2">
      <c r="F904" s="9"/>
      <c r="G904" s="9"/>
    </row>
    <row r="905" spans="6:7" x14ac:dyDescent="0.2">
      <c r="F905" s="9"/>
      <c r="G905" s="9"/>
    </row>
    <row r="906" spans="6:7" x14ac:dyDescent="0.2">
      <c r="F906" s="9"/>
      <c r="G906" s="9"/>
    </row>
    <row r="907" spans="6:7" x14ac:dyDescent="0.2">
      <c r="F907" s="9"/>
      <c r="G907" s="9"/>
    </row>
    <row r="908" spans="6:7" x14ac:dyDescent="0.2">
      <c r="F908" s="9"/>
      <c r="G908" s="9"/>
    </row>
    <row r="909" spans="6:7" x14ac:dyDescent="0.2">
      <c r="F909" s="9"/>
      <c r="G909" s="9"/>
    </row>
    <row r="910" spans="6:7" x14ac:dyDescent="0.2">
      <c r="F910" s="9"/>
      <c r="G910" s="9"/>
    </row>
    <row r="911" spans="6:7" x14ac:dyDescent="0.2">
      <c r="F911" s="9"/>
      <c r="G911" s="9"/>
    </row>
    <row r="912" spans="6:7" x14ac:dyDescent="0.2">
      <c r="F912" s="9"/>
      <c r="G912" s="9"/>
    </row>
    <row r="913" spans="6:7" x14ac:dyDescent="0.2">
      <c r="F913" s="9"/>
      <c r="G913" s="9"/>
    </row>
    <row r="914" spans="6:7" x14ac:dyDescent="0.2">
      <c r="F914" s="9"/>
      <c r="G914" s="9"/>
    </row>
    <row r="915" spans="6:7" x14ac:dyDescent="0.2">
      <c r="F915" s="9"/>
      <c r="G915" s="9"/>
    </row>
    <row r="916" spans="6:7" x14ac:dyDescent="0.2">
      <c r="F916" s="9"/>
      <c r="G916" s="9"/>
    </row>
    <row r="917" spans="6:7" x14ac:dyDescent="0.2">
      <c r="F917" s="9"/>
      <c r="G917" s="9"/>
    </row>
    <row r="918" spans="6:7" x14ac:dyDescent="0.2">
      <c r="F918" s="9"/>
      <c r="G918" s="9"/>
    </row>
    <row r="919" spans="6:7" x14ac:dyDescent="0.2">
      <c r="F919" s="9"/>
      <c r="G919" s="9"/>
    </row>
    <row r="920" spans="6:7" x14ac:dyDescent="0.2">
      <c r="F920" s="9"/>
      <c r="G920" s="9"/>
    </row>
    <row r="921" spans="6:7" x14ac:dyDescent="0.2">
      <c r="F921" s="9"/>
      <c r="G921" s="9"/>
    </row>
    <row r="922" spans="6:7" x14ac:dyDescent="0.2">
      <c r="F922" s="9"/>
      <c r="G922" s="9"/>
    </row>
    <row r="923" spans="6:7" x14ac:dyDescent="0.2">
      <c r="F923" s="9"/>
      <c r="G923" s="9"/>
    </row>
    <row r="924" spans="6:7" x14ac:dyDescent="0.2">
      <c r="F924" s="9"/>
      <c r="G924" s="9"/>
    </row>
    <row r="925" spans="6:7" x14ac:dyDescent="0.2">
      <c r="F925" s="9"/>
      <c r="G925" s="9"/>
    </row>
    <row r="926" spans="6:7" x14ac:dyDescent="0.2">
      <c r="F926" s="9"/>
      <c r="G926" s="9"/>
    </row>
    <row r="927" spans="6:7" x14ac:dyDescent="0.2">
      <c r="F927" s="9"/>
      <c r="G927" s="9"/>
    </row>
    <row r="928" spans="6:7" x14ac:dyDescent="0.2">
      <c r="F928" s="9"/>
      <c r="G928" s="9"/>
    </row>
    <row r="929" spans="6:7" x14ac:dyDescent="0.2">
      <c r="F929" s="9"/>
      <c r="G929" s="9"/>
    </row>
    <row r="930" spans="6:7" x14ac:dyDescent="0.2">
      <c r="F930" s="9"/>
      <c r="G930" s="9"/>
    </row>
    <row r="931" spans="6:7" x14ac:dyDescent="0.2">
      <c r="F931" s="9"/>
      <c r="G931" s="9"/>
    </row>
    <row r="932" spans="6:7" x14ac:dyDescent="0.2">
      <c r="F932" s="9"/>
      <c r="G932" s="9"/>
    </row>
    <row r="933" spans="6:7" x14ac:dyDescent="0.2">
      <c r="F933" s="9"/>
      <c r="G933" s="9"/>
    </row>
    <row r="934" spans="6:7" x14ac:dyDescent="0.2">
      <c r="F934" s="9"/>
      <c r="G934" s="9"/>
    </row>
    <row r="935" spans="6:7" x14ac:dyDescent="0.2">
      <c r="F935" s="9"/>
      <c r="G935" s="9"/>
    </row>
    <row r="936" spans="6:7" x14ac:dyDescent="0.2">
      <c r="F936" s="9"/>
      <c r="G936" s="9"/>
    </row>
    <row r="937" spans="6:7" x14ac:dyDescent="0.2">
      <c r="F937" s="9"/>
      <c r="G937" s="9"/>
    </row>
    <row r="938" spans="6:7" x14ac:dyDescent="0.2">
      <c r="F938" s="9"/>
      <c r="G938" s="9"/>
    </row>
    <row r="939" spans="6:7" x14ac:dyDescent="0.2">
      <c r="F939" s="9"/>
      <c r="G939" s="9"/>
    </row>
    <row r="940" spans="6:7" x14ac:dyDescent="0.2">
      <c r="F940" s="9"/>
      <c r="G940" s="9"/>
    </row>
    <row r="941" spans="6:7" x14ac:dyDescent="0.2">
      <c r="F941" s="9"/>
      <c r="G941" s="9"/>
    </row>
    <row r="942" spans="6:7" x14ac:dyDescent="0.2">
      <c r="F942" s="9"/>
      <c r="G942" s="9"/>
    </row>
    <row r="943" spans="6:7" x14ac:dyDescent="0.2">
      <c r="F943" s="9"/>
      <c r="G943" s="9"/>
    </row>
    <row r="944" spans="6:7" x14ac:dyDescent="0.2">
      <c r="F944" s="9"/>
      <c r="G944" s="9"/>
    </row>
    <row r="945" spans="6:7" x14ac:dyDescent="0.2">
      <c r="F945" s="9"/>
      <c r="G945" s="9"/>
    </row>
    <row r="946" spans="6:7" x14ac:dyDescent="0.2">
      <c r="F946" s="9"/>
      <c r="G946" s="9"/>
    </row>
    <row r="947" spans="6:7" x14ac:dyDescent="0.2">
      <c r="F947" s="9"/>
      <c r="G947" s="9"/>
    </row>
    <row r="948" spans="6:7" x14ac:dyDescent="0.2">
      <c r="F948" s="9"/>
      <c r="G948" s="9"/>
    </row>
    <row r="949" spans="6:7" x14ac:dyDescent="0.2">
      <c r="F949" s="9"/>
      <c r="G949" s="9"/>
    </row>
    <row r="950" spans="6:7" x14ac:dyDescent="0.2">
      <c r="F950" s="9"/>
      <c r="G950" s="9"/>
    </row>
    <row r="951" spans="6:7" x14ac:dyDescent="0.2">
      <c r="F951" s="9"/>
      <c r="G951" s="9"/>
    </row>
    <row r="952" spans="6:7" x14ac:dyDescent="0.2">
      <c r="F952" s="9"/>
      <c r="G952" s="9"/>
    </row>
    <row r="953" spans="6:7" x14ac:dyDescent="0.2">
      <c r="F953" s="9"/>
      <c r="G953" s="9"/>
    </row>
    <row r="954" spans="6:7" x14ac:dyDescent="0.2">
      <c r="F954" s="9"/>
      <c r="G954" s="9"/>
    </row>
    <row r="955" spans="6:7" x14ac:dyDescent="0.2">
      <c r="F955" s="9"/>
      <c r="G955" s="9"/>
    </row>
    <row r="956" spans="6:7" x14ac:dyDescent="0.2">
      <c r="F956" s="9"/>
      <c r="G956" s="9"/>
    </row>
    <row r="957" spans="6:7" x14ac:dyDescent="0.2">
      <c r="F957" s="9"/>
      <c r="G957" s="9"/>
    </row>
    <row r="958" spans="6:7" x14ac:dyDescent="0.2">
      <c r="F958" s="9"/>
      <c r="G958" s="9"/>
    </row>
    <row r="959" spans="6:7" x14ac:dyDescent="0.2">
      <c r="F959" s="9"/>
      <c r="G959" s="9"/>
    </row>
    <row r="960" spans="6:7" x14ac:dyDescent="0.2">
      <c r="F960" s="9"/>
      <c r="G960" s="9"/>
    </row>
    <row r="961" spans="6:7" x14ac:dyDescent="0.2">
      <c r="F961" s="9"/>
      <c r="G961" s="9"/>
    </row>
    <row r="962" spans="6:7" x14ac:dyDescent="0.2">
      <c r="F962" s="9"/>
      <c r="G962" s="9"/>
    </row>
    <row r="963" spans="6:7" x14ac:dyDescent="0.2">
      <c r="F963" s="9"/>
      <c r="G963" s="9"/>
    </row>
    <row r="964" spans="6:7" x14ac:dyDescent="0.2">
      <c r="F964" s="9"/>
      <c r="G964" s="9"/>
    </row>
    <row r="965" spans="6:7" x14ac:dyDescent="0.2">
      <c r="F965" s="9"/>
      <c r="G965" s="9"/>
    </row>
    <row r="966" spans="6:7" x14ac:dyDescent="0.2">
      <c r="F966" s="9"/>
      <c r="G966" s="9"/>
    </row>
    <row r="967" spans="6:7" x14ac:dyDescent="0.2">
      <c r="F967" s="9"/>
      <c r="G967" s="9"/>
    </row>
    <row r="968" spans="6:7" x14ac:dyDescent="0.2">
      <c r="F968" s="9"/>
      <c r="G968" s="9"/>
    </row>
    <row r="969" spans="6:7" x14ac:dyDescent="0.2">
      <c r="F969" s="9"/>
      <c r="G969" s="9"/>
    </row>
    <row r="970" spans="6:7" x14ac:dyDescent="0.2">
      <c r="F970" s="9"/>
      <c r="G970" s="9"/>
    </row>
    <row r="971" spans="6:7" x14ac:dyDescent="0.2">
      <c r="F971" s="9"/>
      <c r="G971" s="9"/>
    </row>
    <row r="972" spans="6:7" x14ac:dyDescent="0.2">
      <c r="F972" s="9"/>
      <c r="G972" s="9"/>
    </row>
    <row r="973" spans="6:7" x14ac:dyDescent="0.2">
      <c r="F973" s="9"/>
      <c r="G973" s="9"/>
    </row>
    <row r="974" spans="6:7" x14ac:dyDescent="0.2">
      <c r="F974" s="9"/>
      <c r="G974" s="9"/>
    </row>
    <row r="975" spans="6:7" x14ac:dyDescent="0.2">
      <c r="F975" s="9"/>
      <c r="G975" s="9"/>
    </row>
    <row r="976" spans="6:7" x14ac:dyDescent="0.2">
      <c r="F976" s="9"/>
      <c r="G976" s="9"/>
    </row>
    <row r="977" spans="6:7" x14ac:dyDescent="0.2">
      <c r="F977" s="9"/>
      <c r="G977" s="9"/>
    </row>
    <row r="978" spans="6:7" x14ac:dyDescent="0.2">
      <c r="F978" s="9"/>
      <c r="G978" s="9"/>
    </row>
    <row r="979" spans="6:7" x14ac:dyDescent="0.2">
      <c r="F979" s="9"/>
      <c r="G979" s="9"/>
    </row>
    <row r="980" spans="6:7" x14ac:dyDescent="0.2">
      <c r="F980" s="9"/>
      <c r="G980" s="9"/>
    </row>
    <row r="981" spans="6:7" x14ac:dyDescent="0.2">
      <c r="F981" s="9"/>
      <c r="G981" s="9"/>
    </row>
    <row r="982" spans="6:7" x14ac:dyDescent="0.2">
      <c r="F982" s="9"/>
      <c r="G982" s="9"/>
    </row>
    <row r="983" spans="6:7" x14ac:dyDescent="0.2">
      <c r="F983" s="9"/>
      <c r="G983" s="9"/>
    </row>
    <row r="984" spans="6:7" x14ac:dyDescent="0.2">
      <c r="F984" s="9"/>
      <c r="G984" s="9"/>
    </row>
    <row r="985" spans="6:7" x14ac:dyDescent="0.2">
      <c r="F985" s="9"/>
      <c r="G985" s="9"/>
    </row>
    <row r="986" spans="6:7" x14ac:dyDescent="0.2">
      <c r="F986" s="9"/>
      <c r="G986" s="9"/>
    </row>
    <row r="987" spans="6:7" x14ac:dyDescent="0.2">
      <c r="F987" s="9"/>
      <c r="G987" s="9"/>
    </row>
    <row r="988" spans="6:7" x14ac:dyDescent="0.2">
      <c r="F988" s="9"/>
      <c r="G988" s="9"/>
    </row>
    <row r="989" spans="6:7" x14ac:dyDescent="0.2">
      <c r="F989" s="9"/>
      <c r="G989" s="9"/>
    </row>
    <row r="990" spans="6:7" x14ac:dyDescent="0.2">
      <c r="F990" s="9"/>
      <c r="G990" s="9"/>
    </row>
    <row r="991" spans="6:7" x14ac:dyDescent="0.2">
      <c r="F991" s="9"/>
      <c r="G991" s="9"/>
    </row>
    <row r="992" spans="6:7" x14ac:dyDescent="0.2">
      <c r="F992" s="9"/>
      <c r="G992" s="9"/>
    </row>
    <row r="993" spans="6:7" x14ac:dyDescent="0.2">
      <c r="F993" s="9"/>
      <c r="G993" s="9"/>
    </row>
    <row r="994" spans="6:7" x14ac:dyDescent="0.2">
      <c r="F994" s="9"/>
      <c r="G994" s="9"/>
    </row>
    <row r="995" spans="6:7" x14ac:dyDescent="0.2">
      <c r="F995" s="9"/>
      <c r="G995" s="9"/>
    </row>
    <row r="996" spans="6:7" x14ac:dyDescent="0.2">
      <c r="F996" s="9"/>
      <c r="G996" s="9"/>
    </row>
    <row r="997" spans="6:7" x14ac:dyDescent="0.2">
      <c r="F997" s="9"/>
      <c r="G997" s="9"/>
    </row>
    <row r="998" spans="6:7" x14ac:dyDescent="0.2">
      <c r="F998" s="9"/>
      <c r="G998" s="9"/>
    </row>
    <row r="999" spans="6:7" x14ac:dyDescent="0.2">
      <c r="F999" s="9"/>
      <c r="G999" s="9"/>
    </row>
    <row r="1000" spans="6:7" x14ac:dyDescent="0.2">
      <c r="F1000" s="9"/>
      <c r="G1000" s="9"/>
    </row>
    <row r="1001" spans="6:7" x14ac:dyDescent="0.2">
      <c r="F1001" s="9"/>
      <c r="G1001" s="9"/>
    </row>
    <row r="1002" spans="6:7" x14ac:dyDescent="0.2">
      <c r="F1002" s="9"/>
      <c r="G1002" s="9"/>
    </row>
    <row r="1003" spans="6:7" x14ac:dyDescent="0.2">
      <c r="F1003" s="9"/>
      <c r="G1003" s="9"/>
    </row>
    <row r="1004" spans="6:7" x14ac:dyDescent="0.2">
      <c r="F1004" s="9"/>
      <c r="G1004" s="9"/>
    </row>
    <row r="1005" spans="6:7" x14ac:dyDescent="0.2">
      <c r="F1005" s="9"/>
      <c r="G1005" s="9"/>
    </row>
    <row r="1006" spans="6:7" x14ac:dyDescent="0.2">
      <c r="F1006" s="9"/>
      <c r="G1006" s="9"/>
    </row>
    <row r="1007" spans="6:7" x14ac:dyDescent="0.2">
      <c r="F1007" s="9"/>
      <c r="G1007" s="9"/>
    </row>
    <row r="1008" spans="6:7" x14ac:dyDescent="0.2">
      <c r="F1008" s="9"/>
      <c r="G1008" s="9"/>
    </row>
    <row r="1009" spans="6:7" x14ac:dyDescent="0.2">
      <c r="F1009" s="9"/>
      <c r="G1009" s="9"/>
    </row>
    <row r="1010" spans="6:7" x14ac:dyDescent="0.2">
      <c r="F1010" s="9"/>
      <c r="G1010" s="9"/>
    </row>
    <row r="1011" spans="6:7" x14ac:dyDescent="0.2">
      <c r="F1011" s="9"/>
      <c r="G1011" s="9"/>
    </row>
    <row r="1012" spans="6:7" x14ac:dyDescent="0.2">
      <c r="F1012" s="9"/>
      <c r="G1012" s="9"/>
    </row>
    <row r="1013" spans="6:7" x14ac:dyDescent="0.2">
      <c r="F1013" s="9"/>
      <c r="G1013" s="9"/>
    </row>
    <row r="1014" spans="6:7" x14ac:dyDescent="0.2">
      <c r="F1014" s="9"/>
      <c r="G1014" s="9"/>
    </row>
    <row r="1015" spans="6:7" x14ac:dyDescent="0.2">
      <c r="F1015" s="9"/>
      <c r="G1015" s="9"/>
    </row>
    <row r="1016" spans="6:7" x14ac:dyDescent="0.2">
      <c r="F1016" s="9"/>
      <c r="G1016" s="9"/>
    </row>
    <row r="1017" spans="6:7" x14ac:dyDescent="0.2">
      <c r="F1017" s="9"/>
      <c r="G1017" s="9"/>
    </row>
    <row r="1018" spans="6:7" x14ac:dyDescent="0.2">
      <c r="F1018" s="9"/>
      <c r="G1018" s="9"/>
    </row>
    <row r="1019" spans="6:7" x14ac:dyDescent="0.2">
      <c r="F1019" s="9"/>
      <c r="G1019" s="9"/>
    </row>
    <row r="1020" spans="6:7" x14ac:dyDescent="0.2">
      <c r="F1020" s="9"/>
      <c r="G1020" s="9"/>
    </row>
    <row r="1021" spans="6:7" x14ac:dyDescent="0.2">
      <c r="F1021" s="9"/>
      <c r="G1021" s="9"/>
    </row>
    <row r="1022" spans="6:7" x14ac:dyDescent="0.2">
      <c r="F1022" s="9"/>
      <c r="G1022" s="9"/>
    </row>
    <row r="1023" spans="6:7" x14ac:dyDescent="0.2">
      <c r="F1023" s="9"/>
      <c r="G1023" s="9"/>
    </row>
    <row r="1024" spans="6:7" x14ac:dyDescent="0.2">
      <c r="F1024" s="9"/>
      <c r="G1024" s="9"/>
    </row>
    <row r="1025" spans="6:7" x14ac:dyDescent="0.2">
      <c r="F1025" s="9"/>
      <c r="G1025" s="9"/>
    </row>
    <row r="1026" spans="6:7" x14ac:dyDescent="0.2">
      <c r="F1026" s="9"/>
      <c r="G1026" s="9"/>
    </row>
    <row r="1027" spans="6:7" x14ac:dyDescent="0.2">
      <c r="F1027" s="9"/>
      <c r="G1027" s="9"/>
    </row>
    <row r="1028" spans="6:7" x14ac:dyDescent="0.2">
      <c r="F1028" s="9"/>
      <c r="G1028" s="9"/>
    </row>
    <row r="1029" spans="6:7" x14ac:dyDescent="0.2">
      <c r="F1029" s="9"/>
      <c r="G1029" s="9"/>
    </row>
    <row r="1030" spans="6:7" x14ac:dyDescent="0.2">
      <c r="F1030" s="9"/>
      <c r="G1030" s="9"/>
    </row>
    <row r="1031" spans="6:7" x14ac:dyDescent="0.2">
      <c r="F1031" s="9"/>
      <c r="G1031" s="9"/>
    </row>
    <row r="1032" spans="6:7" x14ac:dyDescent="0.2">
      <c r="F1032" s="9"/>
      <c r="G1032" s="9"/>
    </row>
    <row r="1033" spans="6:7" x14ac:dyDescent="0.2">
      <c r="F1033" s="9"/>
      <c r="G1033" s="9"/>
    </row>
    <row r="1034" spans="6:7" x14ac:dyDescent="0.2">
      <c r="F1034" s="9"/>
      <c r="G1034" s="9"/>
    </row>
    <row r="1035" spans="6:7" x14ac:dyDescent="0.2">
      <c r="F1035" s="9"/>
      <c r="G1035" s="9"/>
    </row>
    <row r="1036" spans="6:7" x14ac:dyDescent="0.2">
      <c r="F1036" s="9"/>
      <c r="G1036" s="9"/>
    </row>
    <row r="1037" spans="6:7" x14ac:dyDescent="0.2">
      <c r="F1037" s="9"/>
      <c r="G1037" s="9"/>
    </row>
    <row r="1038" spans="6:7" x14ac:dyDescent="0.2">
      <c r="F1038" s="9"/>
      <c r="G1038" s="9"/>
    </row>
    <row r="1039" spans="6:7" x14ac:dyDescent="0.2">
      <c r="F1039" s="9"/>
      <c r="G1039" s="9"/>
    </row>
    <row r="1040" spans="6:7" x14ac:dyDescent="0.2">
      <c r="F1040" s="9"/>
      <c r="G1040" s="9"/>
    </row>
    <row r="1041" spans="6:7" x14ac:dyDescent="0.2">
      <c r="F1041" s="9"/>
      <c r="G1041" s="9"/>
    </row>
    <row r="1042" spans="6:7" x14ac:dyDescent="0.2">
      <c r="F1042" s="9"/>
      <c r="G1042" s="9"/>
    </row>
    <row r="1043" spans="6:7" x14ac:dyDescent="0.2">
      <c r="F1043" s="9"/>
      <c r="G1043" s="9"/>
    </row>
    <row r="1044" spans="6:7" x14ac:dyDescent="0.2">
      <c r="F1044" s="9"/>
      <c r="G1044" s="9"/>
    </row>
    <row r="1045" spans="6:7" x14ac:dyDescent="0.2">
      <c r="F1045" s="9"/>
      <c r="G1045" s="9"/>
    </row>
    <row r="1046" spans="6:7" x14ac:dyDescent="0.2">
      <c r="F1046" s="9"/>
      <c r="G1046" s="9"/>
    </row>
    <row r="1047" spans="6:7" x14ac:dyDescent="0.2">
      <c r="F1047" s="9"/>
      <c r="G1047" s="9"/>
    </row>
    <row r="1048" spans="6:7" x14ac:dyDescent="0.2">
      <c r="F1048" s="9"/>
      <c r="G1048" s="9"/>
    </row>
    <row r="1049" spans="6:7" x14ac:dyDescent="0.2">
      <c r="F1049" s="9"/>
      <c r="G1049" s="9"/>
    </row>
    <row r="1050" spans="6:7" x14ac:dyDescent="0.2">
      <c r="F1050" s="9"/>
      <c r="G1050" s="9"/>
    </row>
    <row r="1051" spans="6:7" x14ac:dyDescent="0.2">
      <c r="F1051" s="9"/>
      <c r="G1051" s="9"/>
    </row>
    <row r="1052" spans="6:7" x14ac:dyDescent="0.2">
      <c r="F1052" s="9"/>
      <c r="G1052" s="9"/>
    </row>
    <row r="1053" spans="6:7" x14ac:dyDescent="0.2">
      <c r="F1053" s="9"/>
      <c r="G1053" s="9"/>
    </row>
    <row r="1054" spans="6:7" x14ac:dyDescent="0.2">
      <c r="F1054" s="9"/>
      <c r="G1054" s="9"/>
    </row>
    <row r="1055" spans="6:7" x14ac:dyDescent="0.2">
      <c r="F1055" s="9"/>
      <c r="G1055" s="9"/>
    </row>
    <row r="1056" spans="6:7" x14ac:dyDescent="0.2">
      <c r="F1056" s="9"/>
      <c r="G1056" s="9"/>
    </row>
    <row r="1057" spans="6:7" x14ac:dyDescent="0.2">
      <c r="F1057" s="9"/>
      <c r="G1057" s="9"/>
    </row>
    <row r="1058" spans="6:7" x14ac:dyDescent="0.2">
      <c r="F1058" s="9"/>
      <c r="G1058" s="9"/>
    </row>
    <row r="1059" spans="6:7" x14ac:dyDescent="0.2">
      <c r="F1059" s="9"/>
      <c r="G1059" s="9"/>
    </row>
    <row r="1060" spans="6:7" x14ac:dyDescent="0.2">
      <c r="F1060" s="9"/>
      <c r="G1060" s="9"/>
    </row>
    <row r="1061" spans="6:7" x14ac:dyDescent="0.2">
      <c r="F1061" s="9"/>
      <c r="G1061" s="9"/>
    </row>
    <row r="1062" spans="6:7" x14ac:dyDescent="0.2">
      <c r="F1062" s="9"/>
      <c r="G1062" s="9"/>
    </row>
    <row r="1063" spans="6:7" x14ac:dyDescent="0.2">
      <c r="F1063" s="9"/>
      <c r="G1063" s="9"/>
    </row>
    <row r="1064" spans="6:7" x14ac:dyDescent="0.2">
      <c r="F1064" s="9"/>
      <c r="G1064" s="9"/>
    </row>
    <row r="1065" spans="6:7" x14ac:dyDescent="0.2">
      <c r="F1065" s="9"/>
      <c r="G1065" s="9"/>
    </row>
    <row r="1066" spans="6:7" x14ac:dyDescent="0.2">
      <c r="F1066" s="9"/>
      <c r="G1066" s="9"/>
    </row>
    <row r="1067" spans="6:7" x14ac:dyDescent="0.2">
      <c r="F1067" s="9"/>
      <c r="G1067" s="9"/>
    </row>
    <row r="1068" spans="6:7" x14ac:dyDescent="0.2">
      <c r="F1068" s="9"/>
      <c r="G1068" s="9"/>
    </row>
    <row r="1069" spans="6:7" x14ac:dyDescent="0.2">
      <c r="F1069" s="9"/>
      <c r="G1069" s="9"/>
    </row>
    <row r="1070" spans="6:7" x14ac:dyDescent="0.2">
      <c r="F1070" s="9"/>
      <c r="G1070" s="9"/>
    </row>
    <row r="1071" spans="6:7" x14ac:dyDescent="0.2">
      <c r="F1071" s="9"/>
      <c r="G1071" s="9"/>
    </row>
    <row r="1072" spans="6:7" x14ac:dyDescent="0.2">
      <c r="F1072" s="9"/>
      <c r="G1072" s="9"/>
    </row>
    <row r="1073" spans="6:7" x14ac:dyDescent="0.2">
      <c r="F1073" s="9"/>
      <c r="G1073" s="9"/>
    </row>
    <row r="1074" spans="6:7" x14ac:dyDescent="0.2">
      <c r="F1074" s="9"/>
      <c r="G1074" s="9"/>
    </row>
    <row r="1075" spans="6:7" x14ac:dyDescent="0.2">
      <c r="F1075" s="9"/>
      <c r="G1075" s="9"/>
    </row>
    <row r="1076" spans="6:7" x14ac:dyDescent="0.2">
      <c r="F1076" s="9"/>
      <c r="G1076" s="9"/>
    </row>
    <row r="1077" spans="6:7" x14ac:dyDescent="0.2">
      <c r="F1077" s="9"/>
      <c r="G1077" s="9"/>
    </row>
    <row r="1078" spans="6:7" x14ac:dyDescent="0.2">
      <c r="F1078" s="9"/>
      <c r="G1078" s="9"/>
    </row>
    <row r="1079" spans="6:7" x14ac:dyDescent="0.2">
      <c r="F1079" s="9"/>
      <c r="G1079" s="9"/>
    </row>
    <row r="1080" spans="6:7" x14ac:dyDescent="0.2">
      <c r="F1080" s="9"/>
      <c r="G1080" s="9"/>
    </row>
    <row r="1081" spans="6:7" x14ac:dyDescent="0.2">
      <c r="F1081" s="9"/>
      <c r="G1081" s="9"/>
    </row>
    <row r="1082" spans="6:7" x14ac:dyDescent="0.2">
      <c r="F1082" s="9"/>
      <c r="G1082" s="9"/>
    </row>
    <row r="1083" spans="6:7" x14ac:dyDescent="0.2">
      <c r="F1083" s="9"/>
      <c r="G1083" s="9"/>
    </row>
    <row r="1084" spans="6:7" x14ac:dyDescent="0.2">
      <c r="F1084" s="9"/>
      <c r="G1084" s="9"/>
    </row>
    <row r="1085" spans="6:7" x14ac:dyDescent="0.2">
      <c r="F1085" s="9"/>
      <c r="G1085" s="9"/>
    </row>
    <row r="1086" spans="6:7" x14ac:dyDescent="0.2">
      <c r="F1086" s="9"/>
      <c r="G1086" s="9"/>
    </row>
    <row r="1087" spans="6:7" x14ac:dyDescent="0.2">
      <c r="F1087" s="9"/>
      <c r="G1087" s="9"/>
    </row>
    <row r="1088" spans="6:7" x14ac:dyDescent="0.2">
      <c r="F1088" s="9"/>
      <c r="G1088" s="9"/>
    </row>
    <row r="1089" spans="6:7" x14ac:dyDescent="0.2">
      <c r="F1089" s="9"/>
      <c r="G1089" s="9"/>
    </row>
    <row r="1090" spans="6:7" x14ac:dyDescent="0.2">
      <c r="F1090" s="9"/>
      <c r="G1090" s="9"/>
    </row>
    <row r="1091" spans="6:7" x14ac:dyDescent="0.2">
      <c r="F1091" s="9"/>
      <c r="G1091" s="9"/>
    </row>
    <row r="1092" spans="6:7" x14ac:dyDescent="0.2">
      <c r="F1092" s="9"/>
      <c r="G1092" s="9"/>
    </row>
    <row r="1093" spans="6:7" x14ac:dyDescent="0.2">
      <c r="F1093" s="9"/>
      <c r="G1093" s="9"/>
    </row>
    <row r="1094" spans="6:7" x14ac:dyDescent="0.2">
      <c r="F1094" s="9"/>
      <c r="G1094" s="9"/>
    </row>
    <row r="1095" spans="6:7" x14ac:dyDescent="0.2">
      <c r="F1095" s="9"/>
      <c r="G1095" s="9"/>
    </row>
    <row r="1096" spans="6:7" x14ac:dyDescent="0.2">
      <c r="F1096" s="9"/>
      <c r="G1096" s="9"/>
    </row>
    <row r="1097" spans="6:7" x14ac:dyDescent="0.2">
      <c r="F1097" s="9"/>
      <c r="G1097" s="9"/>
    </row>
    <row r="1098" spans="6:7" x14ac:dyDescent="0.2">
      <c r="F1098" s="9"/>
      <c r="G1098" s="9"/>
    </row>
    <row r="1099" spans="6:7" x14ac:dyDescent="0.2">
      <c r="F1099" s="9"/>
      <c r="G1099" s="9"/>
    </row>
    <row r="1100" spans="6:7" x14ac:dyDescent="0.2">
      <c r="F1100" s="9"/>
      <c r="G1100" s="9"/>
    </row>
    <row r="1101" spans="6:7" x14ac:dyDescent="0.2">
      <c r="F1101" s="9"/>
      <c r="G1101" s="9"/>
    </row>
    <row r="1102" spans="6:7" x14ac:dyDescent="0.2">
      <c r="F1102" s="9"/>
      <c r="G1102" s="9"/>
    </row>
    <row r="1103" spans="6:7" x14ac:dyDescent="0.2">
      <c r="F1103" s="9"/>
      <c r="G1103" s="9"/>
    </row>
    <row r="1104" spans="6:7" x14ac:dyDescent="0.2">
      <c r="F1104" s="9"/>
      <c r="G1104" s="9"/>
    </row>
    <row r="1105" spans="6:7" x14ac:dyDescent="0.2">
      <c r="F1105" s="9"/>
      <c r="G1105" s="9"/>
    </row>
    <row r="1106" spans="6:7" x14ac:dyDescent="0.2">
      <c r="F1106" s="9"/>
      <c r="G1106" s="9"/>
    </row>
    <row r="1107" spans="6:7" x14ac:dyDescent="0.2">
      <c r="F1107" s="9"/>
      <c r="G1107" s="9"/>
    </row>
    <row r="1108" spans="6:7" x14ac:dyDescent="0.2">
      <c r="F1108" s="9"/>
      <c r="G1108" s="9"/>
    </row>
    <row r="1109" spans="6:7" x14ac:dyDescent="0.2">
      <c r="F1109" s="9"/>
      <c r="G1109" s="9"/>
    </row>
    <row r="1110" spans="6:7" x14ac:dyDescent="0.2">
      <c r="F1110" s="9"/>
      <c r="G1110" s="9"/>
    </row>
    <row r="1111" spans="6:7" x14ac:dyDescent="0.2">
      <c r="F1111" s="9"/>
      <c r="G1111" s="9"/>
    </row>
    <row r="1112" spans="6:7" x14ac:dyDescent="0.2">
      <c r="F1112" s="9"/>
      <c r="G1112" s="9"/>
    </row>
    <row r="1113" spans="6:7" x14ac:dyDescent="0.2">
      <c r="F1113" s="9"/>
      <c r="G1113" s="9"/>
    </row>
    <row r="1114" spans="6:7" x14ac:dyDescent="0.2">
      <c r="F1114" s="9"/>
      <c r="G1114" s="9"/>
    </row>
    <row r="1115" spans="6:7" x14ac:dyDescent="0.2">
      <c r="F1115" s="9"/>
      <c r="G1115" s="9"/>
    </row>
    <row r="1116" spans="6:7" x14ac:dyDescent="0.2">
      <c r="F1116" s="9"/>
      <c r="G1116" s="9"/>
    </row>
    <row r="1117" spans="6:7" x14ac:dyDescent="0.2">
      <c r="F1117" s="9"/>
      <c r="G1117" s="9"/>
    </row>
    <row r="1118" spans="6:7" x14ac:dyDescent="0.2">
      <c r="F1118" s="9"/>
      <c r="G1118" s="9"/>
    </row>
    <row r="1119" spans="6:7" x14ac:dyDescent="0.2">
      <c r="F1119" s="9"/>
      <c r="G1119" s="9"/>
    </row>
    <row r="1120" spans="6:7" x14ac:dyDescent="0.2">
      <c r="F1120" s="9"/>
      <c r="G1120" s="9"/>
    </row>
    <row r="1121" spans="6:7" x14ac:dyDescent="0.2">
      <c r="F1121" s="9"/>
      <c r="G1121" s="9"/>
    </row>
    <row r="1122" spans="6:7" x14ac:dyDescent="0.2">
      <c r="F1122" s="9"/>
      <c r="G1122" s="9"/>
    </row>
    <row r="1123" spans="6:7" x14ac:dyDescent="0.2">
      <c r="F1123" s="9"/>
      <c r="G1123" s="9"/>
    </row>
    <row r="1124" spans="6:7" x14ac:dyDescent="0.2">
      <c r="F1124" s="9"/>
      <c r="G1124" s="9"/>
    </row>
    <row r="1125" spans="6:7" x14ac:dyDescent="0.2">
      <c r="F1125" s="9"/>
      <c r="G1125" s="9"/>
    </row>
    <row r="1126" spans="6:7" x14ac:dyDescent="0.2">
      <c r="F1126" s="9"/>
      <c r="G1126" s="9"/>
    </row>
    <row r="1127" spans="6:7" x14ac:dyDescent="0.2">
      <c r="F1127" s="9"/>
      <c r="G1127" s="9"/>
    </row>
    <row r="1128" spans="6:7" x14ac:dyDescent="0.2">
      <c r="F1128" s="9"/>
      <c r="G1128" s="9"/>
    </row>
    <row r="1129" spans="6:7" x14ac:dyDescent="0.2">
      <c r="F1129" s="9"/>
      <c r="G1129" s="9"/>
    </row>
    <row r="1130" spans="6:7" x14ac:dyDescent="0.2">
      <c r="F1130" s="9"/>
      <c r="G1130" s="9"/>
    </row>
    <row r="1131" spans="6:7" x14ac:dyDescent="0.2">
      <c r="F1131" s="9"/>
      <c r="G1131" s="9"/>
    </row>
    <row r="1132" spans="6:7" x14ac:dyDescent="0.2">
      <c r="F1132" s="9"/>
      <c r="G1132" s="9"/>
    </row>
    <row r="1133" spans="6:7" x14ac:dyDescent="0.2">
      <c r="F1133" s="9"/>
      <c r="G1133" s="9"/>
    </row>
    <row r="1134" spans="6:7" x14ac:dyDescent="0.2">
      <c r="F1134" s="9"/>
      <c r="G1134" s="9"/>
    </row>
    <row r="1135" spans="6:7" x14ac:dyDescent="0.2">
      <c r="F1135" s="9"/>
      <c r="G1135" s="9"/>
    </row>
    <row r="1136" spans="6:7" x14ac:dyDescent="0.2">
      <c r="F1136" s="9"/>
      <c r="G1136" s="9"/>
    </row>
    <row r="1137" spans="6:7" x14ac:dyDescent="0.2">
      <c r="F1137" s="9"/>
      <c r="G1137" s="9"/>
    </row>
    <row r="1138" spans="6:7" x14ac:dyDescent="0.2">
      <c r="F1138" s="9"/>
      <c r="G1138" s="9"/>
    </row>
    <row r="1139" spans="6:7" x14ac:dyDescent="0.2">
      <c r="F1139" s="9"/>
      <c r="G1139" s="9"/>
    </row>
    <row r="1140" spans="6:7" x14ac:dyDescent="0.2">
      <c r="F1140" s="9"/>
      <c r="G1140" s="9"/>
    </row>
    <row r="1141" spans="6:7" x14ac:dyDescent="0.2">
      <c r="F1141" s="9"/>
      <c r="G1141" s="9"/>
    </row>
    <row r="1142" spans="6:7" x14ac:dyDescent="0.2">
      <c r="F1142" s="9"/>
      <c r="G1142" s="9"/>
    </row>
    <row r="1143" spans="6:7" x14ac:dyDescent="0.2">
      <c r="F1143" s="9"/>
      <c r="G1143" s="9"/>
    </row>
    <row r="1144" spans="6:7" x14ac:dyDescent="0.2">
      <c r="F1144" s="9"/>
      <c r="G1144" s="9"/>
    </row>
    <row r="1145" spans="6:7" x14ac:dyDescent="0.2">
      <c r="F1145" s="9"/>
      <c r="G1145" s="9"/>
    </row>
    <row r="1146" spans="6:7" x14ac:dyDescent="0.2">
      <c r="F1146" s="9"/>
      <c r="G1146" s="9"/>
    </row>
    <row r="1147" spans="6:7" x14ac:dyDescent="0.2">
      <c r="F1147" s="9"/>
      <c r="G1147" s="9"/>
    </row>
    <row r="1148" spans="6:7" x14ac:dyDescent="0.2">
      <c r="F1148" s="9"/>
      <c r="G1148" s="9"/>
    </row>
    <row r="1149" spans="6:7" x14ac:dyDescent="0.2">
      <c r="F1149" s="9"/>
      <c r="G1149" s="9"/>
    </row>
    <row r="1150" spans="6:7" x14ac:dyDescent="0.2">
      <c r="F1150" s="9"/>
      <c r="G1150" s="9"/>
    </row>
    <row r="1151" spans="6:7" x14ac:dyDescent="0.2">
      <c r="F1151" s="9"/>
      <c r="G1151" s="9"/>
    </row>
    <row r="1152" spans="6:7" x14ac:dyDescent="0.2">
      <c r="F1152" s="9"/>
      <c r="G1152" s="9"/>
    </row>
    <row r="1153" spans="6:7" x14ac:dyDescent="0.2">
      <c r="F1153" s="9"/>
      <c r="G1153" s="9"/>
    </row>
    <row r="1154" spans="6:7" x14ac:dyDescent="0.2">
      <c r="F1154" s="9"/>
      <c r="G1154" s="9"/>
    </row>
    <row r="1155" spans="6:7" x14ac:dyDescent="0.2">
      <c r="F1155" s="9"/>
      <c r="G1155" s="9"/>
    </row>
    <row r="1156" spans="6:7" x14ac:dyDescent="0.2">
      <c r="F1156" s="9"/>
      <c r="G1156" s="9"/>
    </row>
    <row r="1157" spans="6:7" x14ac:dyDescent="0.2">
      <c r="F1157" s="9"/>
      <c r="G1157" s="9"/>
    </row>
    <row r="1158" spans="6:7" x14ac:dyDescent="0.2">
      <c r="F1158" s="9"/>
      <c r="G1158" s="9"/>
    </row>
    <row r="1159" spans="6:7" x14ac:dyDescent="0.2">
      <c r="F1159" s="9"/>
      <c r="G1159" s="9"/>
    </row>
    <row r="1160" spans="6:7" x14ac:dyDescent="0.2">
      <c r="F1160" s="9"/>
      <c r="G1160" s="9"/>
    </row>
    <row r="1161" spans="6:7" x14ac:dyDescent="0.2">
      <c r="F1161" s="9"/>
      <c r="G1161" s="9"/>
    </row>
    <row r="1162" spans="6:7" x14ac:dyDescent="0.2">
      <c r="F1162" s="9"/>
      <c r="G1162" s="9"/>
    </row>
    <row r="1163" spans="6:7" x14ac:dyDescent="0.2">
      <c r="F1163" s="9"/>
      <c r="G1163" s="9"/>
    </row>
    <row r="1164" spans="6:7" x14ac:dyDescent="0.2">
      <c r="F1164" s="9"/>
      <c r="G1164" s="9"/>
    </row>
    <row r="1165" spans="6:7" x14ac:dyDescent="0.2">
      <c r="F1165" s="9"/>
      <c r="G1165" s="9"/>
    </row>
    <row r="1166" spans="6:7" x14ac:dyDescent="0.2">
      <c r="F1166" s="9"/>
      <c r="G1166" s="9"/>
    </row>
    <row r="1167" spans="6:7" x14ac:dyDescent="0.2">
      <c r="F1167" s="9"/>
      <c r="G1167" s="9"/>
    </row>
    <row r="1168" spans="6:7" x14ac:dyDescent="0.2">
      <c r="F1168" s="9"/>
      <c r="G1168" s="9"/>
    </row>
    <row r="1169" spans="6:7" x14ac:dyDescent="0.2">
      <c r="F1169" s="9"/>
      <c r="G1169" s="9"/>
    </row>
    <row r="1170" spans="6:7" x14ac:dyDescent="0.2">
      <c r="F1170" s="9"/>
      <c r="G1170" s="9"/>
    </row>
    <row r="1171" spans="6:7" x14ac:dyDescent="0.2">
      <c r="F1171" s="9"/>
      <c r="G1171" s="9"/>
    </row>
    <row r="1172" spans="6:7" x14ac:dyDescent="0.2">
      <c r="F1172" s="9"/>
      <c r="G1172" s="9"/>
    </row>
    <row r="1173" spans="6:7" x14ac:dyDescent="0.2">
      <c r="F1173" s="9"/>
      <c r="G1173" s="9"/>
    </row>
    <row r="1174" spans="6:7" x14ac:dyDescent="0.2">
      <c r="F1174" s="9"/>
      <c r="G1174" s="9"/>
    </row>
    <row r="1175" spans="6:7" x14ac:dyDescent="0.2">
      <c r="F1175" s="9"/>
      <c r="G1175" s="9"/>
    </row>
    <row r="1176" spans="6:7" x14ac:dyDescent="0.2">
      <c r="F1176" s="9"/>
      <c r="G1176" s="9"/>
    </row>
    <row r="1177" spans="6:7" x14ac:dyDescent="0.2">
      <c r="F1177" s="9"/>
      <c r="G1177" s="9"/>
    </row>
    <row r="1178" spans="6:7" x14ac:dyDescent="0.2">
      <c r="F1178" s="9"/>
      <c r="G1178" s="9"/>
    </row>
    <row r="1179" spans="6:7" x14ac:dyDescent="0.2">
      <c r="F1179" s="9"/>
      <c r="G1179" s="9"/>
    </row>
    <row r="1180" spans="6:7" x14ac:dyDescent="0.2">
      <c r="F1180" s="9"/>
      <c r="G1180" s="9"/>
    </row>
    <row r="1181" spans="6:7" x14ac:dyDescent="0.2">
      <c r="F1181" s="9"/>
      <c r="G1181" s="9"/>
    </row>
    <row r="1182" spans="6:7" x14ac:dyDescent="0.2">
      <c r="F1182" s="9"/>
      <c r="G1182" s="9"/>
    </row>
    <row r="1183" spans="6:7" x14ac:dyDescent="0.2">
      <c r="F1183" s="9"/>
      <c r="G1183" s="9"/>
    </row>
    <row r="1184" spans="6:7" x14ac:dyDescent="0.2">
      <c r="F1184" s="9"/>
      <c r="G1184" s="9"/>
    </row>
    <row r="1185" spans="6:7" x14ac:dyDescent="0.2">
      <c r="F1185" s="9"/>
      <c r="G1185" s="9"/>
    </row>
    <row r="1186" spans="6:7" x14ac:dyDescent="0.2">
      <c r="F1186" s="9"/>
      <c r="G1186" s="9"/>
    </row>
    <row r="1187" spans="6:7" x14ac:dyDescent="0.2">
      <c r="F1187" s="9"/>
      <c r="G1187" s="9"/>
    </row>
    <row r="1188" spans="6:7" x14ac:dyDescent="0.2">
      <c r="F1188" s="9"/>
      <c r="G1188" s="9"/>
    </row>
    <row r="1189" spans="6:7" x14ac:dyDescent="0.2">
      <c r="F1189" s="9"/>
      <c r="G1189" s="9"/>
    </row>
    <row r="1190" spans="6:7" x14ac:dyDescent="0.2">
      <c r="F1190" s="9"/>
      <c r="G1190" s="9"/>
    </row>
    <row r="1191" spans="6:7" x14ac:dyDescent="0.2">
      <c r="F1191" s="9"/>
      <c r="G1191" s="9"/>
    </row>
    <row r="1192" spans="6:7" x14ac:dyDescent="0.2">
      <c r="F1192" s="9"/>
      <c r="G1192" s="9"/>
    </row>
    <row r="1193" spans="6:7" x14ac:dyDescent="0.2">
      <c r="F1193" s="9"/>
      <c r="G1193" s="9"/>
    </row>
    <row r="1194" spans="6:7" x14ac:dyDescent="0.2">
      <c r="F1194" s="9"/>
      <c r="G1194" s="9"/>
    </row>
    <row r="1195" spans="6:7" x14ac:dyDescent="0.2">
      <c r="F1195" s="9"/>
      <c r="G1195" s="9"/>
    </row>
    <row r="1196" spans="6:7" x14ac:dyDescent="0.2">
      <c r="F1196" s="9"/>
      <c r="G1196" s="9"/>
    </row>
    <row r="1197" spans="6:7" x14ac:dyDescent="0.2">
      <c r="F1197" s="9"/>
      <c r="G1197" s="9"/>
    </row>
    <row r="1198" spans="6:7" x14ac:dyDescent="0.2">
      <c r="F1198" s="9"/>
      <c r="G1198" s="9"/>
    </row>
    <row r="1199" spans="6:7" x14ac:dyDescent="0.2">
      <c r="F1199" s="9"/>
      <c r="G1199" s="9"/>
    </row>
    <row r="1200" spans="6:7" x14ac:dyDescent="0.2">
      <c r="F1200" s="9"/>
      <c r="G1200" s="9"/>
    </row>
    <row r="1201" spans="6:7" x14ac:dyDescent="0.2">
      <c r="F1201" s="9"/>
      <c r="G1201" s="9"/>
    </row>
    <row r="1202" spans="6:7" x14ac:dyDescent="0.2">
      <c r="F1202" s="9"/>
      <c r="G1202" s="9"/>
    </row>
    <row r="1203" spans="6:7" x14ac:dyDescent="0.2">
      <c r="F1203" s="9"/>
      <c r="G1203" s="9"/>
    </row>
    <row r="1204" spans="6:7" x14ac:dyDescent="0.2">
      <c r="F1204" s="9"/>
      <c r="G1204" s="9"/>
    </row>
    <row r="1205" spans="6:7" x14ac:dyDescent="0.2">
      <c r="F1205" s="9"/>
      <c r="G1205" s="9"/>
    </row>
    <row r="1206" spans="6:7" x14ac:dyDescent="0.2">
      <c r="F1206" s="9"/>
      <c r="G1206" s="9"/>
    </row>
    <row r="1207" spans="6:7" x14ac:dyDescent="0.2">
      <c r="F1207" s="9"/>
      <c r="G1207" s="9"/>
    </row>
    <row r="1208" spans="6:7" x14ac:dyDescent="0.2">
      <c r="F1208" s="9"/>
      <c r="G1208" s="9"/>
    </row>
    <row r="1209" spans="6:7" x14ac:dyDescent="0.2">
      <c r="F1209" s="9"/>
      <c r="G1209" s="9"/>
    </row>
    <row r="1210" spans="6:7" x14ac:dyDescent="0.2">
      <c r="F1210" s="9"/>
      <c r="G1210" s="9"/>
    </row>
    <row r="1211" spans="6:7" x14ac:dyDescent="0.2">
      <c r="F1211" s="9"/>
      <c r="G1211" s="9"/>
    </row>
    <row r="1212" spans="6:7" x14ac:dyDescent="0.2">
      <c r="F1212" s="9"/>
      <c r="G1212" s="9"/>
    </row>
    <row r="1213" spans="6:7" x14ac:dyDescent="0.2">
      <c r="F1213" s="9"/>
      <c r="G1213" s="9"/>
    </row>
    <row r="1214" spans="6:7" x14ac:dyDescent="0.2">
      <c r="F1214" s="9"/>
      <c r="G1214" s="9"/>
    </row>
    <row r="1215" spans="6:7" x14ac:dyDescent="0.2">
      <c r="F1215" s="9"/>
      <c r="G1215" s="9"/>
    </row>
    <row r="1216" spans="6:7" x14ac:dyDescent="0.2">
      <c r="F1216" s="9"/>
      <c r="G1216" s="9"/>
    </row>
    <row r="1217" spans="6:7" x14ac:dyDescent="0.2">
      <c r="F1217" s="9"/>
      <c r="G1217" s="9"/>
    </row>
    <row r="1218" spans="6:7" x14ac:dyDescent="0.2">
      <c r="F1218" s="9"/>
      <c r="G1218" s="9"/>
    </row>
    <row r="1219" spans="6:7" x14ac:dyDescent="0.2">
      <c r="F1219" s="9"/>
      <c r="G1219" s="9"/>
    </row>
    <row r="1220" spans="6:7" x14ac:dyDescent="0.2">
      <c r="F1220" s="9"/>
      <c r="G1220" s="9"/>
    </row>
    <row r="1221" spans="6:7" x14ac:dyDescent="0.2">
      <c r="F1221" s="9"/>
      <c r="G1221" s="9"/>
    </row>
    <row r="1222" spans="6:7" x14ac:dyDescent="0.2">
      <c r="F1222" s="9"/>
      <c r="G1222" s="9"/>
    </row>
    <row r="1223" spans="6:7" x14ac:dyDescent="0.2">
      <c r="F1223" s="9"/>
      <c r="G1223" s="9"/>
    </row>
    <row r="1224" spans="6:7" x14ac:dyDescent="0.2">
      <c r="F1224" s="9"/>
      <c r="G1224" s="9"/>
    </row>
    <row r="1225" spans="6:7" x14ac:dyDescent="0.2">
      <c r="F1225" s="9"/>
      <c r="G1225" s="9"/>
    </row>
    <row r="1226" spans="6:7" x14ac:dyDescent="0.2">
      <c r="F1226" s="9"/>
      <c r="G1226" s="9"/>
    </row>
    <row r="1227" spans="6:7" x14ac:dyDescent="0.2">
      <c r="F1227" s="9"/>
      <c r="G1227" s="9"/>
    </row>
    <row r="1228" spans="6:7" x14ac:dyDescent="0.2">
      <c r="F1228" s="9"/>
      <c r="G1228" s="9"/>
    </row>
    <row r="1229" spans="6:7" x14ac:dyDescent="0.2">
      <c r="F1229" s="9"/>
      <c r="G1229" s="9"/>
    </row>
    <row r="1230" spans="6:7" x14ac:dyDescent="0.2">
      <c r="F1230" s="9"/>
      <c r="G1230" s="9"/>
    </row>
    <row r="1231" spans="6:7" x14ac:dyDescent="0.2">
      <c r="F1231" s="9"/>
      <c r="G1231" s="9"/>
    </row>
    <row r="1232" spans="6:7" x14ac:dyDescent="0.2">
      <c r="F1232" s="9"/>
      <c r="G1232" s="9"/>
    </row>
    <row r="1233" spans="6:7" x14ac:dyDescent="0.2">
      <c r="F1233" s="9"/>
      <c r="G1233" s="9"/>
    </row>
    <row r="1234" spans="6:7" x14ac:dyDescent="0.2">
      <c r="F1234" s="9"/>
      <c r="G1234" s="9"/>
    </row>
    <row r="1235" spans="6:7" x14ac:dyDescent="0.2">
      <c r="F1235" s="9"/>
      <c r="G1235" s="9"/>
    </row>
    <row r="1236" spans="6:7" x14ac:dyDescent="0.2">
      <c r="F1236" s="9"/>
      <c r="G1236" s="9"/>
    </row>
    <row r="1237" spans="6:7" x14ac:dyDescent="0.2">
      <c r="F1237" s="9"/>
      <c r="G1237" s="9"/>
    </row>
    <row r="1238" spans="6:7" x14ac:dyDescent="0.2">
      <c r="F1238" s="9"/>
      <c r="G1238" s="9"/>
    </row>
    <row r="1239" spans="6:7" x14ac:dyDescent="0.2">
      <c r="F1239" s="9"/>
      <c r="G1239" s="9"/>
    </row>
    <row r="1240" spans="6:7" x14ac:dyDescent="0.2">
      <c r="F1240" s="9"/>
      <c r="G1240" s="9"/>
    </row>
    <row r="1241" spans="6:7" x14ac:dyDescent="0.2">
      <c r="F1241" s="9"/>
      <c r="G1241" s="9"/>
    </row>
    <row r="1242" spans="6:7" x14ac:dyDescent="0.2">
      <c r="F1242" s="9"/>
      <c r="G1242" s="9"/>
    </row>
    <row r="1243" spans="6:7" x14ac:dyDescent="0.2">
      <c r="F1243" s="9"/>
      <c r="G1243" s="9"/>
    </row>
    <row r="1244" spans="6:7" x14ac:dyDescent="0.2">
      <c r="F1244" s="9"/>
      <c r="G1244" s="9"/>
    </row>
    <row r="1245" spans="6:7" x14ac:dyDescent="0.2">
      <c r="F1245" s="9"/>
      <c r="G1245" s="9"/>
    </row>
    <row r="1246" spans="6:7" x14ac:dyDescent="0.2">
      <c r="F1246" s="9"/>
      <c r="G1246" s="9"/>
    </row>
    <row r="1247" spans="6:7" x14ac:dyDescent="0.2">
      <c r="F1247" s="9"/>
      <c r="G1247" s="9"/>
    </row>
    <row r="1248" spans="6:7" x14ac:dyDescent="0.2">
      <c r="F1248" s="9"/>
      <c r="G1248" s="9"/>
    </row>
    <row r="1249" spans="6:7" x14ac:dyDescent="0.2">
      <c r="F1249" s="9"/>
      <c r="G1249" s="9"/>
    </row>
    <row r="1250" spans="6:7" x14ac:dyDescent="0.2">
      <c r="F1250" s="9"/>
      <c r="G1250" s="9"/>
    </row>
    <row r="1251" spans="6:7" x14ac:dyDescent="0.2">
      <c r="F1251" s="9"/>
      <c r="G1251" s="9"/>
    </row>
    <row r="1252" spans="6:7" x14ac:dyDescent="0.2">
      <c r="F1252" s="9"/>
      <c r="G1252" s="9"/>
    </row>
    <row r="1253" spans="6:7" x14ac:dyDescent="0.2">
      <c r="F1253" s="9"/>
      <c r="G1253" s="9"/>
    </row>
    <row r="1254" spans="6:7" x14ac:dyDescent="0.2">
      <c r="F1254" s="9"/>
      <c r="G1254" s="9"/>
    </row>
    <row r="1255" spans="6:7" x14ac:dyDescent="0.2">
      <c r="F1255" s="9"/>
      <c r="G1255" s="9"/>
    </row>
    <row r="1256" spans="6:7" x14ac:dyDescent="0.2">
      <c r="F1256" s="9"/>
      <c r="G1256" s="9"/>
    </row>
    <row r="1257" spans="6:7" x14ac:dyDescent="0.2">
      <c r="F1257" s="9"/>
      <c r="G1257" s="9"/>
    </row>
    <row r="1258" spans="6:7" x14ac:dyDescent="0.2">
      <c r="F1258" s="9"/>
      <c r="G1258" s="9"/>
    </row>
    <row r="1259" spans="6:7" x14ac:dyDescent="0.2">
      <c r="F1259" s="9"/>
      <c r="G1259" s="9"/>
    </row>
    <row r="1260" spans="6:7" x14ac:dyDescent="0.2">
      <c r="F1260" s="9"/>
      <c r="G1260" s="9"/>
    </row>
    <row r="1261" spans="6:7" x14ac:dyDescent="0.2">
      <c r="F1261" s="9"/>
      <c r="G1261" s="9"/>
    </row>
    <row r="1262" spans="6:7" x14ac:dyDescent="0.2">
      <c r="F1262" s="9"/>
      <c r="G1262" s="9"/>
    </row>
    <row r="1263" spans="6:7" x14ac:dyDescent="0.2">
      <c r="F1263" s="9"/>
      <c r="G1263" s="9"/>
    </row>
    <row r="1264" spans="6:7" x14ac:dyDescent="0.2">
      <c r="F1264" s="9"/>
      <c r="G1264" s="9"/>
    </row>
    <row r="1265" spans="6:7" x14ac:dyDescent="0.2">
      <c r="F1265" s="9"/>
      <c r="G1265" s="9"/>
    </row>
    <row r="1266" spans="6:7" x14ac:dyDescent="0.2">
      <c r="F1266" s="9"/>
      <c r="G1266" s="9"/>
    </row>
    <row r="1267" spans="6:7" x14ac:dyDescent="0.2">
      <c r="F1267" s="9"/>
      <c r="G1267" s="9"/>
    </row>
    <row r="1268" spans="6:7" x14ac:dyDescent="0.2">
      <c r="F1268" s="9"/>
      <c r="G1268" s="9"/>
    </row>
    <row r="1269" spans="6:7" x14ac:dyDescent="0.2">
      <c r="F1269" s="9"/>
      <c r="G1269" s="9"/>
    </row>
    <row r="1270" spans="6:7" x14ac:dyDescent="0.2">
      <c r="F1270" s="9"/>
      <c r="G1270" s="9"/>
    </row>
    <row r="1271" spans="6:7" x14ac:dyDescent="0.2">
      <c r="F1271" s="9"/>
      <c r="G1271" s="9"/>
    </row>
    <row r="1272" spans="6:7" x14ac:dyDescent="0.2">
      <c r="F1272" s="9"/>
      <c r="G1272" s="9"/>
    </row>
    <row r="1273" spans="6:7" x14ac:dyDescent="0.2">
      <c r="F1273" s="9"/>
      <c r="G1273" s="9"/>
    </row>
    <row r="1274" spans="6:7" x14ac:dyDescent="0.2">
      <c r="F1274" s="9"/>
      <c r="G1274" s="9"/>
    </row>
    <row r="1275" spans="6:7" x14ac:dyDescent="0.2">
      <c r="F1275" s="9"/>
      <c r="G1275" s="9"/>
    </row>
    <row r="1276" spans="6:7" x14ac:dyDescent="0.2">
      <c r="F1276" s="9"/>
      <c r="G1276" s="9"/>
    </row>
    <row r="1277" spans="6:7" x14ac:dyDescent="0.2">
      <c r="F1277" s="9"/>
      <c r="G1277" s="9"/>
    </row>
    <row r="1278" spans="6:7" x14ac:dyDescent="0.2">
      <c r="F1278" s="9"/>
      <c r="G1278" s="9"/>
    </row>
    <row r="1279" spans="6:7" x14ac:dyDescent="0.2">
      <c r="F1279" s="9"/>
      <c r="G1279" s="9"/>
    </row>
    <row r="1280" spans="6:7" x14ac:dyDescent="0.2">
      <c r="F1280" s="9"/>
      <c r="G1280" s="9"/>
    </row>
    <row r="1281" spans="6:7" x14ac:dyDescent="0.2">
      <c r="F1281" s="9"/>
      <c r="G1281" s="9"/>
    </row>
    <row r="1282" spans="6:7" x14ac:dyDescent="0.2">
      <c r="F1282" s="9"/>
      <c r="G1282" s="9"/>
    </row>
    <row r="1283" spans="6:7" x14ac:dyDescent="0.2">
      <c r="F1283" s="9"/>
      <c r="G1283" s="9"/>
    </row>
    <row r="1284" spans="6:7" x14ac:dyDescent="0.2">
      <c r="F1284" s="9"/>
      <c r="G1284" s="9"/>
    </row>
    <row r="1285" spans="6:7" x14ac:dyDescent="0.2">
      <c r="F1285" s="9"/>
      <c r="G1285" s="9"/>
    </row>
    <row r="1286" spans="6:7" x14ac:dyDescent="0.2">
      <c r="F1286" s="9"/>
      <c r="G1286" s="9"/>
    </row>
    <row r="1287" spans="6:7" x14ac:dyDescent="0.2">
      <c r="F1287" s="9"/>
      <c r="G1287" s="9"/>
    </row>
    <row r="1288" spans="6:7" x14ac:dyDescent="0.2">
      <c r="F1288" s="9"/>
      <c r="G1288" s="9"/>
    </row>
    <row r="1289" spans="6:7" x14ac:dyDescent="0.2">
      <c r="F1289" s="9"/>
      <c r="G1289" s="9"/>
    </row>
    <row r="1290" spans="6:7" x14ac:dyDescent="0.2">
      <c r="F1290" s="9"/>
      <c r="G1290" s="9"/>
    </row>
    <row r="1291" spans="6:7" x14ac:dyDescent="0.2">
      <c r="F1291" s="9"/>
      <c r="G1291" s="9"/>
    </row>
    <row r="1292" spans="6:7" x14ac:dyDescent="0.2">
      <c r="F1292" s="9"/>
      <c r="G1292" s="9"/>
    </row>
    <row r="1293" spans="6:7" x14ac:dyDescent="0.2">
      <c r="F1293" s="9"/>
      <c r="G1293" s="9"/>
    </row>
    <row r="1294" spans="6:7" x14ac:dyDescent="0.2">
      <c r="F1294" s="9"/>
      <c r="G1294" s="9"/>
    </row>
    <row r="1295" spans="6:7" x14ac:dyDescent="0.2">
      <c r="F1295" s="9"/>
      <c r="G1295" s="9"/>
    </row>
    <row r="1296" spans="6:7" x14ac:dyDescent="0.2">
      <c r="F1296" s="9"/>
      <c r="G1296" s="9"/>
    </row>
    <row r="1297" spans="6:7" x14ac:dyDescent="0.2">
      <c r="F1297" s="9"/>
      <c r="G1297" s="9"/>
    </row>
    <row r="1298" spans="6:7" x14ac:dyDescent="0.2">
      <c r="F1298" s="9"/>
      <c r="G1298" s="9"/>
    </row>
    <row r="1299" spans="6:7" x14ac:dyDescent="0.2">
      <c r="F1299" s="9"/>
      <c r="G1299" s="9"/>
    </row>
    <row r="1300" spans="6:7" x14ac:dyDescent="0.2">
      <c r="F1300" s="9"/>
      <c r="G1300" s="9"/>
    </row>
    <row r="1301" spans="6:7" x14ac:dyDescent="0.2">
      <c r="F1301" s="9"/>
      <c r="G1301" s="9"/>
    </row>
    <row r="1302" spans="6:7" x14ac:dyDescent="0.2">
      <c r="F1302" s="9"/>
      <c r="G1302" s="9"/>
    </row>
    <row r="1303" spans="6:7" x14ac:dyDescent="0.2">
      <c r="F1303" s="9"/>
      <c r="G1303" s="9"/>
    </row>
    <row r="1304" spans="6:7" x14ac:dyDescent="0.2">
      <c r="F1304" s="9"/>
      <c r="G1304" s="9"/>
    </row>
    <row r="1305" spans="6:7" x14ac:dyDescent="0.2">
      <c r="F1305" s="9"/>
      <c r="G1305" s="9"/>
    </row>
    <row r="1306" spans="6:7" x14ac:dyDescent="0.2">
      <c r="F1306" s="9"/>
      <c r="G1306" s="9"/>
    </row>
    <row r="1307" spans="6:7" x14ac:dyDescent="0.2">
      <c r="F1307" s="9"/>
      <c r="G1307" s="9"/>
    </row>
    <row r="1308" spans="6:7" x14ac:dyDescent="0.2">
      <c r="F1308" s="9"/>
      <c r="G1308" s="9"/>
    </row>
    <row r="1309" spans="6:7" x14ac:dyDescent="0.2">
      <c r="F1309" s="9"/>
      <c r="G1309" s="9"/>
    </row>
    <row r="1310" spans="6:7" x14ac:dyDescent="0.2">
      <c r="F1310" s="9"/>
      <c r="G1310" s="9"/>
    </row>
    <row r="1311" spans="6:7" x14ac:dyDescent="0.2">
      <c r="F1311" s="9"/>
      <c r="G1311" s="9"/>
    </row>
    <row r="1312" spans="6:7" x14ac:dyDescent="0.2">
      <c r="F1312" s="9"/>
      <c r="G1312" s="9"/>
    </row>
    <row r="1313" spans="6:7" x14ac:dyDescent="0.2">
      <c r="F1313" s="9"/>
      <c r="G1313" s="9"/>
    </row>
    <row r="1314" spans="6:7" x14ac:dyDescent="0.2">
      <c r="F1314" s="9"/>
      <c r="G1314" s="9"/>
    </row>
    <row r="1315" spans="6:7" x14ac:dyDescent="0.2">
      <c r="F1315" s="9"/>
      <c r="G1315" s="9"/>
    </row>
    <row r="1316" spans="6:7" x14ac:dyDescent="0.2">
      <c r="F1316" s="9"/>
      <c r="G1316" s="9"/>
    </row>
    <row r="1317" spans="6:7" x14ac:dyDescent="0.2">
      <c r="F1317" s="9"/>
      <c r="G1317" s="9"/>
    </row>
    <row r="1318" spans="6:7" x14ac:dyDescent="0.2">
      <c r="F1318" s="9"/>
      <c r="G1318" s="9"/>
    </row>
    <row r="1319" spans="6:7" x14ac:dyDescent="0.2">
      <c r="F1319" s="9"/>
      <c r="G1319" s="9"/>
    </row>
    <row r="1320" spans="6:7" x14ac:dyDescent="0.2">
      <c r="F1320" s="9"/>
      <c r="G1320" s="9"/>
    </row>
    <row r="1321" spans="6:7" x14ac:dyDescent="0.2">
      <c r="F1321" s="9"/>
      <c r="G1321" s="9"/>
    </row>
    <row r="1322" spans="6:7" x14ac:dyDescent="0.2">
      <c r="F1322" s="9"/>
      <c r="G1322" s="9"/>
    </row>
    <row r="1323" spans="6:7" x14ac:dyDescent="0.2">
      <c r="F1323" s="9"/>
      <c r="G1323" s="9"/>
    </row>
    <row r="1324" spans="6:7" x14ac:dyDescent="0.2">
      <c r="F1324" s="9"/>
      <c r="G1324" s="9"/>
    </row>
    <row r="1325" spans="6:7" x14ac:dyDescent="0.2">
      <c r="F1325" s="9"/>
      <c r="G1325" s="9"/>
    </row>
    <row r="1326" spans="6:7" x14ac:dyDescent="0.2">
      <c r="F1326" s="9"/>
      <c r="G1326" s="9"/>
    </row>
    <row r="1327" spans="6:7" x14ac:dyDescent="0.2">
      <c r="F1327" s="9"/>
      <c r="G1327" s="9"/>
    </row>
    <row r="1328" spans="6:7" x14ac:dyDescent="0.2">
      <c r="F1328" s="9"/>
      <c r="G1328" s="9"/>
    </row>
    <row r="1329" spans="6:7" x14ac:dyDescent="0.2">
      <c r="F1329" s="9"/>
      <c r="G1329" s="9"/>
    </row>
    <row r="1330" spans="6:7" x14ac:dyDescent="0.2">
      <c r="F1330" s="9"/>
      <c r="G1330" s="9"/>
    </row>
    <row r="1331" spans="6:7" x14ac:dyDescent="0.2">
      <c r="F1331" s="9"/>
      <c r="G1331" s="9"/>
    </row>
    <row r="1332" spans="6:7" x14ac:dyDescent="0.2">
      <c r="F1332" s="9"/>
      <c r="G1332" s="9"/>
    </row>
    <row r="1333" spans="6:7" x14ac:dyDescent="0.2">
      <c r="F1333" s="9"/>
      <c r="G1333" s="9"/>
    </row>
    <row r="1334" spans="6:7" x14ac:dyDescent="0.2">
      <c r="F1334" s="9"/>
      <c r="G1334" s="9"/>
    </row>
    <row r="1335" spans="6:7" x14ac:dyDescent="0.2">
      <c r="F1335" s="9"/>
      <c r="G1335" s="9"/>
    </row>
    <row r="1336" spans="6:7" x14ac:dyDescent="0.2">
      <c r="F1336" s="9"/>
      <c r="G1336" s="9"/>
    </row>
    <row r="1337" spans="6:7" x14ac:dyDescent="0.2">
      <c r="F1337" s="9"/>
      <c r="G1337" s="9"/>
    </row>
    <row r="1338" spans="6:7" x14ac:dyDescent="0.2">
      <c r="F1338" s="9"/>
      <c r="G1338" s="9"/>
    </row>
    <row r="1339" spans="6:7" x14ac:dyDescent="0.2">
      <c r="F1339" s="9"/>
      <c r="G1339" s="9"/>
    </row>
    <row r="1340" spans="6:7" x14ac:dyDescent="0.2">
      <c r="F1340" s="9"/>
      <c r="G1340" s="9"/>
    </row>
    <row r="1341" spans="6:7" x14ac:dyDescent="0.2">
      <c r="F1341" s="9"/>
      <c r="G1341" s="9"/>
    </row>
    <row r="1342" spans="6:7" x14ac:dyDescent="0.2">
      <c r="F1342" s="9"/>
      <c r="G1342" s="9"/>
    </row>
    <row r="1343" spans="6:7" x14ac:dyDescent="0.2">
      <c r="F1343" s="9"/>
      <c r="G1343" s="9"/>
    </row>
    <row r="1344" spans="6:7" x14ac:dyDescent="0.2">
      <c r="F1344" s="9"/>
      <c r="G1344" s="9"/>
    </row>
    <row r="1345" spans="6:7" x14ac:dyDescent="0.2">
      <c r="F1345" s="9"/>
      <c r="G1345" s="9"/>
    </row>
    <row r="1346" spans="6:7" x14ac:dyDescent="0.2">
      <c r="F1346" s="9"/>
      <c r="G1346" s="9"/>
    </row>
    <row r="1347" spans="6:7" x14ac:dyDescent="0.2">
      <c r="F1347" s="9"/>
      <c r="G1347" s="9"/>
    </row>
    <row r="1348" spans="6:7" x14ac:dyDescent="0.2">
      <c r="F1348" s="9"/>
      <c r="G1348" s="9"/>
    </row>
    <row r="1349" spans="6:7" x14ac:dyDescent="0.2">
      <c r="F1349" s="9"/>
      <c r="G1349" s="9"/>
    </row>
    <row r="1350" spans="6:7" x14ac:dyDescent="0.2">
      <c r="F1350" s="9"/>
      <c r="G1350" s="9"/>
    </row>
    <row r="1351" spans="6:7" x14ac:dyDescent="0.2">
      <c r="F1351" s="9"/>
      <c r="G1351" s="9"/>
    </row>
    <row r="1352" spans="6:7" x14ac:dyDescent="0.2">
      <c r="F1352" s="9"/>
      <c r="G1352" s="9"/>
    </row>
    <row r="1353" spans="6:7" x14ac:dyDescent="0.2">
      <c r="F1353" s="9"/>
      <c r="G1353" s="9"/>
    </row>
    <row r="1354" spans="6:7" x14ac:dyDescent="0.2">
      <c r="F1354" s="9"/>
      <c r="G1354" s="9"/>
    </row>
    <row r="1355" spans="6:7" x14ac:dyDescent="0.2">
      <c r="F1355" s="9"/>
      <c r="G1355" s="9"/>
    </row>
    <row r="1356" spans="6:7" x14ac:dyDescent="0.2">
      <c r="F1356" s="9"/>
      <c r="G1356" s="9"/>
    </row>
    <row r="1357" spans="6:7" x14ac:dyDescent="0.2">
      <c r="F1357" s="9"/>
      <c r="G1357" s="9"/>
    </row>
    <row r="1358" spans="6:7" x14ac:dyDescent="0.2">
      <c r="F1358" s="9"/>
      <c r="G1358" s="9"/>
    </row>
    <row r="1359" spans="6:7" x14ac:dyDescent="0.2">
      <c r="F1359" s="9"/>
      <c r="G1359" s="9"/>
    </row>
    <row r="1360" spans="6:7" x14ac:dyDescent="0.2">
      <c r="F1360" s="9"/>
      <c r="G1360" s="9"/>
    </row>
    <row r="1361" spans="6:7" x14ac:dyDescent="0.2">
      <c r="F1361" s="9"/>
      <c r="G1361" s="9"/>
    </row>
    <row r="1362" spans="6:7" x14ac:dyDescent="0.2">
      <c r="F1362" s="9"/>
      <c r="G1362" s="9"/>
    </row>
    <row r="1363" spans="6:7" x14ac:dyDescent="0.2">
      <c r="F1363" s="9"/>
      <c r="G1363" s="9"/>
    </row>
    <row r="1364" spans="6:7" x14ac:dyDescent="0.2">
      <c r="F1364" s="9"/>
      <c r="G1364" s="9"/>
    </row>
    <row r="1365" spans="6:7" x14ac:dyDescent="0.2">
      <c r="F1365" s="9"/>
      <c r="G1365" s="9"/>
    </row>
    <row r="1366" spans="6:7" x14ac:dyDescent="0.2">
      <c r="F1366" s="9"/>
      <c r="G1366" s="9"/>
    </row>
    <row r="1367" spans="6:7" x14ac:dyDescent="0.2">
      <c r="F1367" s="9"/>
      <c r="G1367" s="9"/>
    </row>
    <row r="1368" spans="6:7" x14ac:dyDescent="0.2">
      <c r="F1368" s="9"/>
      <c r="G1368" s="9"/>
    </row>
    <row r="1369" spans="6:7" x14ac:dyDescent="0.2">
      <c r="F1369" s="9"/>
      <c r="G1369" s="9"/>
    </row>
    <row r="1370" spans="6:7" x14ac:dyDescent="0.2">
      <c r="F1370" s="9"/>
      <c r="G1370" s="9"/>
    </row>
    <row r="1371" spans="6:7" x14ac:dyDescent="0.2">
      <c r="F1371" s="9"/>
      <c r="G1371" s="9"/>
    </row>
    <row r="1372" spans="6:7" x14ac:dyDescent="0.2">
      <c r="F1372" s="9"/>
      <c r="G1372" s="9"/>
    </row>
    <row r="1373" spans="6:7" x14ac:dyDescent="0.2">
      <c r="F1373" s="9"/>
      <c r="G1373" s="9"/>
    </row>
    <row r="1374" spans="6:7" x14ac:dyDescent="0.2">
      <c r="F1374" s="9"/>
      <c r="G1374" s="9"/>
    </row>
    <row r="1375" spans="6:7" x14ac:dyDescent="0.2">
      <c r="F1375" s="9"/>
      <c r="G1375" s="9"/>
    </row>
    <row r="1376" spans="6:7" x14ac:dyDescent="0.2">
      <c r="F1376" s="9"/>
      <c r="G1376" s="9"/>
    </row>
    <row r="1377" spans="6:7" x14ac:dyDescent="0.2">
      <c r="F1377" s="9"/>
      <c r="G1377" s="9"/>
    </row>
    <row r="1378" spans="6:7" x14ac:dyDescent="0.2">
      <c r="F1378" s="9"/>
      <c r="G1378" s="9"/>
    </row>
    <row r="1379" spans="6:7" x14ac:dyDescent="0.2">
      <c r="F1379" s="9"/>
      <c r="G1379" s="9"/>
    </row>
    <row r="1380" spans="6:7" x14ac:dyDescent="0.2">
      <c r="F1380" s="9"/>
      <c r="G1380" s="9"/>
    </row>
    <row r="1381" spans="6:7" x14ac:dyDescent="0.2">
      <c r="F1381" s="9"/>
      <c r="G1381" s="9"/>
    </row>
    <row r="1382" spans="6:7" x14ac:dyDescent="0.2">
      <c r="F1382" s="9"/>
      <c r="G1382" s="9"/>
    </row>
    <row r="1383" spans="6:7" x14ac:dyDescent="0.2">
      <c r="F1383" s="9"/>
      <c r="G1383" s="9"/>
    </row>
    <row r="1384" spans="6:7" x14ac:dyDescent="0.2">
      <c r="F1384" s="9"/>
      <c r="G1384" s="9"/>
    </row>
    <row r="1385" spans="6:7" x14ac:dyDescent="0.2">
      <c r="F1385" s="9"/>
      <c r="G1385" s="9"/>
    </row>
    <row r="1386" spans="6:7" x14ac:dyDescent="0.2">
      <c r="F1386" s="9"/>
      <c r="G1386" s="9"/>
    </row>
    <row r="1387" spans="6:7" x14ac:dyDescent="0.2">
      <c r="F1387" s="9"/>
      <c r="G1387" s="9"/>
    </row>
    <row r="1388" spans="6:7" x14ac:dyDescent="0.2">
      <c r="F1388" s="9"/>
      <c r="G1388" s="9"/>
    </row>
    <row r="1389" spans="6:7" x14ac:dyDescent="0.2">
      <c r="F1389" s="9"/>
      <c r="G1389" s="9"/>
    </row>
    <row r="1390" spans="6:7" x14ac:dyDescent="0.2">
      <c r="F1390" s="9"/>
      <c r="G1390" s="9"/>
    </row>
    <row r="1391" spans="6:7" x14ac:dyDescent="0.2">
      <c r="F1391" s="9"/>
      <c r="G1391" s="9"/>
    </row>
    <row r="1392" spans="6:7" x14ac:dyDescent="0.2">
      <c r="F1392" s="9"/>
      <c r="G1392" s="9"/>
    </row>
    <row r="1393" spans="6:7" x14ac:dyDescent="0.2">
      <c r="F1393" s="9"/>
      <c r="G1393" s="9"/>
    </row>
    <row r="1394" spans="6:7" x14ac:dyDescent="0.2">
      <c r="F1394" s="9"/>
      <c r="G1394" s="9"/>
    </row>
    <row r="1395" spans="6:7" x14ac:dyDescent="0.2">
      <c r="F1395" s="9"/>
      <c r="G1395" s="9"/>
    </row>
    <row r="1396" spans="6:7" x14ac:dyDescent="0.2">
      <c r="F1396" s="9"/>
      <c r="G1396" s="9"/>
    </row>
    <row r="1397" spans="6:7" x14ac:dyDescent="0.2">
      <c r="F1397" s="9"/>
      <c r="G1397" s="9"/>
    </row>
    <row r="1398" spans="6:7" x14ac:dyDescent="0.2">
      <c r="F1398" s="9"/>
      <c r="G1398" s="9"/>
    </row>
    <row r="1399" spans="6:7" x14ac:dyDescent="0.2">
      <c r="F1399" s="9"/>
      <c r="G1399" s="9"/>
    </row>
    <row r="1400" spans="6:7" x14ac:dyDescent="0.2">
      <c r="F1400" s="9"/>
      <c r="G1400" s="9"/>
    </row>
    <row r="1401" spans="6:7" x14ac:dyDescent="0.2">
      <c r="F1401" s="9"/>
      <c r="G1401" s="9"/>
    </row>
    <row r="1402" spans="6:7" x14ac:dyDescent="0.2">
      <c r="F1402" s="9"/>
      <c r="G1402" s="9"/>
    </row>
    <row r="1403" spans="6:7" x14ac:dyDescent="0.2">
      <c r="F1403" s="9"/>
      <c r="G1403" s="9"/>
    </row>
    <row r="1404" spans="6:7" x14ac:dyDescent="0.2">
      <c r="F1404" s="9"/>
      <c r="G1404" s="9"/>
    </row>
    <row r="1405" spans="6:7" x14ac:dyDescent="0.2">
      <c r="F1405" s="9"/>
      <c r="G1405" s="9"/>
    </row>
    <row r="1406" spans="6:7" x14ac:dyDescent="0.2">
      <c r="F1406" s="9"/>
      <c r="G1406" s="9"/>
    </row>
    <row r="1407" spans="6:7" x14ac:dyDescent="0.2">
      <c r="F1407" s="9"/>
      <c r="G1407" s="9"/>
    </row>
    <row r="1408" spans="6:7" x14ac:dyDescent="0.2">
      <c r="F1408" s="9"/>
      <c r="G1408" s="9"/>
    </row>
    <row r="1409" spans="6:7" x14ac:dyDescent="0.2">
      <c r="F1409" s="9"/>
      <c r="G1409" s="9"/>
    </row>
    <row r="1410" spans="6:7" x14ac:dyDescent="0.2">
      <c r="F1410" s="9"/>
      <c r="G1410" s="9"/>
    </row>
    <row r="1411" spans="6:7" x14ac:dyDescent="0.2">
      <c r="F1411" s="9"/>
      <c r="G1411" s="9"/>
    </row>
    <row r="1412" spans="6:7" x14ac:dyDescent="0.2">
      <c r="F1412" s="9"/>
      <c r="G1412" s="9"/>
    </row>
    <row r="1413" spans="6:7" x14ac:dyDescent="0.2">
      <c r="F1413" s="9"/>
      <c r="G1413" s="9"/>
    </row>
    <row r="1414" spans="6:7" x14ac:dyDescent="0.2">
      <c r="F1414" s="9"/>
      <c r="G1414" s="9"/>
    </row>
    <row r="1415" spans="6:7" x14ac:dyDescent="0.2">
      <c r="F1415" s="9"/>
      <c r="G1415" s="9"/>
    </row>
    <row r="1416" spans="6:7" x14ac:dyDescent="0.2">
      <c r="F1416" s="9"/>
      <c r="G1416" s="9"/>
    </row>
    <row r="1417" spans="6:7" x14ac:dyDescent="0.2">
      <c r="F1417" s="9"/>
      <c r="G1417" s="9"/>
    </row>
    <row r="1418" spans="6:7" x14ac:dyDescent="0.2">
      <c r="F1418" s="9"/>
      <c r="G1418" s="9"/>
    </row>
    <row r="1419" spans="6:7" x14ac:dyDescent="0.2">
      <c r="F1419" s="9"/>
      <c r="G1419" s="9"/>
    </row>
    <row r="1420" spans="6:7" x14ac:dyDescent="0.2">
      <c r="F1420" s="9"/>
      <c r="G1420" s="9"/>
    </row>
    <row r="1421" spans="6:7" x14ac:dyDescent="0.2">
      <c r="F1421" s="9"/>
      <c r="G1421" s="9"/>
    </row>
    <row r="1422" spans="6:7" x14ac:dyDescent="0.2">
      <c r="F1422" s="9"/>
      <c r="G1422" s="9"/>
    </row>
    <row r="1423" spans="6:7" x14ac:dyDescent="0.2">
      <c r="F1423" s="9"/>
      <c r="G1423" s="9"/>
    </row>
    <row r="1424" spans="6:7" x14ac:dyDescent="0.2">
      <c r="F1424" s="9"/>
      <c r="G1424" s="9"/>
    </row>
    <row r="1425" spans="6:7" x14ac:dyDescent="0.2">
      <c r="F1425" s="9"/>
      <c r="G1425" s="9"/>
    </row>
    <row r="1426" spans="6:7" x14ac:dyDescent="0.2">
      <c r="F1426" s="9"/>
      <c r="G1426" s="9"/>
    </row>
    <row r="1427" spans="6:7" x14ac:dyDescent="0.2">
      <c r="F1427" s="9"/>
      <c r="G1427" s="9"/>
    </row>
    <row r="1428" spans="6:7" x14ac:dyDescent="0.2">
      <c r="F1428" s="9"/>
      <c r="G1428" s="9"/>
    </row>
    <row r="1429" spans="6:7" x14ac:dyDescent="0.2">
      <c r="F1429" s="9"/>
      <c r="G1429" s="9"/>
    </row>
    <row r="1430" spans="6:7" x14ac:dyDescent="0.2">
      <c r="F1430" s="9"/>
      <c r="G1430" s="9"/>
    </row>
    <row r="1431" spans="6:7" x14ac:dyDescent="0.2">
      <c r="F1431" s="9"/>
      <c r="G1431" s="9"/>
    </row>
    <row r="1432" spans="6:7" x14ac:dyDescent="0.2">
      <c r="F1432" s="9"/>
      <c r="G1432" s="9"/>
    </row>
    <row r="1433" spans="6:7" x14ac:dyDescent="0.2">
      <c r="F1433" s="9"/>
      <c r="G1433" s="9"/>
    </row>
    <row r="1434" spans="6:7" x14ac:dyDescent="0.2">
      <c r="F1434" s="9"/>
      <c r="G1434" s="9"/>
    </row>
    <row r="1435" spans="6:7" x14ac:dyDescent="0.2">
      <c r="F1435" s="9"/>
      <c r="G1435" s="9"/>
    </row>
    <row r="1436" spans="6:7" x14ac:dyDescent="0.2">
      <c r="F1436" s="9"/>
      <c r="G1436" s="9"/>
    </row>
    <row r="1437" spans="6:7" x14ac:dyDescent="0.2">
      <c r="F1437" s="9"/>
      <c r="G1437" s="9"/>
    </row>
    <row r="1438" spans="6:7" x14ac:dyDescent="0.2">
      <c r="F1438" s="9"/>
      <c r="G1438" s="9"/>
    </row>
    <row r="1439" spans="6:7" x14ac:dyDescent="0.2">
      <c r="F1439" s="9"/>
      <c r="G1439" s="9"/>
    </row>
    <row r="1440" spans="6:7" x14ac:dyDescent="0.2">
      <c r="F1440" s="9"/>
      <c r="G1440" s="9"/>
    </row>
    <row r="1441" spans="6:7" x14ac:dyDescent="0.2">
      <c r="F1441" s="9"/>
      <c r="G1441" s="9"/>
    </row>
    <row r="1442" spans="6:7" x14ac:dyDescent="0.2">
      <c r="F1442" s="9"/>
      <c r="G1442" s="9"/>
    </row>
    <row r="1443" spans="6:7" x14ac:dyDescent="0.2">
      <c r="F1443" s="9"/>
      <c r="G1443" s="9"/>
    </row>
    <row r="1444" spans="6:7" x14ac:dyDescent="0.2">
      <c r="F1444" s="9"/>
      <c r="G1444" s="9"/>
    </row>
    <row r="1445" spans="6:7" x14ac:dyDescent="0.2">
      <c r="F1445" s="9"/>
      <c r="G1445" s="9"/>
    </row>
    <row r="1446" spans="6:7" x14ac:dyDescent="0.2">
      <c r="F1446" s="9"/>
      <c r="G1446" s="9"/>
    </row>
    <row r="1447" spans="6:7" x14ac:dyDescent="0.2">
      <c r="F1447" s="9"/>
      <c r="G1447" s="9"/>
    </row>
    <row r="1448" spans="6:7" x14ac:dyDescent="0.2">
      <c r="F1448" s="9"/>
      <c r="G1448" s="9"/>
    </row>
    <row r="1449" spans="6:7" x14ac:dyDescent="0.2">
      <c r="F1449" s="9"/>
      <c r="G1449" s="9"/>
    </row>
    <row r="1450" spans="6:7" x14ac:dyDescent="0.2">
      <c r="F1450" s="9"/>
      <c r="G1450" s="9"/>
    </row>
    <row r="1451" spans="6:7" x14ac:dyDescent="0.2">
      <c r="F1451" s="9"/>
      <c r="G1451" s="9"/>
    </row>
    <row r="1452" spans="6:7" x14ac:dyDescent="0.2">
      <c r="F1452" s="9"/>
      <c r="G1452" s="9"/>
    </row>
    <row r="1453" spans="6:7" x14ac:dyDescent="0.2">
      <c r="F1453" s="9"/>
      <c r="G1453" s="9"/>
    </row>
    <row r="1454" spans="6:7" x14ac:dyDescent="0.2">
      <c r="F1454" s="9"/>
      <c r="G1454" s="9"/>
    </row>
    <row r="1455" spans="6:7" x14ac:dyDescent="0.2">
      <c r="F1455" s="9"/>
      <c r="G1455" s="9"/>
    </row>
    <row r="1456" spans="6:7" x14ac:dyDescent="0.2">
      <c r="F1456" s="9"/>
      <c r="G1456" s="9"/>
    </row>
    <row r="1457" spans="6:7" x14ac:dyDescent="0.2">
      <c r="F1457" s="9"/>
      <c r="G1457" s="9"/>
    </row>
    <row r="1458" spans="6:7" x14ac:dyDescent="0.2">
      <c r="F1458" s="9"/>
      <c r="G1458" s="9"/>
    </row>
    <row r="1459" spans="6:7" x14ac:dyDescent="0.2">
      <c r="F1459" s="9"/>
      <c r="G1459" s="9"/>
    </row>
    <row r="1460" spans="6:7" x14ac:dyDescent="0.2">
      <c r="F1460" s="9"/>
      <c r="G1460" s="9"/>
    </row>
    <row r="1461" spans="6:7" x14ac:dyDescent="0.2">
      <c r="F1461" s="9"/>
      <c r="G1461" s="9"/>
    </row>
    <row r="1462" spans="6:7" x14ac:dyDescent="0.2">
      <c r="F1462" s="9"/>
      <c r="G1462" s="9"/>
    </row>
    <row r="1463" spans="6:7" x14ac:dyDescent="0.2">
      <c r="F1463" s="9"/>
      <c r="G1463" s="9"/>
    </row>
    <row r="1464" spans="6:7" x14ac:dyDescent="0.2">
      <c r="F1464" s="9"/>
      <c r="G1464" s="9"/>
    </row>
    <row r="1465" spans="6:7" x14ac:dyDescent="0.2">
      <c r="F1465" s="9"/>
      <c r="G1465" s="9"/>
    </row>
    <row r="1466" spans="6:7" x14ac:dyDescent="0.2">
      <c r="F1466" s="9"/>
      <c r="G1466" s="9"/>
    </row>
    <row r="1467" spans="6:7" x14ac:dyDescent="0.2">
      <c r="F1467" s="9"/>
      <c r="G1467" s="9"/>
    </row>
    <row r="1468" spans="6:7" x14ac:dyDescent="0.2">
      <c r="F1468" s="9"/>
      <c r="G1468" s="9"/>
    </row>
    <row r="1469" spans="6:7" x14ac:dyDescent="0.2">
      <c r="F1469" s="9"/>
      <c r="G1469" s="9"/>
    </row>
    <row r="1470" spans="6:7" x14ac:dyDescent="0.2">
      <c r="F1470" s="9"/>
      <c r="G1470" s="9"/>
    </row>
    <row r="1471" spans="6:7" x14ac:dyDescent="0.2">
      <c r="F1471" s="9"/>
      <c r="G1471" s="9"/>
    </row>
    <row r="1472" spans="6:7" x14ac:dyDescent="0.2">
      <c r="F1472" s="9"/>
      <c r="G1472" s="9"/>
    </row>
    <row r="1473" spans="6:7" x14ac:dyDescent="0.2">
      <c r="F1473" s="9"/>
      <c r="G1473" s="9"/>
    </row>
    <row r="1474" spans="6:7" x14ac:dyDescent="0.2">
      <c r="F1474" s="9"/>
      <c r="G1474" s="9"/>
    </row>
    <row r="1475" spans="6:7" x14ac:dyDescent="0.2">
      <c r="F1475" s="9"/>
      <c r="G1475" s="9"/>
    </row>
    <row r="1476" spans="6:7" x14ac:dyDescent="0.2">
      <c r="F1476" s="9"/>
      <c r="G1476" s="9"/>
    </row>
    <row r="1477" spans="6:7" x14ac:dyDescent="0.2">
      <c r="F1477" s="9"/>
      <c r="G1477" s="9"/>
    </row>
    <row r="1478" spans="6:7" x14ac:dyDescent="0.2">
      <c r="F1478" s="9"/>
      <c r="G1478" s="9"/>
    </row>
    <row r="1479" spans="6:7" x14ac:dyDescent="0.2">
      <c r="F1479" s="9"/>
      <c r="G1479" s="9"/>
    </row>
    <row r="1480" spans="6:7" x14ac:dyDescent="0.2">
      <c r="F1480" s="9"/>
      <c r="G1480" s="9"/>
    </row>
    <row r="1481" spans="6:7" x14ac:dyDescent="0.2">
      <c r="F1481" s="9"/>
      <c r="G1481" s="9"/>
    </row>
    <row r="1482" spans="6:7" x14ac:dyDescent="0.2">
      <c r="F1482" s="9"/>
      <c r="G1482" s="9"/>
    </row>
    <row r="1483" spans="6:7" x14ac:dyDescent="0.2">
      <c r="F1483" s="9"/>
      <c r="G1483" s="9"/>
    </row>
    <row r="1484" spans="6:7" x14ac:dyDescent="0.2">
      <c r="F1484" s="9"/>
      <c r="G1484" s="9"/>
    </row>
    <row r="1485" spans="6:7" x14ac:dyDescent="0.2">
      <c r="F1485" s="9"/>
      <c r="G1485" s="9"/>
    </row>
    <row r="1486" spans="6:7" x14ac:dyDescent="0.2">
      <c r="F1486" s="9"/>
      <c r="G1486" s="9"/>
    </row>
    <row r="1487" spans="6:7" x14ac:dyDescent="0.2">
      <c r="F1487" s="9"/>
      <c r="G1487" s="9"/>
    </row>
    <row r="1488" spans="6:7" x14ac:dyDescent="0.2">
      <c r="F1488" s="9"/>
      <c r="G1488" s="9"/>
    </row>
    <row r="1489" spans="6:7" x14ac:dyDescent="0.2">
      <c r="F1489" s="9"/>
      <c r="G1489" s="9"/>
    </row>
    <row r="1490" spans="6:7" x14ac:dyDescent="0.2">
      <c r="F1490" s="9"/>
      <c r="G1490" s="9"/>
    </row>
    <row r="1491" spans="6:7" x14ac:dyDescent="0.2">
      <c r="F1491" s="9"/>
      <c r="G1491" s="9"/>
    </row>
    <row r="1492" spans="6:7" x14ac:dyDescent="0.2">
      <c r="F1492" s="9"/>
      <c r="G1492" s="9"/>
    </row>
    <row r="1493" spans="6:7" x14ac:dyDescent="0.2">
      <c r="F1493" s="9"/>
      <c r="G1493" s="9"/>
    </row>
    <row r="1494" spans="6:7" x14ac:dyDescent="0.2">
      <c r="F1494" s="9"/>
      <c r="G1494" s="9"/>
    </row>
    <row r="1495" spans="6:7" x14ac:dyDescent="0.2">
      <c r="F1495" s="9"/>
      <c r="G1495" s="9"/>
    </row>
    <row r="1496" spans="6:7" x14ac:dyDescent="0.2">
      <c r="F1496" s="9"/>
      <c r="G1496" s="9"/>
    </row>
    <row r="1497" spans="6:7" x14ac:dyDescent="0.2">
      <c r="F1497" s="9"/>
      <c r="G1497" s="9"/>
    </row>
    <row r="1498" spans="6:7" x14ac:dyDescent="0.2">
      <c r="F1498" s="9"/>
      <c r="G1498" s="9"/>
    </row>
    <row r="1499" spans="6:7" x14ac:dyDescent="0.2">
      <c r="F1499" s="9"/>
      <c r="G1499" s="9"/>
    </row>
    <row r="1500" spans="6:7" x14ac:dyDescent="0.2">
      <c r="F1500" s="9"/>
      <c r="G1500" s="9"/>
    </row>
    <row r="1501" spans="6:7" x14ac:dyDescent="0.2">
      <c r="F1501" s="9"/>
      <c r="G1501" s="9"/>
    </row>
    <row r="1502" spans="6:7" x14ac:dyDescent="0.2">
      <c r="F1502" s="9"/>
      <c r="G1502" s="9"/>
    </row>
    <row r="1503" spans="6:7" x14ac:dyDescent="0.2">
      <c r="F1503" s="9"/>
      <c r="G1503" s="9"/>
    </row>
    <row r="1504" spans="6:7" x14ac:dyDescent="0.2">
      <c r="F1504" s="9"/>
      <c r="G1504" s="9"/>
    </row>
    <row r="1505" spans="6:7" x14ac:dyDescent="0.2">
      <c r="F1505" s="9"/>
      <c r="G1505" s="9"/>
    </row>
    <row r="1506" spans="6:7" x14ac:dyDescent="0.2">
      <c r="F1506" s="9"/>
      <c r="G1506" s="9"/>
    </row>
    <row r="1507" spans="6:7" x14ac:dyDescent="0.2">
      <c r="F1507" s="9"/>
      <c r="G1507" s="9"/>
    </row>
    <row r="1508" spans="6:7" x14ac:dyDescent="0.2">
      <c r="F1508" s="9"/>
      <c r="G1508" s="9"/>
    </row>
    <row r="1509" spans="6:7" x14ac:dyDescent="0.2">
      <c r="F1509" s="9"/>
      <c r="G1509" s="9"/>
    </row>
    <row r="1510" spans="6:7" x14ac:dyDescent="0.2">
      <c r="F1510" s="9"/>
      <c r="G1510" s="9"/>
    </row>
    <row r="1511" spans="6:7" x14ac:dyDescent="0.2">
      <c r="F1511" s="9"/>
      <c r="G1511" s="9"/>
    </row>
    <row r="1512" spans="6:7" x14ac:dyDescent="0.2">
      <c r="F1512" s="9"/>
      <c r="G1512" s="9"/>
    </row>
    <row r="1513" spans="6:7" x14ac:dyDescent="0.2">
      <c r="F1513" s="9"/>
      <c r="G1513" s="9"/>
    </row>
    <row r="1514" spans="6:7" x14ac:dyDescent="0.2">
      <c r="F1514" s="9"/>
      <c r="G1514" s="9"/>
    </row>
    <row r="1515" spans="6:7" x14ac:dyDescent="0.2">
      <c r="F1515" s="9"/>
      <c r="G1515" s="9"/>
    </row>
    <row r="1516" spans="6:7" x14ac:dyDescent="0.2">
      <c r="F1516" s="9"/>
      <c r="G1516" s="9"/>
    </row>
    <row r="1517" spans="6:7" x14ac:dyDescent="0.2">
      <c r="F1517" s="9"/>
      <c r="G1517" s="9"/>
    </row>
    <row r="1518" spans="6:7" x14ac:dyDescent="0.2">
      <c r="F1518" s="9"/>
      <c r="G1518" s="9"/>
    </row>
    <row r="1519" spans="6:7" x14ac:dyDescent="0.2">
      <c r="F1519" s="9"/>
      <c r="G1519" s="9"/>
    </row>
    <row r="1520" spans="6:7" x14ac:dyDescent="0.2">
      <c r="F1520" s="9"/>
      <c r="G1520" s="9"/>
    </row>
    <row r="1521" spans="6:7" x14ac:dyDescent="0.2">
      <c r="F1521" s="9"/>
      <c r="G1521" s="9"/>
    </row>
    <row r="1522" spans="6:7" x14ac:dyDescent="0.2">
      <c r="F1522" s="9"/>
      <c r="G1522" s="9"/>
    </row>
    <row r="1523" spans="6:7" x14ac:dyDescent="0.2">
      <c r="F1523" s="9"/>
      <c r="G1523" s="9"/>
    </row>
    <row r="1524" spans="6:7" x14ac:dyDescent="0.2">
      <c r="F1524" s="9"/>
      <c r="G1524" s="9"/>
    </row>
    <row r="1525" spans="6:7" x14ac:dyDescent="0.2">
      <c r="F1525" s="9"/>
      <c r="G1525" s="9"/>
    </row>
    <row r="1526" spans="6:7" x14ac:dyDescent="0.2">
      <c r="F1526" s="9"/>
      <c r="G1526" s="9"/>
    </row>
    <row r="1527" spans="6:7" x14ac:dyDescent="0.2">
      <c r="F1527" s="9"/>
      <c r="G1527" s="9"/>
    </row>
    <row r="1528" spans="6:7" x14ac:dyDescent="0.2">
      <c r="F1528" s="9"/>
      <c r="G1528" s="9"/>
    </row>
    <row r="1529" spans="6:7" x14ac:dyDescent="0.2">
      <c r="F1529" s="9"/>
      <c r="G1529" s="9"/>
    </row>
    <row r="1530" spans="6:7" x14ac:dyDescent="0.2">
      <c r="F1530" s="9"/>
      <c r="G1530" s="9"/>
    </row>
    <row r="1531" spans="6:7" x14ac:dyDescent="0.2">
      <c r="F1531" s="9"/>
      <c r="G1531" s="9"/>
    </row>
    <row r="1532" spans="6:7" x14ac:dyDescent="0.2">
      <c r="F1532" s="9"/>
      <c r="G1532" s="9"/>
    </row>
    <row r="1533" spans="6:7" x14ac:dyDescent="0.2">
      <c r="F1533" s="9"/>
      <c r="G1533" s="9"/>
    </row>
    <row r="1534" spans="6:7" x14ac:dyDescent="0.2">
      <c r="F1534" s="9"/>
      <c r="G1534" s="9"/>
    </row>
    <row r="1535" spans="6:7" x14ac:dyDescent="0.2">
      <c r="F1535" s="9"/>
      <c r="G1535" s="9"/>
    </row>
    <row r="1536" spans="6:7" x14ac:dyDescent="0.2">
      <c r="F1536" s="9"/>
      <c r="G1536" s="9"/>
    </row>
    <row r="1537" spans="6:7" x14ac:dyDescent="0.2">
      <c r="F1537" s="9"/>
      <c r="G1537" s="9"/>
    </row>
    <row r="1538" spans="6:7" x14ac:dyDescent="0.2">
      <c r="F1538" s="9"/>
      <c r="G1538" s="9"/>
    </row>
    <row r="1539" spans="6:7" x14ac:dyDescent="0.2">
      <c r="F1539" s="9"/>
      <c r="G1539" s="9"/>
    </row>
    <row r="1540" spans="6:7" x14ac:dyDescent="0.2">
      <c r="F1540" s="9"/>
      <c r="G1540" s="9"/>
    </row>
    <row r="1541" spans="6:7" x14ac:dyDescent="0.2">
      <c r="F1541" s="9"/>
      <c r="G1541" s="9"/>
    </row>
    <row r="1542" spans="6:7" x14ac:dyDescent="0.2">
      <c r="F1542" s="9"/>
      <c r="G1542" s="9"/>
    </row>
    <row r="1543" spans="6:7" x14ac:dyDescent="0.2">
      <c r="F1543" s="9"/>
      <c r="G1543" s="9"/>
    </row>
    <row r="1544" spans="6:7" x14ac:dyDescent="0.2">
      <c r="F1544" s="9"/>
      <c r="G1544" s="9"/>
    </row>
    <row r="1545" spans="6:7" x14ac:dyDescent="0.2">
      <c r="F1545" s="9"/>
      <c r="G1545" s="9"/>
    </row>
    <row r="1546" spans="6:7" x14ac:dyDescent="0.2">
      <c r="F1546" s="9"/>
      <c r="G1546" s="9"/>
    </row>
    <row r="1547" spans="6:7" x14ac:dyDescent="0.2">
      <c r="F1547" s="9"/>
      <c r="G1547" s="9"/>
    </row>
    <row r="1548" spans="6:7" x14ac:dyDescent="0.2">
      <c r="F1548" s="9"/>
      <c r="G1548" s="9"/>
    </row>
    <row r="1549" spans="6:7" x14ac:dyDescent="0.2">
      <c r="F1549" s="9"/>
      <c r="G1549" s="9"/>
    </row>
    <row r="1550" spans="6:7" x14ac:dyDescent="0.2">
      <c r="F1550" s="9"/>
      <c r="G1550" s="9"/>
    </row>
    <row r="1551" spans="6:7" x14ac:dyDescent="0.2">
      <c r="F1551" s="9"/>
      <c r="G1551" s="9"/>
    </row>
    <row r="1552" spans="6:7" x14ac:dyDescent="0.2">
      <c r="F1552" s="9"/>
      <c r="G1552" s="9"/>
    </row>
    <row r="1553" spans="6:7" x14ac:dyDescent="0.2">
      <c r="F1553" s="9"/>
      <c r="G1553" s="9"/>
    </row>
    <row r="1554" spans="6:7" x14ac:dyDescent="0.2">
      <c r="F1554" s="9"/>
      <c r="G1554" s="9"/>
    </row>
    <row r="1555" spans="6:7" x14ac:dyDescent="0.2">
      <c r="F1555" s="9"/>
      <c r="G1555" s="9"/>
    </row>
    <row r="1556" spans="6:7" x14ac:dyDescent="0.2">
      <c r="F1556" s="9"/>
      <c r="G1556" s="9"/>
    </row>
    <row r="1557" spans="6:7" x14ac:dyDescent="0.2">
      <c r="F1557" s="9"/>
      <c r="G1557" s="9"/>
    </row>
    <row r="1558" spans="6:7" x14ac:dyDescent="0.2">
      <c r="F1558" s="9"/>
      <c r="G1558" s="9"/>
    </row>
    <row r="1559" spans="6:7" x14ac:dyDescent="0.2">
      <c r="F1559" s="9"/>
      <c r="G1559" s="9"/>
    </row>
    <row r="1560" spans="6:7" x14ac:dyDescent="0.2">
      <c r="F1560" s="9"/>
      <c r="G1560" s="9"/>
    </row>
    <row r="1561" spans="6:7" x14ac:dyDescent="0.2">
      <c r="F1561" s="9"/>
      <c r="G1561" s="9"/>
    </row>
    <row r="1562" spans="6:7" x14ac:dyDescent="0.2">
      <c r="F1562" s="9"/>
      <c r="G1562" s="9"/>
    </row>
    <row r="1563" spans="6:7" x14ac:dyDescent="0.2">
      <c r="F1563" s="9"/>
      <c r="G1563" s="9"/>
    </row>
    <row r="1564" spans="6:7" x14ac:dyDescent="0.2">
      <c r="F1564" s="9"/>
      <c r="G1564" s="9"/>
    </row>
    <row r="1565" spans="6:7" x14ac:dyDescent="0.2">
      <c r="F1565" s="9"/>
      <c r="G1565" s="9"/>
    </row>
    <row r="1566" spans="6:7" x14ac:dyDescent="0.2">
      <c r="F1566" s="9"/>
      <c r="G1566" s="9"/>
    </row>
    <row r="1567" spans="6:7" x14ac:dyDescent="0.2">
      <c r="F1567" s="9"/>
      <c r="G1567" s="9"/>
    </row>
    <row r="1568" spans="6:7" x14ac:dyDescent="0.2">
      <c r="F1568" s="9"/>
      <c r="G1568" s="9"/>
    </row>
    <row r="1569" spans="6:7" x14ac:dyDescent="0.2">
      <c r="F1569" s="9"/>
      <c r="G1569" s="9"/>
    </row>
    <row r="1570" spans="6:7" x14ac:dyDescent="0.2">
      <c r="F1570" s="9"/>
      <c r="G1570" s="9"/>
    </row>
    <row r="1571" spans="6:7" x14ac:dyDescent="0.2">
      <c r="F1571" s="9"/>
      <c r="G1571" s="9"/>
    </row>
    <row r="1572" spans="6:7" x14ac:dyDescent="0.2">
      <c r="F1572" s="9"/>
      <c r="G1572" s="9"/>
    </row>
    <row r="1573" spans="6:7" x14ac:dyDescent="0.2">
      <c r="F1573" s="9"/>
      <c r="G1573" s="9"/>
    </row>
    <row r="1574" spans="6:7" x14ac:dyDescent="0.2">
      <c r="F1574" s="9"/>
      <c r="G1574" s="9"/>
    </row>
    <row r="1575" spans="6:7" x14ac:dyDescent="0.2">
      <c r="F1575" s="9"/>
      <c r="G1575" s="9"/>
    </row>
    <row r="1576" spans="6:7" x14ac:dyDescent="0.2">
      <c r="F1576" s="9"/>
      <c r="G1576" s="9"/>
    </row>
    <row r="1577" spans="6:7" x14ac:dyDescent="0.2">
      <c r="F1577" s="9"/>
      <c r="G1577" s="9"/>
    </row>
    <row r="1578" spans="6:7" x14ac:dyDescent="0.2">
      <c r="F1578" s="9"/>
      <c r="G1578" s="9"/>
    </row>
    <row r="1579" spans="6:7" x14ac:dyDescent="0.2">
      <c r="F1579" s="9"/>
      <c r="G1579" s="9"/>
    </row>
    <row r="1580" spans="6:7" x14ac:dyDescent="0.2">
      <c r="F1580" s="9"/>
      <c r="G1580" s="9"/>
    </row>
    <row r="1581" spans="6:7" x14ac:dyDescent="0.2">
      <c r="F1581" s="9"/>
      <c r="G1581" s="9"/>
    </row>
    <row r="1582" spans="6:7" x14ac:dyDescent="0.2">
      <c r="F1582" s="9"/>
      <c r="G1582" s="9"/>
    </row>
    <row r="1583" spans="6:7" x14ac:dyDescent="0.2">
      <c r="F1583" s="9"/>
      <c r="G1583" s="9"/>
    </row>
    <row r="1584" spans="6:7" x14ac:dyDescent="0.2">
      <c r="F1584" s="9"/>
      <c r="G1584" s="9"/>
    </row>
    <row r="1585" spans="6:7" x14ac:dyDescent="0.2">
      <c r="F1585" s="9"/>
      <c r="G1585" s="9"/>
    </row>
    <row r="1586" spans="6:7" x14ac:dyDescent="0.2">
      <c r="F1586" s="9"/>
      <c r="G1586" s="9"/>
    </row>
    <row r="1587" spans="6:7" x14ac:dyDescent="0.2">
      <c r="F1587" s="9"/>
      <c r="G1587" s="9"/>
    </row>
    <row r="1588" spans="6:7" x14ac:dyDescent="0.2">
      <c r="F1588" s="9"/>
      <c r="G1588" s="9"/>
    </row>
    <row r="1589" spans="6:7" x14ac:dyDescent="0.2">
      <c r="F1589" s="9"/>
      <c r="G1589" s="9"/>
    </row>
    <row r="1590" spans="6:7" x14ac:dyDescent="0.2">
      <c r="F1590" s="9"/>
      <c r="G1590" s="9"/>
    </row>
    <row r="1591" spans="6:7" x14ac:dyDescent="0.2">
      <c r="F1591" s="9"/>
      <c r="G1591" s="9"/>
    </row>
    <row r="1592" spans="6:7" x14ac:dyDescent="0.2">
      <c r="F1592" s="9"/>
      <c r="G1592" s="9"/>
    </row>
    <row r="1593" spans="6:7" x14ac:dyDescent="0.2">
      <c r="F1593" s="9"/>
      <c r="G1593" s="9"/>
    </row>
    <row r="1594" spans="6:7" x14ac:dyDescent="0.2">
      <c r="F1594" s="9"/>
      <c r="G1594" s="9"/>
    </row>
    <row r="1595" spans="6:7" x14ac:dyDescent="0.2">
      <c r="F1595" s="9"/>
      <c r="G1595" s="9"/>
    </row>
    <row r="1596" spans="6:7" x14ac:dyDescent="0.2">
      <c r="F1596" s="9"/>
      <c r="G1596" s="9"/>
    </row>
    <row r="1597" spans="6:7" x14ac:dyDescent="0.2">
      <c r="F1597" s="9"/>
      <c r="G1597" s="9"/>
    </row>
    <row r="1598" spans="6:7" x14ac:dyDescent="0.2">
      <c r="F1598" s="9"/>
      <c r="G1598" s="9"/>
    </row>
    <row r="1599" spans="6:7" x14ac:dyDescent="0.2">
      <c r="F1599" s="9"/>
      <c r="G1599" s="9"/>
    </row>
    <row r="1600" spans="6:7" x14ac:dyDescent="0.2">
      <c r="F1600" s="9"/>
      <c r="G1600" s="9"/>
    </row>
    <row r="1601" spans="6:7" x14ac:dyDescent="0.2">
      <c r="F1601" s="9"/>
      <c r="G1601" s="9"/>
    </row>
    <row r="1602" spans="6:7" x14ac:dyDescent="0.2">
      <c r="F1602" s="9"/>
      <c r="G1602" s="9"/>
    </row>
    <row r="1603" spans="6:7" x14ac:dyDescent="0.2">
      <c r="F1603" s="9"/>
      <c r="G1603" s="9"/>
    </row>
    <row r="1604" spans="6:7" x14ac:dyDescent="0.2">
      <c r="F1604" s="9"/>
      <c r="G1604" s="9"/>
    </row>
    <row r="1605" spans="6:7" x14ac:dyDescent="0.2">
      <c r="F1605" s="9"/>
      <c r="G1605" s="9"/>
    </row>
    <row r="1606" spans="6:7" x14ac:dyDescent="0.2">
      <c r="F1606" s="9"/>
      <c r="G1606" s="9"/>
    </row>
    <row r="1607" spans="6:7" x14ac:dyDescent="0.2">
      <c r="F1607" s="9"/>
      <c r="G1607" s="9"/>
    </row>
    <row r="1608" spans="6:7" x14ac:dyDescent="0.2">
      <c r="F1608" s="9"/>
      <c r="G1608" s="9"/>
    </row>
    <row r="1609" spans="6:7" x14ac:dyDescent="0.2">
      <c r="F1609" s="9"/>
      <c r="G1609" s="9"/>
    </row>
    <row r="1610" spans="6:7" x14ac:dyDescent="0.2">
      <c r="F1610" s="9"/>
      <c r="G1610" s="9"/>
    </row>
    <row r="1611" spans="6:7" x14ac:dyDescent="0.2">
      <c r="F1611" s="9"/>
      <c r="G1611" s="9"/>
    </row>
    <row r="1612" spans="6:7" x14ac:dyDescent="0.2">
      <c r="F1612" s="9"/>
      <c r="G1612" s="9"/>
    </row>
    <row r="1613" spans="6:7" x14ac:dyDescent="0.2">
      <c r="F1613" s="9"/>
      <c r="G1613" s="9"/>
    </row>
    <row r="1614" spans="6:7" x14ac:dyDescent="0.2">
      <c r="F1614" s="9"/>
      <c r="G1614" s="9"/>
    </row>
    <row r="1615" spans="6:7" x14ac:dyDescent="0.2">
      <c r="F1615" s="9"/>
      <c r="G1615" s="9"/>
    </row>
    <row r="1616" spans="6:7" x14ac:dyDescent="0.2">
      <c r="F1616" s="9"/>
      <c r="G1616" s="9"/>
    </row>
    <row r="1617" spans="6:7" x14ac:dyDescent="0.2">
      <c r="F1617" s="9"/>
      <c r="G1617" s="9"/>
    </row>
    <row r="1618" spans="6:7" x14ac:dyDescent="0.2">
      <c r="F1618" s="9"/>
      <c r="G1618" s="9"/>
    </row>
    <row r="1619" spans="6:7" x14ac:dyDescent="0.2">
      <c r="F1619" s="9"/>
      <c r="G1619" s="9"/>
    </row>
    <row r="1620" spans="6:7" x14ac:dyDescent="0.2">
      <c r="F1620" s="9"/>
      <c r="G1620" s="9"/>
    </row>
    <row r="1621" spans="6:7" x14ac:dyDescent="0.2">
      <c r="F1621" s="9"/>
      <c r="G1621" s="9"/>
    </row>
    <row r="1622" spans="6:7" x14ac:dyDescent="0.2">
      <c r="F1622" s="9"/>
      <c r="G1622" s="9"/>
    </row>
    <row r="1623" spans="6:7" x14ac:dyDescent="0.2">
      <c r="F1623" s="9"/>
      <c r="G1623" s="9"/>
    </row>
    <row r="1624" spans="6:7" x14ac:dyDescent="0.2">
      <c r="F1624" s="9"/>
      <c r="G1624" s="9"/>
    </row>
    <row r="1625" spans="6:7" x14ac:dyDescent="0.2">
      <c r="F1625" s="9"/>
      <c r="G1625" s="9"/>
    </row>
    <row r="1626" spans="6:7" x14ac:dyDescent="0.2">
      <c r="F1626" s="9"/>
      <c r="G1626" s="9"/>
    </row>
    <row r="1627" spans="6:7" x14ac:dyDescent="0.2">
      <c r="F1627" s="9"/>
      <c r="G1627" s="9"/>
    </row>
    <row r="1628" spans="6:7" x14ac:dyDescent="0.2">
      <c r="F1628" s="9"/>
      <c r="G1628" s="9"/>
    </row>
    <row r="1629" spans="6:7" x14ac:dyDescent="0.2">
      <c r="F1629" s="9"/>
      <c r="G1629" s="9"/>
    </row>
    <row r="1630" spans="6:7" x14ac:dyDescent="0.2">
      <c r="F1630" s="9"/>
      <c r="G1630" s="9"/>
    </row>
    <row r="1631" spans="6:7" x14ac:dyDescent="0.2">
      <c r="F1631" s="9"/>
      <c r="G1631" s="9"/>
    </row>
    <row r="1632" spans="6:7" x14ac:dyDescent="0.2">
      <c r="F1632" s="9"/>
      <c r="G1632" s="9"/>
    </row>
    <row r="1633" spans="6:7" x14ac:dyDescent="0.2">
      <c r="F1633" s="9"/>
      <c r="G1633" s="9"/>
    </row>
    <row r="1634" spans="6:7" x14ac:dyDescent="0.2">
      <c r="F1634" s="9"/>
      <c r="G1634" s="9"/>
    </row>
    <row r="1635" spans="6:7" x14ac:dyDescent="0.2">
      <c r="F1635" s="9"/>
      <c r="G1635" s="9"/>
    </row>
    <row r="1636" spans="6:7" x14ac:dyDescent="0.2">
      <c r="F1636" s="9"/>
      <c r="G1636" s="9"/>
    </row>
    <row r="1637" spans="6:7" x14ac:dyDescent="0.2">
      <c r="F1637" s="9"/>
      <c r="G1637" s="9"/>
    </row>
    <row r="1638" spans="6:7" x14ac:dyDescent="0.2">
      <c r="F1638" s="9"/>
      <c r="G1638" s="9"/>
    </row>
    <row r="1639" spans="6:7" x14ac:dyDescent="0.2">
      <c r="F1639" s="9"/>
      <c r="G1639" s="9"/>
    </row>
    <row r="1640" spans="6:7" x14ac:dyDescent="0.2">
      <c r="F1640" s="9"/>
      <c r="G1640" s="9"/>
    </row>
    <row r="1641" spans="6:7" x14ac:dyDescent="0.2">
      <c r="F1641" s="9"/>
      <c r="G1641" s="9"/>
    </row>
    <row r="1642" spans="6:7" x14ac:dyDescent="0.2">
      <c r="F1642" s="9"/>
      <c r="G1642" s="9"/>
    </row>
    <row r="1643" spans="6:7" x14ac:dyDescent="0.2">
      <c r="F1643" s="9"/>
      <c r="G1643" s="9"/>
    </row>
    <row r="1644" spans="6:7" x14ac:dyDescent="0.2">
      <c r="F1644" s="9"/>
      <c r="G1644" s="9"/>
    </row>
    <row r="1645" spans="6:7" x14ac:dyDescent="0.2">
      <c r="F1645" s="9"/>
      <c r="G1645" s="9"/>
    </row>
    <row r="1646" spans="6:7" x14ac:dyDescent="0.2">
      <c r="F1646" s="9"/>
      <c r="G1646" s="9"/>
    </row>
    <row r="1647" spans="6:7" x14ac:dyDescent="0.2">
      <c r="F1647" s="9"/>
      <c r="G1647" s="9"/>
    </row>
    <row r="1648" spans="6:7" x14ac:dyDescent="0.2">
      <c r="F1648" s="9"/>
      <c r="G1648" s="9"/>
    </row>
    <row r="1649" spans="6:7" x14ac:dyDescent="0.2">
      <c r="F1649" s="9"/>
      <c r="G1649" s="9"/>
    </row>
    <row r="1650" spans="6:7" x14ac:dyDescent="0.2">
      <c r="F1650" s="9"/>
      <c r="G1650" s="9"/>
    </row>
    <row r="1651" spans="6:7" x14ac:dyDescent="0.2">
      <c r="F1651" s="9"/>
      <c r="G1651" s="9"/>
    </row>
    <row r="1652" spans="6:7" x14ac:dyDescent="0.2">
      <c r="F1652" s="9"/>
      <c r="G1652" s="9"/>
    </row>
    <row r="1653" spans="6:7" x14ac:dyDescent="0.2">
      <c r="F1653" s="9"/>
      <c r="G1653" s="9"/>
    </row>
    <row r="1654" spans="6:7" x14ac:dyDescent="0.2">
      <c r="F1654" s="9"/>
      <c r="G1654" s="9"/>
    </row>
    <row r="1655" spans="6:7" x14ac:dyDescent="0.2">
      <c r="F1655" s="9"/>
      <c r="G1655" s="9"/>
    </row>
    <row r="1656" spans="6:7" x14ac:dyDescent="0.2">
      <c r="F1656" s="9"/>
      <c r="G1656" s="9"/>
    </row>
    <row r="1657" spans="6:7" x14ac:dyDescent="0.2">
      <c r="F1657" s="9"/>
      <c r="G1657" s="9"/>
    </row>
    <row r="1658" spans="6:7" x14ac:dyDescent="0.2">
      <c r="F1658" s="9"/>
      <c r="G1658" s="9"/>
    </row>
    <row r="1659" spans="6:7" x14ac:dyDescent="0.2">
      <c r="F1659" s="9"/>
      <c r="G1659" s="9"/>
    </row>
    <row r="1660" spans="6:7" x14ac:dyDescent="0.2">
      <c r="F1660" s="9"/>
      <c r="G1660" s="9"/>
    </row>
    <row r="1661" spans="6:7" x14ac:dyDescent="0.2">
      <c r="F1661" s="9"/>
      <c r="G1661" s="9"/>
    </row>
    <row r="1662" spans="6:7" x14ac:dyDescent="0.2">
      <c r="F1662" s="9"/>
      <c r="G1662" s="9"/>
    </row>
    <row r="1663" spans="6:7" x14ac:dyDescent="0.2">
      <c r="F1663" s="9"/>
      <c r="G1663" s="9"/>
    </row>
    <row r="1664" spans="6:7" x14ac:dyDescent="0.2">
      <c r="F1664" s="9"/>
      <c r="G1664" s="9"/>
    </row>
    <row r="1665" spans="6:7" x14ac:dyDescent="0.2">
      <c r="F1665" s="9"/>
      <c r="G1665" s="9"/>
    </row>
    <row r="1666" spans="6:7" x14ac:dyDescent="0.2">
      <c r="F1666" s="9"/>
      <c r="G1666" s="9"/>
    </row>
    <row r="1667" spans="6:7" x14ac:dyDescent="0.2">
      <c r="F1667" s="9"/>
      <c r="G1667" s="9"/>
    </row>
    <row r="1668" spans="6:7" x14ac:dyDescent="0.2">
      <c r="F1668" s="9"/>
      <c r="G1668" s="9"/>
    </row>
    <row r="1669" spans="6:7" x14ac:dyDescent="0.2">
      <c r="F1669" s="9"/>
      <c r="G1669" s="9"/>
    </row>
    <row r="1670" spans="6:7" x14ac:dyDescent="0.2">
      <c r="F1670" s="9"/>
      <c r="G1670" s="9"/>
    </row>
    <row r="1671" spans="6:7" x14ac:dyDescent="0.2">
      <c r="F1671" s="9"/>
      <c r="G1671" s="9"/>
    </row>
    <row r="1672" spans="6:7" x14ac:dyDescent="0.2">
      <c r="F1672" s="9"/>
      <c r="G1672" s="9"/>
    </row>
    <row r="1673" spans="6:7" x14ac:dyDescent="0.2">
      <c r="F1673" s="9"/>
      <c r="G1673" s="9"/>
    </row>
    <row r="1674" spans="6:7" x14ac:dyDescent="0.2">
      <c r="F1674" s="9"/>
      <c r="G1674" s="9"/>
    </row>
    <row r="1675" spans="6:7" x14ac:dyDescent="0.2">
      <c r="F1675" s="9"/>
      <c r="G1675" s="9"/>
    </row>
    <row r="1676" spans="6:7" x14ac:dyDescent="0.2">
      <c r="F1676" s="9"/>
      <c r="G1676" s="9"/>
    </row>
    <row r="1677" spans="6:7" x14ac:dyDescent="0.2">
      <c r="F1677" s="9"/>
      <c r="G1677" s="9"/>
    </row>
    <row r="1678" spans="6:7" x14ac:dyDescent="0.2">
      <c r="F1678" s="9"/>
      <c r="G1678" s="9"/>
    </row>
    <row r="1679" spans="6:7" x14ac:dyDescent="0.2">
      <c r="F1679" s="9"/>
      <c r="G1679" s="9"/>
    </row>
    <row r="1680" spans="6:7" x14ac:dyDescent="0.2">
      <c r="F1680" s="9"/>
      <c r="G1680" s="9"/>
    </row>
    <row r="1681" spans="6:7" x14ac:dyDescent="0.2">
      <c r="F1681" s="9"/>
      <c r="G1681" s="9"/>
    </row>
    <row r="1682" spans="6:7" x14ac:dyDescent="0.2">
      <c r="F1682" s="9"/>
      <c r="G1682" s="9"/>
    </row>
    <row r="1683" spans="6:7" x14ac:dyDescent="0.2">
      <c r="F1683" s="9"/>
      <c r="G1683" s="9"/>
    </row>
    <row r="1684" spans="6:7" x14ac:dyDescent="0.2">
      <c r="F1684" s="9"/>
      <c r="G1684" s="9"/>
    </row>
    <row r="1685" spans="6:7" x14ac:dyDescent="0.2">
      <c r="F1685" s="9"/>
      <c r="G1685" s="9"/>
    </row>
    <row r="1686" spans="6:7" x14ac:dyDescent="0.2">
      <c r="F1686" s="9"/>
      <c r="G1686" s="9"/>
    </row>
    <row r="1687" spans="6:7" x14ac:dyDescent="0.2">
      <c r="F1687" s="9"/>
      <c r="G1687" s="9"/>
    </row>
    <row r="1688" spans="6:7" x14ac:dyDescent="0.2">
      <c r="F1688" s="9"/>
      <c r="G1688" s="9"/>
    </row>
    <row r="1689" spans="6:7" x14ac:dyDescent="0.2">
      <c r="F1689" s="9"/>
      <c r="G1689" s="9"/>
    </row>
    <row r="1690" spans="6:7" x14ac:dyDescent="0.2">
      <c r="F1690" s="9"/>
      <c r="G1690" s="9"/>
    </row>
    <row r="1691" spans="6:7" x14ac:dyDescent="0.2">
      <c r="F1691" s="9"/>
      <c r="G1691" s="9"/>
    </row>
    <row r="1692" spans="6:7" x14ac:dyDescent="0.2">
      <c r="F1692" s="9"/>
      <c r="G1692" s="9"/>
    </row>
    <row r="1693" spans="6:7" x14ac:dyDescent="0.2">
      <c r="F1693" s="9"/>
      <c r="G1693" s="9"/>
    </row>
    <row r="1694" spans="6:7" x14ac:dyDescent="0.2">
      <c r="F1694" s="9"/>
      <c r="G1694" s="9"/>
    </row>
    <row r="1695" spans="6:7" x14ac:dyDescent="0.2">
      <c r="F1695" s="9"/>
      <c r="G1695" s="9"/>
    </row>
    <row r="1696" spans="6:7" x14ac:dyDescent="0.2">
      <c r="F1696" s="9"/>
      <c r="G1696" s="9"/>
    </row>
    <row r="1697" spans="6:7" x14ac:dyDescent="0.2">
      <c r="F1697" s="9"/>
      <c r="G1697" s="9"/>
    </row>
    <row r="1698" spans="6:7" x14ac:dyDescent="0.2">
      <c r="F1698" s="9"/>
      <c r="G1698" s="9"/>
    </row>
    <row r="1699" spans="6:7" x14ac:dyDescent="0.2">
      <c r="F1699" s="9"/>
      <c r="G1699" s="9"/>
    </row>
    <row r="1700" spans="6:7" x14ac:dyDescent="0.2">
      <c r="F1700" s="9"/>
      <c r="G1700" s="9"/>
    </row>
    <row r="1701" spans="6:7" x14ac:dyDescent="0.2">
      <c r="F1701" s="9"/>
      <c r="G1701" s="9"/>
    </row>
    <row r="1702" spans="6:7" x14ac:dyDescent="0.2">
      <c r="F1702" s="9"/>
      <c r="G1702" s="9"/>
    </row>
    <row r="1703" spans="6:7" x14ac:dyDescent="0.2">
      <c r="F1703" s="9"/>
      <c r="G1703" s="9"/>
    </row>
    <row r="1704" spans="6:7" x14ac:dyDescent="0.2">
      <c r="F1704" s="9"/>
      <c r="G1704" s="9"/>
    </row>
    <row r="1705" spans="6:7" x14ac:dyDescent="0.2">
      <c r="F1705" s="9"/>
      <c r="G1705" s="9"/>
    </row>
    <row r="1706" spans="6:7" x14ac:dyDescent="0.2">
      <c r="F1706" s="9"/>
      <c r="G1706" s="9"/>
    </row>
    <row r="1707" spans="6:7" x14ac:dyDescent="0.2">
      <c r="F1707" s="9"/>
      <c r="G1707" s="9"/>
    </row>
    <row r="1708" spans="6:7" x14ac:dyDescent="0.2">
      <c r="F1708" s="9"/>
      <c r="G1708" s="9"/>
    </row>
    <row r="1709" spans="6:7" x14ac:dyDescent="0.2">
      <c r="F1709" s="9"/>
      <c r="G1709" s="9"/>
    </row>
    <row r="1710" spans="6:7" x14ac:dyDescent="0.2">
      <c r="F1710" s="9"/>
      <c r="G1710" s="9"/>
    </row>
    <row r="1711" spans="6:7" x14ac:dyDescent="0.2">
      <c r="F1711" s="9"/>
      <c r="G1711" s="9"/>
    </row>
    <row r="1712" spans="6:7" x14ac:dyDescent="0.2">
      <c r="F1712" s="9"/>
      <c r="G1712" s="9"/>
    </row>
    <row r="1713" spans="6:7" x14ac:dyDescent="0.2">
      <c r="F1713" s="9"/>
      <c r="G1713" s="9"/>
    </row>
    <row r="1714" spans="6:7" x14ac:dyDescent="0.2">
      <c r="F1714" s="9"/>
      <c r="G1714" s="9"/>
    </row>
    <row r="1715" spans="6:7" x14ac:dyDescent="0.2">
      <c r="F1715" s="9"/>
      <c r="G1715" s="9"/>
    </row>
    <row r="1716" spans="6:7" x14ac:dyDescent="0.2">
      <c r="F1716" s="9"/>
      <c r="G1716" s="9"/>
    </row>
    <row r="1717" spans="6:7" x14ac:dyDescent="0.2">
      <c r="F1717" s="9"/>
      <c r="G1717" s="9"/>
    </row>
    <row r="1718" spans="6:7" x14ac:dyDescent="0.2">
      <c r="F1718" s="9"/>
      <c r="G1718" s="9"/>
    </row>
    <row r="1719" spans="6:7" x14ac:dyDescent="0.2">
      <c r="F1719" s="9"/>
      <c r="G1719" s="9"/>
    </row>
    <row r="1720" spans="6:7" x14ac:dyDescent="0.2">
      <c r="F1720" s="9"/>
      <c r="G1720" s="9"/>
    </row>
    <row r="1721" spans="6:7" x14ac:dyDescent="0.2">
      <c r="F1721" s="9"/>
      <c r="G1721" s="9"/>
    </row>
    <row r="1722" spans="6:7" x14ac:dyDescent="0.2">
      <c r="F1722" s="9"/>
      <c r="G1722" s="9"/>
    </row>
    <row r="1723" spans="6:7" x14ac:dyDescent="0.2">
      <c r="F1723" s="9"/>
      <c r="G1723" s="9"/>
    </row>
    <row r="1724" spans="6:7" x14ac:dyDescent="0.2">
      <c r="F1724" s="9"/>
      <c r="G1724" s="9"/>
    </row>
    <row r="1725" spans="6:7" x14ac:dyDescent="0.2">
      <c r="F1725" s="9"/>
      <c r="G1725" s="9"/>
    </row>
    <row r="1726" spans="6:7" x14ac:dyDescent="0.2">
      <c r="F1726" s="9"/>
      <c r="G1726" s="9"/>
    </row>
    <row r="1727" spans="6:7" x14ac:dyDescent="0.2">
      <c r="F1727" s="9"/>
      <c r="G1727" s="9"/>
    </row>
    <row r="1728" spans="6:7" x14ac:dyDescent="0.2">
      <c r="F1728" s="9"/>
      <c r="G1728" s="9"/>
    </row>
    <row r="1729" spans="6:7" x14ac:dyDescent="0.2">
      <c r="F1729" s="9"/>
      <c r="G1729" s="9"/>
    </row>
    <row r="1730" spans="6:7" x14ac:dyDescent="0.2">
      <c r="F1730" s="9"/>
      <c r="G1730" s="9"/>
    </row>
    <row r="1731" spans="6:7" x14ac:dyDescent="0.2">
      <c r="F1731" s="9"/>
      <c r="G1731" s="9"/>
    </row>
    <row r="1732" spans="6:7" x14ac:dyDescent="0.2">
      <c r="F1732" s="9"/>
      <c r="G1732" s="9"/>
    </row>
    <row r="1733" spans="6:7" x14ac:dyDescent="0.2">
      <c r="F1733" s="9"/>
      <c r="G1733" s="9"/>
    </row>
    <row r="1734" spans="6:7" x14ac:dyDescent="0.2">
      <c r="F1734" s="9"/>
      <c r="G1734" s="9"/>
    </row>
    <row r="1735" spans="6:7" x14ac:dyDescent="0.2">
      <c r="F1735" s="9"/>
      <c r="G1735" s="9"/>
    </row>
    <row r="1736" spans="6:7" x14ac:dyDescent="0.2">
      <c r="F1736" s="9"/>
      <c r="G1736" s="9"/>
    </row>
    <row r="1737" spans="6:7" x14ac:dyDescent="0.2">
      <c r="F1737" s="9"/>
      <c r="G1737" s="9"/>
    </row>
    <row r="1738" spans="6:7" x14ac:dyDescent="0.2">
      <c r="F1738" s="9"/>
      <c r="G1738" s="9"/>
    </row>
    <row r="1739" spans="6:7" x14ac:dyDescent="0.2">
      <c r="F1739" s="9"/>
      <c r="G1739" s="9"/>
    </row>
    <row r="1740" spans="6:7" x14ac:dyDescent="0.2">
      <c r="F1740" s="9"/>
      <c r="G1740" s="9"/>
    </row>
    <row r="1741" spans="6:7" x14ac:dyDescent="0.2">
      <c r="F1741" s="9"/>
      <c r="G1741" s="9"/>
    </row>
    <row r="1742" spans="6:7" x14ac:dyDescent="0.2">
      <c r="F1742" s="9"/>
      <c r="G1742" s="9"/>
    </row>
    <row r="1743" spans="6:7" x14ac:dyDescent="0.2">
      <c r="F1743" s="9"/>
      <c r="G1743" s="9"/>
    </row>
    <row r="1744" spans="6:7" x14ac:dyDescent="0.2">
      <c r="F1744" s="9"/>
      <c r="G1744" s="9"/>
    </row>
    <row r="1745" spans="6:7" x14ac:dyDescent="0.2">
      <c r="F1745" s="9"/>
      <c r="G1745" s="9"/>
    </row>
    <row r="1746" spans="6:7" x14ac:dyDescent="0.2">
      <c r="F1746" s="9"/>
      <c r="G1746" s="9"/>
    </row>
    <row r="1747" spans="6:7" x14ac:dyDescent="0.2">
      <c r="F1747" s="9"/>
      <c r="G1747" s="9"/>
    </row>
    <row r="1748" spans="6:7" x14ac:dyDescent="0.2">
      <c r="F1748" s="9"/>
      <c r="G1748" s="9"/>
    </row>
    <row r="1749" spans="6:7" x14ac:dyDescent="0.2">
      <c r="F1749" s="9"/>
      <c r="G1749" s="9"/>
    </row>
    <row r="1750" spans="6:7" x14ac:dyDescent="0.2">
      <c r="F1750" s="9"/>
      <c r="G1750" s="9"/>
    </row>
    <row r="1751" spans="6:7" x14ac:dyDescent="0.2">
      <c r="F1751" s="9"/>
      <c r="G1751" s="9"/>
    </row>
    <row r="1752" spans="6:7" x14ac:dyDescent="0.2">
      <c r="F1752" s="9"/>
      <c r="G1752" s="9"/>
    </row>
    <row r="1753" spans="6:7" x14ac:dyDescent="0.2">
      <c r="F1753" s="9"/>
      <c r="G1753" s="9"/>
    </row>
    <row r="1754" spans="6:7" x14ac:dyDescent="0.2">
      <c r="F1754" s="9"/>
      <c r="G1754" s="9"/>
    </row>
    <row r="1755" spans="6:7" x14ac:dyDescent="0.2">
      <c r="F1755" s="9"/>
      <c r="G1755" s="9"/>
    </row>
    <row r="1756" spans="6:7" x14ac:dyDescent="0.2">
      <c r="F1756" s="9"/>
      <c r="G1756" s="9"/>
    </row>
    <row r="1757" spans="6:7" x14ac:dyDescent="0.2">
      <c r="F1757" s="9"/>
      <c r="G1757" s="9"/>
    </row>
    <row r="1758" spans="6:7" x14ac:dyDescent="0.2">
      <c r="F1758" s="9"/>
      <c r="G1758" s="9"/>
    </row>
    <row r="1759" spans="6:7" x14ac:dyDescent="0.2">
      <c r="F1759" s="9"/>
      <c r="G1759" s="9"/>
    </row>
    <row r="1760" spans="6:7" x14ac:dyDescent="0.2">
      <c r="F1760" s="9"/>
      <c r="G1760" s="9"/>
    </row>
    <row r="1761" spans="6:7" x14ac:dyDescent="0.2">
      <c r="F1761" s="9"/>
      <c r="G1761" s="9"/>
    </row>
    <row r="1762" spans="6:7" x14ac:dyDescent="0.2">
      <c r="F1762" s="9"/>
      <c r="G1762" s="9"/>
    </row>
    <row r="1763" spans="6:7" x14ac:dyDescent="0.2">
      <c r="F1763" s="9"/>
      <c r="G1763" s="9"/>
    </row>
    <row r="1764" spans="6:7" x14ac:dyDescent="0.2">
      <c r="F1764" s="9"/>
      <c r="G1764" s="9"/>
    </row>
    <row r="1765" spans="6:7" x14ac:dyDescent="0.2">
      <c r="F1765" s="9"/>
      <c r="G1765" s="9"/>
    </row>
    <row r="1766" spans="6:7" x14ac:dyDescent="0.2">
      <c r="F1766" s="9"/>
      <c r="G1766" s="9"/>
    </row>
    <row r="1767" spans="6:7" x14ac:dyDescent="0.2">
      <c r="F1767" s="9"/>
      <c r="G1767" s="9"/>
    </row>
    <row r="1768" spans="6:7" x14ac:dyDescent="0.2">
      <c r="F1768" s="9"/>
      <c r="G1768" s="9"/>
    </row>
    <row r="1769" spans="6:7" x14ac:dyDescent="0.2">
      <c r="F1769" s="9"/>
      <c r="G1769" s="9"/>
    </row>
    <row r="1770" spans="6:7" x14ac:dyDescent="0.2">
      <c r="F1770" s="9"/>
      <c r="G1770" s="9"/>
    </row>
    <row r="1771" spans="6:7" x14ac:dyDescent="0.2">
      <c r="F1771" s="9"/>
      <c r="G1771" s="9"/>
    </row>
    <row r="1772" spans="6:7" x14ac:dyDescent="0.2">
      <c r="F1772" s="9"/>
      <c r="G1772" s="9"/>
    </row>
    <row r="1773" spans="6:7" x14ac:dyDescent="0.2">
      <c r="F1773" s="9"/>
      <c r="G1773" s="9"/>
    </row>
    <row r="1774" spans="6:7" x14ac:dyDescent="0.2">
      <c r="F1774" s="9"/>
      <c r="G1774" s="9"/>
    </row>
    <row r="1775" spans="6:7" x14ac:dyDescent="0.2">
      <c r="F1775" s="9"/>
      <c r="G1775" s="9"/>
    </row>
    <row r="1776" spans="6:7" x14ac:dyDescent="0.2">
      <c r="F1776" s="9"/>
      <c r="G1776" s="9"/>
    </row>
    <row r="1777" spans="6:7" x14ac:dyDescent="0.2">
      <c r="F1777" s="9"/>
      <c r="G1777" s="9"/>
    </row>
    <row r="1778" spans="6:7" x14ac:dyDescent="0.2">
      <c r="F1778" s="9"/>
      <c r="G1778" s="9"/>
    </row>
    <row r="1779" spans="6:7" x14ac:dyDescent="0.2">
      <c r="F1779" s="9"/>
      <c r="G1779" s="9"/>
    </row>
    <row r="1780" spans="6:7" x14ac:dyDescent="0.2">
      <c r="F1780" s="9"/>
      <c r="G1780" s="9"/>
    </row>
    <row r="1781" spans="6:7" x14ac:dyDescent="0.2">
      <c r="F1781" s="9"/>
      <c r="G1781" s="9"/>
    </row>
    <row r="1782" spans="6:7" x14ac:dyDescent="0.2">
      <c r="F1782" s="9"/>
      <c r="G1782" s="9"/>
    </row>
    <row r="1783" spans="6:7" x14ac:dyDescent="0.2">
      <c r="F1783" s="9"/>
      <c r="G1783" s="9"/>
    </row>
    <row r="1784" spans="6:7" x14ac:dyDescent="0.2">
      <c r="F1784" s="9"/>
      <c r="G1784" s="9"/>
    </row>
    <row r="1785" spans="6:7" x14ac:dyDescent="0.2">
      <c r="F1785" s="9"/>
      <c r="G1785" s="9"/>
    </row>
    <row r="1786" spans="6:7" x14ac:dyDescent="0.2">
      <c r="F1786" s="9"/>
      <c r="G1786" s="9"/>
    </row>
    <row r="1787" spans="6:7" x14ac:dyDescent="0.2">
      <c r="F1787" s="9"/>
      <c r="G1787" s="9"/>
    </row>
    <row r="1788" spans="6:7" x14ac:dyDescent="0.2">
      <c r="F1788" s="9"/>
      <c r="G1788" s="9"/>
    </row>
    <row r="1789" spans="6:7" x14ac:dyDescent="0.2">
      <c r="F1789" s="9"/>
      <c r="G1789" s="9"/>
    </row>
    <row r="1790" spans="6:7" x14ac:dyDescent="0.2">
      <c r="F1790" s="9"/>
      <c r="G1790" s="9"/>
    </row>
    <row r="1791" spans="6:7" x14ac:dyDescent="0.2">
      <c r="F1791" s="9"/>
      <c r="G1791" s="9"/>
    </row>
    <row r="1792" spans="6:7" x14ac:dyDescent="0.2">
      <c r="F1792" s="9"/>
      <c r="G1792" s="9"/>
    </row>
    <row r="1793" spans="6:7" x14ac:dyDescent="0.2">
      <c r="F1793" s="9"/>
      <c r="G1793" s="9"/>
    </row>
    <row r="1794" spans="6:7" x14ac:dyDescent="0.2">
      <c r="F1794" s="9"/>
      <c r="G1794" s="9"/>
    </row>
    <row r="1795" spans="6:7" x14ac:dyDescent="0.2">
      <c r="F1795" s="9"/>
      <c r="G1795" s="9"/>
    </row>
    <row r="1796" spans="6:7" x14ac:dyDescent="0.2">
      <c r="F1796" s="9"/>
      <c r="G1796" s="9"/>
    </row>
    <row r="1797" spans="6:7" x14ac:dyDescent="0.2">
      <c r="F1797" s="9"/>
      <c r="G1797" s="9"/>
    </row>
    <row r="1798" spans="6:7" x14ac:dyDescent="0.2">
      <c r="F1798" s="9"/>
      <c r="G1798" s="9"/>
    </row>
    <row r="1799" spans="6:7" x14ac:dyDescent="0.2">
      <c r="F1799" s="9"/>
      <c r="G1799" s="9"/>
    </row>
    <row r="1800" spans="6:7" x14ac:dyDescent="0.2">
      <c r="F1800" s="9"/>
      <c r="G1800" s="9"/>
    </row>
    <row r="1801" spans="6:7" x14ac:dyDescent="0.2">
      <c r="F1801" s="9"/>
      <c r="G1801" s="9"/>
    </row>
    <row r="1802" spans="6:7" x14ac:dyDescent="0.2">
      <c r="F1802" s="9"/>
      <c r="G1802" s="9"/>
    </row>
    <row r="1803" spans="6:7" x14ac:dyDescent="0.2">
      <c r="F1803" s="9"/>
      <c r="G1803" s="9"/>
    </row>
    <row r="1804" spans="6:7" x14ac:dyDescent="0.2">
      <c r="F1804" s="9"/>
      <c r="G1804" s="9"/>
    </row>
    <row r="1805" spans="6:7" x14ac:dyDescent="0.2">
      <c r="F1805" s="9"/>
      <c r="G1805" s="9"/>
    </row>
    <row r="1806" spans="6:7" x14ac:dyDescent="0.2">
      <c r="F1806" s="9"/>
      <c r="G1806" s="9"/>
    </row>
    <row r="1807" spans="6:7" x14ac:dyDescent="0.2">
      <c r="F1807" s="9"/>
      <c r="G1807" s="9"/>
    </row>
    <row r="1808" spans="6:7" x14ac:dyDescent="0.2">
      <c r="F1808" s="9"/>
      <c r="G1808" s="9"/>
    </row>
    <row r="1809" spans="6:7" x14ac:dyDescent="0.2">
      <c r="F1809" s="9"/>
      <c r="G1809" s="9"/>
    </row>
    <row r="1810" spans="6:7" x14ac:dyDescent="0.2">
      <c r="F1810" s="9"/>
      <c r="G1810" s="9"/>
    </row>
    <row r="1811" spans="6:7" x14ac:dyDescent="0.2">
      <c r="F1811" s="9"/>
      <c r="G1811" s="9"/>
    </row>
    <row r="1812" spans="6:7" x14ac:dyDescent="0.2">
      <c r="F1812" s="9"/>
      <c r="G1812" s="9"/>
    </row>
    <row r="1813" spans="6:7" x14ac:dyDescent="0.2">
      <c r="F1813" s="9"/>
      <c r="G1813" s="9"/>
    </row>
    <row r="1814" spans="6:7" x14ac:dyDescent="0.2">
      <c r="F1814" s="9"/>
      <c r="G1814" s="9"/>
    </row>
    <row r="1815" spans="6:7" x14ac:dyDescent="0.2">
      <c r="F1815" s="9"/>
      <c r="G1815" s="9"/>
    </row>
    <row r="1816" spans="6:7" x14ac:dyDescent="0.2">
      <c r="F1816" s="9"/>
      <c r="G1816" s="9"/>
    </row>
    <row r="1817" spans="6:7" x14ac:dyDescent="0.2">
      <c r="F1817" s="9"/>
      <c r="G1817" s="9"/>
    </row>
    <row r="1818" spans="6:7" x14ac:dyDescent="0.2">
      <c r="F1818" s="9"/>
      <c r="G1818" s="9"/>
    </row>
    <row r="1819" spans="6:7" x14ac:dyDescent="0.2">
      <c r="F1819" s="9"/>
      <c r="G1819" s="9"/>
    </row>
    <row r="1820" spans="6:7" x14ac:dyDescent="0.2">
      <c r="F1820" s="9"/>
      <c r="G1820" s="9"/>
    </row>
    <row r="1821" spans="6:7" x14ac:dyDescent="0.2">
      <c r="F1821" s="9"/>
      <c r="G1821" s="9"/>
    </row>
    <row r="1822" spans="6:7" x14ac:dyDescent="0.2">
      <c r="F1822" s="9"/>
      <c r="G1822" s="9"/>
    </row>
    <row r="1823" spans="6:7" x14ac:dyDescent="0.2">
      <c r="F1823" s="9"/>
      <c r="G1823" s="9"/>
    </row>
    <row r="1824" spans="6:7" x14ac:dyDescent="0.2">
      <c r="F1824" s="9"/>
      <c r="G1824" s="9"/>
    </row>
    <row r="1825" spans="6:7" x14ac:dyDescent="0.2">
      <c r="F1825" s="9"/>
      <c r="G1825" s="9"/>
    </row>
    <row r="1826" spans="6:7" x14ac:dyDescent="0.2">
      <c r="F1826" s="9"/>
      <c r="G1826" s="9"/>
    </row>
    <row r="1827" spans="6:7" x14ac:dyDescent="0.2">
      <c r="F1827" s="9"/>
      <c r="G1827" s="9"/>
    </row>
    <row r="1828" spans="6:7" x14ac:dyDescent="0.2">
      <c r="F1828" s="9"/>
      <c r="G1828" s="9"/>
    </row>
    <row r="1829" spans="6:7" x14ac:dyDescent="0.2">
      <c r="F1829" s="9"/>
      <c r="G1829" s="9"/>
    </row>
    <row r="1830" spans="6:7" x14ac:dyDescent="0.2">
      <c r="F1830" s="9"/>
      <c r="G1830" s="9"/>
    </row>
    <row r="1831" spans="6:7" x14ac:dyDescent="0.2">
      <c r="F1831" s="9"/>
      <c r="G1831" s="9"/>
    </row>
    <row r="1832" spans="6:7" x14ac:dyDescent="0.2">
      <c r="F1832" s="9"/>
      <c r="G1832" s="9"/>
    </row>
    <row r="1833" spans="6:7" x14ac:dyDescent="0.2">
      <c r="F1833" s="9"/>
      <c r="G1833" s="9"/>
    </row>
    <row r="1834" spans="6:7" x14ac:dyDescent="0.2">
      <c r="F1834" s="9"/>
      <c r="G1834" s="9"/>
    </row>
    <row r="1835" spans="6:7" x14ac:dyDescent="0.2">
      <c r="F1835" s="9"/>
      <c r="G1835" s="9"/>
    </row>
    <row r="1836" spans="6:7" x14ac:dyDescent="0.2">
      <c r="F1836" s="9"/>
      <c r="G1836" s="9"/>
    </row>
    <row r="1837" spans="6:7" x14ac:dyDescent="0.2">
      <c r="F1837" s="9"/>
      <c r="G1837" s="9"/>
    </row>
    <row r="1838" spans="6:7" x14ac:dyDescent="0.2">
      <c r="F1838" s="9"/>
      <c r="G1838" s="9"/>
    </row>
    <row r="1839" spans="6:7" x14ac:dyDescent="0.2">
      <c r="F1839" s="9"/>
      <c r="G1839" s="9"/>
    </row>
    <row r="1840" spans="6:7" x14ac:dyDescent="0.2">
      <c r="F1840" s="9"/>
      <c r="G1840" s="9"/>
    </row>
    <row r="1841" spans="6:7" x14ac:dyDescent="0.2">
      <c r="F1841" s="9"/>
      <c r="G1841" s="9"/>
    </row>
    <row r="1842" spans="6:7" x14ac:dyDescent="0.2">
      <c r="F1842" s="9"/>
      <c r="G1842" s="9"/>
    </row>
    <row r="1843" spans="6:7" x14ac:dyDescent="0.2">
      <c r="F1843" s="9"/>
      <c r="G1843" s="9"/>
    </row>
    <row r="1844" spans="6:7" x14ac:dyDescent="0.2">
      <c r="F1844" s="9"/>
      <c r="G1844" s="9"/>
    </row>
    <row r="1845" spans="6:7" x14ac:dyDescent="0.2">
      <c r="F1845" s="9"/>
      <c r="G1845" s="9"/>
    </row>
    <row r="1846" spans="6:7" x14ac:dyDescent="0.2">
      <c r="F1846" s="9"/>
      <c r="G1846" s="9"/>
    </row>
    <row r="1847" spans="6:7" x14ac:dyDescent="0.2">
      <c r="F1847" s="9"/>
      <c r="G1847" s="9"/>
    </row>
    <row r="1848" spans="6:7" x14ac:dyDescent="0.2">
      <c r="F1848" s="9"/>
      <c r="G1848" s="9"/>
    </row>
    <row r="1849" spans="6:7" x14ac:dyDescent="0.2">
      <c r="F1849" s="9"/>
      <c r="G1849" s="9"/>
    </row>
    <row r="1850" spans="6:7" x14ac:dyDescent="0.2">
      <c r="F1850" s="9"/>
      <c r="G1850" s="9"/>
    </row>
    <row r="1851" spans="6:7" x14ac:dyDescent="0.2">
      <c r="F1851" s="9"/>
      <c r="G1851" s="9"/>
    </row>
    <row r="1852" spans="6:7" x14ac:dyDescent="0.2">
      <c r="F1852" s="9"/>
      <c r="G1852" s="9"/>
    </row>
    <row r="1853" spans="6:7" x14ac:dyDescent="0.2">
      <c r="F1853" s="9"/>
      <c r="G1853" s="9"/>
    </row>
    <row r="1854" spans="6:7" x14ac:dyDescent="0.2">
      <c r="F1854" s="9"/>
      <c r="G1854" s="9"/>
    </row>
    <row r="1855" spans="6:7" x14ac:dyDescent="0.2">
      <c r="F1855" s="9"/>
      <c r="G1855" s="9"/>
    </row>
    <row r="1856" spans="6:7" x14ac:dyDescent="0.2">
      <c r="F1856" s="9"/>
      <c r="G1856" s="9"/>
    </row>
    <row r="1857" spans="6:7" x14ac:dyDescent="0.2">
      <c r="F1857" s="9"/>
      <c r="G1857" s="9"/>
    </row>
    <row r="1858" spans="6:7" x14ac:dyDescent="0.2">
      <c r="F1858" s="9"/>
      <c r="G1858" s="9"/>
    </row>
    <row r="1859" spans="6:7" x14ac:dyDescent="0.2">
      <c r="F1859" s="9"/>
      <c r="G1859" s="9"/>
    </row>
    <row r="1860" spans="6:7" x14ac:dyDescent="0.2">
      <c r="F1860" s="9"/>
      <c r="G1860" s="9"/>
    </row>
    <row r="1861" spans="6:7" x14ac:dyDescent="0.2">
      <c r="F1861" s="9"/>
      <c r="G1861" s="9"/>
    </row>
    <row r="1862" spans="6:7" x14ac:dyDescent="0.2">
      <c r="F1862" s="9"/>
      <c r="G1862" s="9"/>
    </row>
    <row r="1863" spans="6:7" x14ac:dyDescent="0.2">
      <c r="F1863" s="9"/>
      <c r="G1863" s="9"/>
    </row>
    <row r="1864" spans="6:7" x14ac:dyDescent="0.2">
      <c r="F1864" s="9"/>
      <c r="G1864" s="9"/>
    </row>
    <row r="1865" spans="6:7" x14ac:dyDescent="0.2">
      <c r="F1865" s="9"/>
      <c r="G1865" s="9"/>
    </row>
    <row r="1866" spans="6:7" x14ac:dyDescent="0.2">
      <c r="F1866" s="9"/>
      <c r="G1866" s="9"/>
    </row>
    <row r="1867" spans="6:7" x14ac:dyDescent="0.2">
      <c r="F1867" s="9"/>
      <c r="G1867" s="9"/>
    </row>
    <row r="1868" spans="6:7" x14ac:dyDescent="0.2">
      <c r="F1868" s="9"/>
      <c r="G1868" s="9"/>
    </row>
    <row r="1869" spans="6:7" x14ac:dyDescent="0.2">
      <c r="F1869" s="9"/>
      <c r="G1869" s="9"/>
    </row>
    <row r="1870" spans="6:7" x14ac:dyDescent="0.2">
      <c r="F1870" s="9"/>
      <c r="G1870" s="9"/>
    </row>
    <row r="1871" spans="6:7" x14ac:dyDescent="0.2">
      <c r="F1871" s="9"/>
      <c r="G1871" s="9"/>
    </row>
    <row r="1872" spans="6:7" x14ac:dyDescent="0.2">
      <c r="F1872" s="9"/>
      <c r="G1872" s="9"/>
    </row>
    <row r="1873" spans="6:7" x14ac:dyDescent="0.2">
      <c r="F1873" s="9"/>
      <c r="G1873" s="9"/>
    </row>
    <row r="1874" spans="6:7" x14ac:dyDescent="0.2">
      <c r="F1874" s="9"/>
      <c r="G1874" s="9"/>
    </row>
    <row r="1875" spans="6:7" x14ac:dyDescent="0.2">
      <c r="F1875" s="9"/>
      <c r="G1875" s="9"/>
    </row>
    <row r="1876" spans="6:7" x14ac:dyDescent="0.2">
      <c r="F1876" s="9"/>
      <c r="G1876" s="9"/>
    </row>
    <row r="1877" spans="6:7" x14ac:dyDescent="0.2">
      <c r="F1877" s="9"/>
      <c r="G1877" s="9"/>
    </row>
    <row r="1878" spans="6:7" x14ac:dyDescent="0.2">
      <c r="F1878" s="9"/>
      <c r="G1878" s="9"/>
    </row>
    <row r="1879" spans="6:7" x14ac:dyDescent="0.2">
      <c r="F1879" s="9"/>
      <c r="G1879" s="9"/>
    </row>
    <row r="1880" spans="6:7" x14ac:dyDescent="0.2">
      <c r="F1880" s="9"/>
      <c r="G1880" s="9"/>
    </row>
    <row r="1881" spans="6:7" x14ac:dyDescent="0.2">
      <c r="F1881" s="9"/>
      <c r="G1881" s="9"/>
    </row>
    <row r="1882" spans="6:7" x14ac:dyDescent="0.2">
      <c r="F1882" s="9"/>
      <c r="G1882" s="9"/>
    </row>
    <row r="1883" spans="6:7" x14ac:dyDescent="0.2">
      <c r="F1883" s="9"/>
      <c r="G1883" s="9"/>
    </row>
    <row r="1884" spans="6:7" x14ac:dyDescent="0.2">
      <c r="F1884" s="9"/>
      <c r="G1884" s="9"/>
    </row>
    <row r="1885" spans="6:7" x14ac:dyDescent="0.2">
      <c r="F1885" s="9"/>
      <c r="G1885" s="9"/>
    </row>
    <row r="1886" spans="6:7" x14ac:dyDescent="0.2">
      <c r="F1886" s="9"/>
      <c r="G1886" s="9"/>
    </row>
    <row r="1887" spans="6:7" x14ac:dyDescent="0.2">
      <c r="F1887" s="9"/>
      <c r="G1887" s="9"/>
    </row>
    <row r="1888" spans="6:7" x14ac:dyDescent="0.2">
      <c r="F1888" s="9"/>
      <c r="G1888" s="9"/>
    </row>
    <row r="1889" spans="6:7" x14ac:dyDescent="0.2">
      <c r="F1889" s="9"/>
      <c r="G1889" s="9"/>
    </row>
    <row r="1890" spans="6:7" x14ac:dyDescent="0.2">
      <c r="F1890" s="9"/>
      <c r="G1890" s="9"/>
    </row>
    <row r="1891" spans="6:7" x14ac:dyDescent="0.2">
      <c r="F1891" s="9"/>
      <c r="G1891" s="9"/>
    </row>
    <row r="1892" spans="6:7" x14ac:dyDescent="0.2">
      <c r="F1892" s="9"/>
      <c r="G1892" s="9"/>
    </row>
    <row r="1893" spans="6:7" x14ac:dyDescent="0.2">
      <c r="F1893" s="9"/>
      <c r="G1893" s="9"/>
    </row>
    <row r="1894" spans="6:7" x14ac:dyDescent="0.2">
      <c r="F1894" s="9"/>
      <c r="G1894" s="9"/>
    </row>
    <row r="1895" spans="6:7" x14ac:dyDescent="0.2">
      <c r="F1895" s="9"/>
      <c r="G1895" s="9"/>
    </row>
    <row r="1896" spans="6:7" x14ac:dyDescent="0.2">
      <c r="F1896" s="9"/>
      <c r="G1896" s="9"/>
    </row>
    <row r="1897" spans="6:7" x14ac:dyDescent="0.2">
      <c r="F1897" s="9"/>
      <c r="G1897" s="9"/>
    </row>
    <row r="1898" spans="6:7" x14ac:dyDescent="0.2">
      <c r="F1898" s="9"/>
      <c r="G1898" s="9"/>
    </row>
    <row r="1899" spans="6:7" x14ac:dyDescent="0.2">
      <c r="F1899" s="9"/>
      <c r="G1899" s="9"/>
    </row>
    <row r="1900" spans="6:7" x14ac:dyDescent="0.2">
      <c r="F1900" s="9"/>
      <c r="G1900" s="9"/>
    </row>
    <row r="1901" spans="6:7" x14ac:dyDescent="0.2">
      <c r="F1901" s="9"/>
      <c r="G1901" s="9"/>
    </row>
    <row r="1902" spans="6:7" x14ac:dyDescent="0.2">
      <c r="F1902" s="9"/>
      <c r="G1902" s="9"/>
    </row>
    <row r="1903" spans="6:7" x14ac:dyDescent="0.2">
      <c r="F1903" s="9"/>
      <c r="G1903" s="9"/>
    </row>
    <row r="1904" spans="6:7" x14ac:dyDescent="0.2">
      <c r="F1904" s="9"/>
      <c r="G1904" s="9"/>
    </row>
    <row r="1905" spans="6:7" x14ac:dyDescent="0.2">
      <c r="F1905" s="9"/>
      <c r="G1905" s="9"/>
    </row>
    <row r="1906" spans="6:7" x14ac:dyDescent="0.2">
      <c r="F1906" s="9"/>
      <c r="G1906" s="9"/>
    </row>
    <row r="1907" spans="6:7" x14ac:dyDescent="0.2">
      <c r="F1907" s="9"/>
      <c r="G1907" s="9"/>
    </row>
    <row r="1908" spans="6:7" x14ac:dyDescent="0.2">
      <c r="F1908" s="9"/>
      <c r="G1908" s="9"/>
    </row>
    <row r="1909" spans="6:7" x14ac:dyDescent="0.2">
      <c r="F1909" s="9"/>
      <c r="G1909" s="9"/>
    </row>
    <row r="1910" spans="6:7" x14ac:dyDescent="0.2">
      <c r="F1910" s="9"/>
      <c r="G1910" s="9"/>
    </row>
    <row r="1911" spans="6:7" x14ac:dyDescent="0.2">
      <c r="F1911" s="9"/>
      <c r="G1911" s="9"/>
    </row>
    <row r="1912" spans="6:7" x14ac:dyDescent="0.2">
      <c r="F1912" s="9"/>
      <c r="G1912" s="9"/>
    </row>
    <row r="1913" spans="6:7" x14ac:dyDescent="0.2">
      <c r="F1913" s="9"/>
      <c r="G1913" s="9"/>
    </row>
    <row r="1914" spans="6:7" x14ac:dyDescent="0.2">
      <c r="F1914" s="9"/>
      <c r="G1914" s="9"/>
    </row>
    <row r="1915" spans="6:7" x14ac:dyDescent="0.2">
      <c r="F1915" s="9"/>
      <c r="G1915" s="9"/>
    </row>
    <row r="1916" spans="6:7" x14ac:dyDescent="0.2">
      <c r="F1916" s="9"/>
      <c r="G1916" s="9"/>
    </row>
    <row r="1917" spans="6:7" x14ac:dyDescent="0.2">
      <c r="F1917" s="9"/>
      <c r="G1917" s="9"/>
    </row>
    <row r="1918" spans="6:7" x14ac:dyDescent="0.2">
      <c r="F1918" s="9"/>
      <c r="G1918" s="9"/>
    </row>
    <row r="1919" spans="6:7" x14ac:dyDescent="0.2">
      <c r="F1919" s="9"/>
      <c r="G1919" s="9"/>
    </row>
    <row r="1920" spans="6:7" x14ac:dyDescent="0.2">
      <c r="F1920" s="9"/>
      <c r="G1920" s="9"/>
    </row>
    <row r="1921" spans="6:7" x14ac:dyDescent="0.2">
      <c r="F1921" s="9"/>
      <c r="G1921" s="9"/>
    </row>
    <row r="1922" spans="6:7" x14ac:dyDescent="0.2">
      <c r="F1922" s="9"/>
      <c r="G1922" s="9"/>
    </row>
    <row r="1923" spans="6:7" x14ac:dyDescent="0.2">
      <c r="F1923" s="9"/>
      <c r="G1923" s="9"/>
    </row>
    <row r="1924" spans="6:7" x14ac:dyDescent="0.2">
      <c r="F1924" s="9"/>
      <c r="G1924" s="9"/>
    </row>
    <row r="1925" spans="6:7" x14ac:dyDescent="0.2">
      <c r="F1925" s="9"/>
      <c r="G1925" s="9"/>
    </row>
    <row r="1926" spans="6:7" x14ac:dyDescent="0.2">
      <c r="F1926" s="9"/>
      <c r="G1926" s="9"/>
    </row>
    <row r="1927" spans="6:7" x14ac:dyDescent="0.2">
      <c r="F1927" s="9"/>
      <c r="G1927" s="9"/>
    </row>
    <row r="1928" spans="6:7" x14ac:dyDescent="0.2">
      <c r="F1928" s="9"/>
      <c r="G1928" s="9"/>
    </row>
    <row r="1929" spans="6:7" x14ac:dyDescent="0.2">
      <c r="F1929" s="9"/>
      <c r="G1929" s="9"/>
    </row>
    <row r="1930" spans="6:7" x14ac:dyDescent="0.2">
      <c r="F1930" s="9"/>
      <c r="G1930" s="9"/>
    </row>
    <row r="1931" spans="6:7" x14ac:dyDescent="0.2">
      <c r="F1931" s="9"/>
      <c r="G1931" s="9"/>
    </row>
    <row r="1932" spans="6:7" x14ac:dyDescent="0.2">
      <c r="F1932" s="9"/>
      <c r="G1932" s="9"/>
    </row>
    <row r="1933" spans="6:7" x14ac:dyDescent="0.2">
      <c r="F1933" s="9"/>
      <c r="G1933" s="9"/>
    </row>
    <row r="1934" spans="6:7" x14ac:dyDescent="0.2">
      <c r="F1934" s="9"/>
      <c r="G1934" s="9"/>
    </row>
    <row r="1935" spans="6:7" x14ac:dyDescent="0.2">
      <c r="F1935" s="9"/>
      <c r="G1935" s="9"/>
    </row>
    <row r="1936" spans="6:7" x14ac:dyDescent="0.2">
      <c r="F1936" s="9"/>
      <c r="G1936" s="9"/>
    </row>
    <row r="1937" spans="6:7" x14ac:dyDescent="0.2">
      <c r="F1937" s="9"/>
      <c r="G1937" s="9"/>
    </row>
    <row r="1938" spans="6:7" x14ac:dyDescent="0.2">
      <c r="F1938" s="9"/>
      <c r="G1938" s="9"/>
    </row>
    <row r="1939" spans="6:7" x14ac:dyDescent="0.2">
      <c r="F1939" s="9"/>
      <c r="G1939" s="9"/>
    </row>
    <row r="1940" spans="6:7" x14ac:dyDescent="0.2">
      <c r="F1940" s="9"/>
      <c r="G1940" s="9"/>
    </row>
    <row r="1941" spans="6:7" x14ac:dyDescent="0.2">
      <c r="F1941" s="9"/>
      <c r="G1941" s="9"/>
    </row>
    <row r="1942" spans="6:7" x14ac:dyDescent="0.2">
      <c r="F1942" s="9"/>
      <c r="G1942" s="9"/>
    </row>
    <row r="1943" spans="6:7" x14ac:dyDescent="0.2">
      <c r="F1943" s="9"/>
      <c r="G1943" s="9"/>
    </row>
    <row r="1944" spans="6:7" x14ac:dyDescent="0.2">
      <c r="F1944" s="9"/>
      <c r="G1944" s="9"/>
    </row>
    <row r="1945" spans="6:7" x14ac:dyDescent="0.2">
      <c r="F1945" s="9"/>
      <c r="G1945" s="9"/>
    </row>
    <row r="1946" spans="6:7" x14ac:dyDescent="0.2">
      <c r="F1946" s="9"/>
      <c r="G1946" s="9"/>
    </row>
    <row r="1947" spans="6:7" x14ac:dyDescent="0.2">
      <c r="F1947" s="9"/>
      <c r="G1947" s="9"/>
    </row>
    <row r="1948" spans="6:7" x14ac:dyDescent="0.2">
      <c r="F1948" s="9"/>
      <c r="G1948" s="9"/>
    </row>
    <row r="1949" spans="6:7" x14ac:dyDescent="0.2">
      <c r="F1949" s="9"/>
      <c r="G1949" s="9"/>
    </row>
    <row r="1950" spans="6:7" x14ac:dyDescent="0.2">
      <c r="F1950" s="9"/>
      <c r="G1950" s="9"/>
    </row>
    <row r="1951" spans="6:7" x14ac:dyDescent="0.2">
      <c r="F1951" s="9"/>
      <c r="G1951" s="9"/>
    </row>
    <row r="1952" spans="6:7" x14ac:dyDescent="0.2">
      <c r="F1952" s="9"/>
      <c r="G1952" s="9"/>
    </row>
    <row r="1953" spans="6:7" x14ac:dyDescent="0.2">
      <c r="F1953" s="9"/>
      <c r="G1953" s="9"/>
    </row>
    <row r="1954" spans="6:7" x14ac:dyDescent="0.2">
      <c r="F1954" s="9"/>
      <c r="G1954" s="9"/>
    </row>
    <row r="1955" spans="6:7" x14ac:dyDescent="0.2">
      <c r="F1955" s="9"/>
      <c r="G1955" s="9"/>
    </row>
    <row r="1956" spans="6:7" x14ac:dyDescent="0.2">
      <c r="F1956" s="9"/>
      <c r="G1956" s="9"/>
    </row>
    <row r="1957" spans="6:7" x14ac:dyDescent="0.2">
      <c r="F1957" s="9"/>
      <c r="G1957" s="9"/>
    </row>
    <row r="1958" spans="6:7" x14ac:dyDescent="0.2">
      <c r="F1958" s="9"/>
      <c r="G1958" s="9"/>
    </row>
    <row r="1959" spans="6:7" x14ac:dyDescent="0.2">
      <c r="F1959" s="9"/>
      <c r="G1959" s="9"/>
    </row>
    <row r="1960" spans="6:7" x14ac:dyDescent="0.2">
      <c r="F1960" s="9"/>
      <c r="G1960" s="9"/>
    </row>
    <row r="1961" spans="6:7" x14ac:dyDescent="0.2">
      <c r="F1961" s="9"/>
      <c r="G1961" s="9"/>
    </row>
    <row r="1962" spans="6:7" x14ac:dyDescent="0.2">
      <c r="F1962" s="9"/>
      <c r="G1962" s="9"/>
    </row>
    <row r="1963" spans="6:7" x14ac:dyDescent="0.2">
      <c r="F1963" s="9"/>
      <c r="G1963" s="9"/>
    </row>
    <row r="1964" spans="6:7" x14ac:dyDescent="0.2">
      <c r="F1964" s="9"/>
      <c r="G1964" s="9"/>
    </row>
    <row r="1965" spans="6:7" x14ac:dyDescent="0.2">
      <c r="F1965" s="9"/>
      <c r="G1965" s="9"/>
    </row>
    <row r="1966" spans="6:7" x14ac:dyDescent="0.2">
      <c r="F1966" s="9"/>
      <c r="G1966" s="9"/>
    </row>
    <row r="1967" spans="6:7" x14ac:dyDescent="0.2">
      <c r="F1967" s="9"/>
      <c r="G1967" s="9"/>
    </row>
    <row r="1968" spans="6:7" x14ac:dyDescent="0.2">
      <c r="F1968" s="9"/>
      <c r="G1968" s="9"/>
    </row>
    <row r="1969" spans="6:7" x14ac:dyDescent="0.2">
      <c r="F1969" s="9"/>
      <c r="G1969" s="9"/>
    </row>
    <row r="1970" spans="6:7" x14ac:dyDescent="0.2">
      <c r="F1970" s="9"/>
      <c r="G1970" s="9"/>
    </row>
    <row r="1971" spans="6:7" x14ac:dyDescent="0.2">
      <c r="F1971" s="9"/>
      <c r="G1971" s="9"/>
    </row>
    <row r="1972" spans="6:7" x14ac:dyDescent="0.2">
      <c r="F1972" s="9"/>
      <c r="G1972" s="9"/>
    </row>
    <row r="1973" spans="6:7" x14ac:dyDescent="0.2">
      <c r="F1973" s="9"/>
      <c r="G1973" s="9"/>
    </row>
    <row r="1974" spans="6:7" x14ac:dyDescent="0.2">
      <c r="F1974" s="9"/>
      <c r="G1974" s="9"/>
    </row>
    <row r="1975" spans="6:7" x14ac:dyDescent="0.2">
      <c r="F1975" s="9"/>
      <c r="G1975" s="9"/>
    </row>
    <row r="1976" spans="6:7" x14ac:dyDescent="0.2">
      <c r="F1976" s="9"/>
      <c r="G1976" s="9"/>
    </row>
    <row r="1977" spans="6:7" x14ac:dyDescent="0.2">
      <c r="F1977" s="9"/>
      <c r="G1977" s="9"/>
    </row>
    <row r="1978" spans="6:7" x14ac:dyDescent="0.2">
      <c r="F1978" s="9"/>
      <c r="G1978" s="9"/>
    </row>
    <row r="1979" spans="6:7" x14ac:dyDescent="0.2">
      <c r="F1979" s="9"/>
      <c r="G1979" s="9"/>
    </row>
    <row r="1980" spans="6:7" x14ac:dyDescent="0.2">
      <c r="F1980" s="9"/>
      <c r="G1980" s="9"/>
    </row>
    <row r="1981" spans="6:7" x14ac:dyDescent="0.2">
      <c r="F1981" s="9"/>
      <c r="G1981" s="9"/>
    </row>
    <row r="1982" spans="6:7" x14ac:dyDescent="0.2">
      <c r="F1982" s="9"/>
      <c r="G1982" s="9"/>
    </row>
    <row r="1983" spans="6:7" x14ac:dyDescent="0.2">
      <c r="F1983" s="9"/>
      <c r="G1983" s="9"/>
    </row>
    <row r="1984" spans="6:7" x14ac:dyDescent="0.2">
      <c r="F1984" s="9"/>
      <c r="G1984" s="9"/>
    </row>
    <row r="1985" spans="6:7" x14ac:dyDescent="0.2">
      <c r="F1985" s="9"/>
      <c r="G1985" s="9"/>
    </row>
    <row r="1986" spans="6:7" x14ac:dyDescent="0.2">
      <c r="F1986" s="9"/>
      <c r="G1986" s="9"/>
    </row>
    <row r="1987" spans="6:7" x14ac:dyDescent="0.2">
      <c r="F1987" s="9"/>
      <c r="G1987" s="9"/>
    </row>
    <row r="1988" spans="6:7" x14ac:dyDescent="0.2">
      <c r="F1988" s="9"/>
      <c r="G1988" s="9"/>
    </row>
    <row r="1989" spans="6:7" x14ac:dyDescent="0.2">
      <c r="F1989" s="9"/>
      <c r="G1989" s="9"/>
    </row>
    <row r="1990" spans="6:7" x14ac:dyDescent="0.2">
      <c r="F1990" s="9"/>
      <c r="G1990" s="9"/>
    </row>
    <row r="1991" spans="6:7" x14ac:dyDescent="0.2">
      <c r="F1991" s="9"/>
      <c r="G1991" s="9"/>
    </row>
    <row r="1992" spans="6:7" x14ac:dyDescent="0.2">
      <c r="F1992" s="9"/>
      <c r="G1992" s="9"/>
    </row>
    <row r="1993" spans="6:7" x14ac:dyDescent="0.2">
      <c r="F1993" s="9"/>
      <c r="G1993" s="9"/>
    </row>
    <row r="1994" spans="6:7" x14ac:dyDescent="0.2">
      <c r="F1994" s="9"/>
      <c r="G1994" s="9"/>
    </row>
    <row r="1995" spans="6:7" x14ac:dyDescent="0.2">
      <c r="F1995" s="9"/>
      <c r="G1995" s="9"/>
    </row>
    <row r="1996" spans="6:7" x14ac:dyDescent="0.2">
      <c r="F1996" s="9"/>
      <c r="G1996" s="9"/>
    </row>
    <row r="1997" spans="6:7" x14ac:dyDescent="0.2">
      <c r="F1997" s="9"/>
      <c r="G1997" s="9"/>
    </row>
    <row r="1998" spans="6:7" x14ac:dyDescent="0.2">
      <c r="F1998" s="9"/>
      <c r="G1998" s="9"/>
    </row>
    <row r="1999" spans="6:7" x14ac:dyDescent="0.2">
      <c r="F1999" s="9"/>
      <c r="G1999" s="9"/>
    </row>
    <row r="2000" spans="6:7" x14ac:dyDescent="0.2">
      <c r="F2000" s="9"/>
      <c r="G2000" s="9"/>
    </row>
    <row r="2001" spans="6:7" x14ac:dyDescent="0.2">
      <c r="F2001" s="9"/>
      <c r="G2001" s="9"/>
    </row>
    <row r="2002" spans="6:7" x14ac:dyDescent="0.2">
      <c r="F2002" s="9"/>
      <c r="G2002" s="9"/>
    </row>
    <row r="2003" spans="6:7" x14ac:dyDescent="0.2">
      <c r="F2003" s="9"/>
      <c r="G2003" s="9"/>
    </row>
    <row r="2004" spans="6:7" x14ac:dyDescent="0.2">
      <c r="F2004" s="9"/>
      <c r="G2004" s="9"/>
    </row>
    <row r="2005" spans="6:7" x14ac:dyDescent="0.2">
      <c r="F2005" s="9"/>
      <c r="G2005" s="9"/>
    </row>
    <row r="2006" spans="6:7" x14ac:dyDescent="0.2">
      <c r="F2006" s="9"/>
      <c r="G2006" s="9"/>
    </row>
    <row r="2007" spans="6:7" x14ac:dyDescent="0.2">
      <c r="F2007" s="9"/>
      <c r="G2007" s="9"/>
    </row>
    <row r="2008" spans="6:7" x14ac:dyDescent="0.2">
      <c r="F2008" s="9"/>
      <c r="G2008" s="9"/>
    </row>
    <row r="2009" spans="6:7" x14ac:dyDescent="0.2">
      <c r="F2009" s="9"/>
      <c r="G2009" s="9"/>
    </row>
    <row r="2010" spans="6:7" x14ac:dyDescent="0.2">
      <c r="F2010" s="9"/>
      <c r="G2010" s="9"/>
    </row>
    <row r="2011" spans="6:7" x14ac:dyDescent="0.2">
      <c r="F2011" s="9"/>
      <c r="G2011" s="9"/>
    </row>
    <row r="2012" spans="6:7" x14ac:dyDescent="0.2">
      <c r="F2012" s="9"/>
      <c r="G2012" s="9"/>
    </row>
    <row r="2013" spans="6:7" x14ac:dyDescent="0.2">
      <c r="F2013" s="9"/>
      <c r="G2013" s="9"/>
    </row>
    <row r="2014" spans="6:7" x14ac:dyDescent="0.2">
      <c r="F2014" s="9"/>
      <c r="G2014" s="9"/>
    </row>
    <row r="2015" spans="6:7" x14ac:dyDescent="0.2">
      <c r="F2015" s="9"/>
      <c r="G2015" s="9"/>
    </row>
    <row r="2016" spans="6:7" x14ac:dyDescent="0.2">
      <c r="F2016" s="9"/>
      <c r="G2016" s="9"/>
    </row>
    <row r="2017" spans="6:7" x14ac:dyDescent="0.2">
      <c r="F2017" s="9"/>
      <c r="G2017" s="9"/>
    </row>
    <row r="2018" spans="6:7" x14ac:dyDescent="0.2">
      <c r="F2018" s="9"/>
      <c r="G2018" s="9"/>
    </row>
    <row r="2019" spans="6:7" x14ac:dyDescent="0.2">
      <c r="F2019" s="9"/>
      <c r="G2019" s="9"/>
    </row>
    <row r="2020" spans="6:7" x14ac:dyDescent="0.2">
      <c r="F2020" s="9"/>
      <c r="G2020" s="9"/>
    </row>
    <row r="2021" spans="6:7" x14ac:dyDescent="0.2">
      <c r="F2021" s="9"/>
      <c r="G2021" s="9"/>
    </row>
    <row r="2022" spans="6:7" x14ac:dyDescent="0.2">
      <c r="F2022" s="9"/>
      <c r="G2022" s="9"/>
    </row>
    <row r="2023" spans="6:7" x14ac:dyDescent="0.2">
      <c r="F2023" s="9"/>
      <c r="G2023" s="9"/>
    </row>
    <row r="2024" spans="6:7" x14ac:dyDescent="0.2">
      <c r="F2024" s="9"/>
      <c r="G2024" s="9"/>
    </row>
    <row r="2025" spans="6:7" x14ac:dyDescent="0.2">
      <c r="F2025" s="9"/>
      <c r="G2025" s="9"/>
    </row>
    <row r="2026" spans="6:7" x14ac:dyDescent="0.2">
      <c r="F2026" s="9"/>
      <c r="G2026" s="9"/>
    </row>
    <row r="2027" spans="6:7" x14ac:dyDescent="0.2">
      <c r="F2027" s="9"/>
      <c r="G2027" s="9"/>
    </row>
    <row r="2028" spans="6:7" x14ac:dyDescent="0.2">
      <c r="F2028" s="9"/>
      <c r="G2028" s="9"/>
    </row>
    <row r="2029" spans="6:7" x14ac:dyDescent="0.2">
      <c r="F2029" s="9"/>
      <c r="G2029" s="9"/>
    </row>
    <row r="2030" spans="6:7" x14ac:dyDescent="0.2">
      <c r="F2030" s="9"/>
      <c r="G2030" s="9"/>
    </row>
    <row r="2031" spans="6:7" x14ac:dyDescent="0.2">
      <c r="F2031" s="9"/>
      <c r="G2031" s="9"/>
    </row>
    <row r="2032" spans="6:7" x14ac:dyDescent="0.2">
      <c r="F2032" s="9"/>
      <c r="G2032" s="9"/>
    </row>
    <row r="2033" spans="6:7" x14ac:dyDescent="0.2">
      <c r="F2033" s="9"/>
      <c r="G2033" s="9"/>
    </row>
    <row r="2034" spans="6:7" x14ac:dyDescent="0.2">
      <c r="F2034" s="9"/>
      <c r="G2034" s="9"/>
    </row>
    <row r="2035" spans="6:7" x14ac:dyDescent="0.2">
      <c r="F2035" s="9"/>
      <c r="G2035" s="9"/>
    </row>
    <row r="2036" spans="6:7" x14ac:dyDescent="0.2">
      <c r="F2036" s="9"/>
      <c r="G2036" s="9"/>
    </row>
    <row r="2037" spans="6:7" x14ac:dyDescent="0.2">
      <c r="F2037" s="9"/>
      <c r="G2037" s="9"/>
    </row>
    <row r="2038" spans="6:7" x14ac:dyDescent="0.2">
      <c r="F2038" s="9"/>
      <c r="G2038" s="9"/>
    </row>
    <row r="2039" spans="6:7" x14ac:dyDescent="0.2">
      <c r="F2039" s="9"/>
      <c r="G2039" s="9"/>
    </row>
    <row r="2040" spans="6:7" x14ac:dyDescent="0.2">
      <c r="F2040" s="9"/>
      <c r="G2040" s="9"/>
    </row>
    <row r="2041" spans="6:7" x14ac:dyDescent="0.2">
      <c r="F2041" s="9"/>
      <c r="G2041" s="9"/>
    </row>
    <row r="2042" spans="6:7" x14ac:dyDescent="0.2">
      <c r="F2042" s="9"/>
      <c r="G2042" s="9"/>
    </row>
    <row r="2043" spans="6:7" x14ac:dyDescent="0.2">
      <c r="F2043" s="9"/>
      <c r="G2043" s="9"/>
    </row>
    <row r="2044" spans="6:7" x14ac:dyDescent="0.2">
      <c r="F2044" s="9"/>
      <c r="G2044" s="9"/>
    </row>
    <row r="2045" spans="6:7" x14ac:dyDescent="0.2">
      <c r="F2045" s="9"/>
      <c r="G2045" s="9"/>
    </row>
    <row r="2046" spans="6:7" x14ac:dyDescent="0.2">
      <c r="F2046" s="9"/>
      <c r="G2046" s="9"/>
    </row>
    <row r="2047" spans="6:7" x14ac:dyDescent="0.2">
      <c r="F2047" s="9"/>
      <c r="G2047" s="9"/>
    </row>
    <row r="2048" spans="6:7" x14ac:dyDescent="0.2">
      <c r="F2048" s="9"/>
      <c r="G2048" s="9"/>
    </row>
    <row r="2049" spans="6:7" x14ac:dyDescent="0.2">
      <c r="F2049" s="9"/>
      <c r="G2049" s="9"/>
    </row>
    <row r="2050" spans="6:7" x14ac:dyDescent="0.2">
      <c r="F2050" s="9"/>
      <c r="G2050" s="9"/>
    </row>
    <row r="2051" spans="6:7" x14ac:dyDescent="0.2">
      <c r="F2051" s="9"/>
      <c r="G2051" s="9"/>
    </row>
    <row r="2052" spans="6:7" x14ac:dyDescent="0.2">
      <c r="F2052" s="9"/>
      <c r="G2052" s="9"/>
    </row>
    <row r="2053" spans="6:7" x14ac:dyDescent="0.2">
      <c r="F2053" s="9"/>
      <c r="G2053" s="9"/>
    </row>
    <row r="2054" spans="6:7" x14ac:dyDescent="0.2">
      <c r="F2054" s="9"/>
      <c r="G2054" s="9"/>
    </row>
    <row r="2055" spans="6:7" x14ac:dyDescent="0.2">
      <c r="F2055" s="9"/>
      <c r="G2055" s="9"/>
    </row>
    <row r="2056" spans="6:7" x14ac:dyDescent="0.2">
      <c r="F2056" s="9"/>
      <c r="G2056" s="9"/>
    </row>
    <row r="2057" spans="6:7" x14ac:dyDescent="0.2">
      <c r="F2057" s="9"/>
      <c r="G2057" s="9"/>
    </row>
    <row r="2058" spans="6:7" x14ac:dyDescent="0.2">
      <c r="F2058" s="9"/>
      <c r="G2058" s="9"/>
    </row>
    <row r="2059" spans="6:7" x14ac:dyDescent="0.2">
      <c r="F2059" s="9"/>
      <c r="G2059" s="9"/>
    </row>
    <row r="2060" spans="6:7" x14ac:dyDescent="0.2">
      <c r="F2060" s="9"/>
      <c r="G2060" s="9"/>
    </row>
    <row r="2061" spans="6:7" x14ac:dyDescent="0.2">
      <c r="F2061" s="9"/>
      <c r="G2061" s="9"/>
    </row>
    <row r="2062" spans="6:7" x14ac:dyDescent="0.2">
      <c r="F2062" s="9"/>
      <c r="G2062" s="9"/>
    </row>
    <row r="2063" spans="6:7" x14ac:dyDescent="0.2">
      <c r="F2063" s="9"/>
      <c r="G2063" s="9"/>
    </row>
    <row r="2064" spans="6:7" x14ac:dyDescent="0.2">
      <c r="F2064" s="9"/>
      <c r="G2064" s="9"/>
    </row>
    <row r="2065" spans="6:7" x14ac:dyDescent="0.2">
      <c r="F2065" s="9"/>
      <c r="G2065" s="9"/>
    </row>
    <row r="2066" spans="6:7" x14ac:dyDescent="0.2">
      <c r="F2066" s="9"/>
      <c r="G2066" s="9"/>
    </row>
    <row r="2067" spans="6:7" x14ac:dyDescent="0.2">
      <c r="F2067" s="9"/>
      <c r="G2067" s="9"/>
    </row>
    <row r="2068" spans="6:7" x14ac:dyDescent="0.2">
      <c r="F2068" s="9"/>
      <c r="G2068" s="9"/>
    </row>
    <row r="2069" spans="6:7" x14ac:dyDescent="0.2">
      <c r="F2069" s="9"/>
      <c r="G2069" s="9"/>
    </row>
    <row r="2070" spans="6:7" x14ac:dyDescent="0.2">
      <c r="F2070" s="9"/>
      <c r="G2070" s="9"/>
    </row>
    <row r="2071" spans="6:7" x14ac:dyDescent="0.2">
      <c r="F2071" s="9"/>
      <c r="G2071" s="9"/>
    </row>
    <row r="2072" spans="6:7" x14ac:dyDescent="0.2">
      <c r="F2072" s="9"/>
      <c r="G2072" s="9"/>
    </row>
    <row r="2073" spans="6:7" x14ac:dyDescent="0.2">
      <c r="F2073" s="9"/>
      <c r="G2073" s="9"/>
    </row>
    <row r="2074" spans="6:7" x14ac:dyDescent="0.2">
      <c r="F2074" s="9"/>
      <c r="G2074" s="9"/>
    </row>
    <row r="2075" spans="6:7" x14ac:dyDescent="0.2">
      <c r="F2075" s="9"/>
      <c r="G2075" s="9"/>
    </row>
    <row r="2076" spans="6:7" x14ac:dyDescent="0.2">
      <c r="F2076" s="9"/>
      <c r="G2076" s="9"/>
    </row>
    <row r="2077" spans="6:7" x14ac:dyDescent="0.2">
      <c r="F2077" s="9"/>
      <c r="G2077" s="9"/>
    </row>
    <row r="2078" spans="6:7" x14ac:dyDescent="0.2">
      <c r="F2078" s="9"/>
      <c r="G2078" s="9"/>
    </row>
    <row r="2079" spans="6:7" x14ac:dyDescent="0.2">
      <c r="F2079" s="9"/>
      <c r="G2079" s="9"/>
    </row>
    <row r="2080" spans="6:7" x14ac:dyDescent="0.2">
      <c r="F2080" s="9"/>
      <c r="G2080" s="9"/>
    </row>
    <row r="2081" spans="6:7" x14ac:dyDescent="0.2">
      <c r="F2081" s="9"/>
      <c r="G2081" s="9"/>
    </row>
    <row r="2082" spans="6:7" x14ac:dyDescent="0.2">
      <c r="F2082" s="9"/>
      <c r="G2082" s="9"/>
    </row>
    <row r="2083" spans="6:7" x14ac:dyDescent="0.2">
      <c r="F2083" s="9"/>
      <c r="G2083" s="9"/>
    </row>
    <row r="2084" spans="6:7" x14ac:dyDescent="0.2">
      <c r="F2084" s="9"/>
      <c r="G2084" s="9"/>
    </row>
    <row r="2085" spans="6:7" x14ac:dyDescent="0.2">
      <c r="F2085" s="9"/>
      <c r="G2085" s="9"/>
    </row>
    <row r="2086" spans="6:7" x14ac:dyDescent="0.2">
      <c r="F2086" s="9"/>
      <c r="G2086" s="9"/>
    </row>
    <row r="2087" spans="6:7" x14ac:dyDescent="0.2">
      <c r="F2087" s="9"/>
      <c r="G2087" s="9"/>
    </row>
    <row r="2088" spans="6:7" x14ac:dyDescent="0.2">
      <c r="F2088" s="9"/>
      <c r="G2088" s="9"/>
    </row>
    <row r="2089" spans="6:7" x14ac:dyDescent="0.2">
      <c r="F2089" s="9"/>
      <c r="G2089" s="9"/>
    </row>
    <row r="2090" spans="6:7" x14ac:dyDescent="0.2">
      <c r="F2090" s="9"/>
      <c r="G2090" s="9"/>
    </row>
    <row r="2091" spans="6:7" x14ac:dyDescent="0.2">
      <c r="F2091" s="9"/>
      <c r="G2091" s="9"/>
    </row>
    <row r="2092" spans="6:7" x14ac:dyDescent="0.2">
      <c r="F2092" s="9"/>
      <c r="G2092" s="9"/>
    </row>
    <row r="2093" spans="6:7" x14ac:dyDescent="0.2">
      <c r="F2093" s="9"/>
      <c r="G2093" s="9"/>
    </row>
    <row r="2094" spans="6:7" x14ac:dyDescent="0.2">
      <c r="F2094" s="9"/>
      <c r="G2094" s="9"/>
    </row>
    <row r="2095" spans="6:7" x14ac:dyDescent="0.2">
      <c r="F2095" s="9"/>
      <c r="G2095" s="9"/>
    </row>
    <row r="2096" spans="6:7" x14ac:dyDescent="0.2">
      <c r="F2096" s="9"/>
      <c r="G2096" s="9"/>
    </row>
    <row r="2097" spans="6:7" x14ac:dyDescent="0.2">
      <c r="F2097" s="9"/>
      <c r="G2097" s="9"/>
    </row>
    <row r="2098" spans="6:7" x14ac:dyDescent="0.2">
      <c r="F2098" s="9"/>
      <c r="G2098" s="9"/>
    </row>
    <row r="2099" spans="6:7" x14ac:dyDescent="0.2">
      <c r="F2099" s="9"/>
      <c r="G2099" s="9"/>
    </row>
    <row r="2100" spans="6:7" x14ac:dyDescent="0.2">
      <c r="F2100" s="9"/>
      <c r="G2100" s="9"/>
    </row>
    <row r="2101" spans="6:7" x14ac:dyDescent="0.2">
      <c r="F2101" s="9"/>
      <c r="G2101" s="9"/>
    </row>
    <row r="2102" spans="6:7" x14ac:dyDescent="0.2">
      <c r="F2102" s="9"/>
      <c r="G2102" s="9"/>
    </row>
    <row r="2103" spans="6:7" x14ac:dyDescent="0.2">
      <c r="F2103" s="9"/>
      <c r="G2103" s="9"/>
    </row>
    <row r="2104" spans="6:7" x14ac:dyDescent="0.2">
      <c r="F2104" s="9"/>
      <c r="G2104" s="9"/>
    </row>
    <row r="2105" spans="6:7" x14ac:dyDescent="0.2">
      <c r="F2105" s="9"/>
      <c r="G2105" s="9"/>
    </row>
    <row r="2106" spans="6:7" x14ac:dyDescent="0.2">
      <c r="F2106" s="9"/>
      <c r="G2106" s="9"/>
    </row>
    <row r="2107" spans="6:7" x14ac:dyDescent="0.2">
      <c r="F2107" s="9"/>
      <c r="G2107" s="9"/>
    </row>
    <row r="2108" spans="6:7" x14ac:dyDescent="0.2">
      <c r="F2108" s="9"/>
      <c r="G2108" s="9"/>
    </row>
    <row r="2109" spans="6:7" x14ac:dyDescent="0.2">
      <c r="F2109" s="9"/>
      <c r="G2109" s="9"/>
    </row>
    <row r="2110" spans="6:7" x14ac:dyDescent="0.2">
      <c r="F2110" s="9"/>
      <c r="G2110" s="9"/>
    </row>
    <row r="2111" spans="6:7" x14ac:dyDescent="0.2">
      <c r="F2111" s="9"/>
      <c r="G2111" s="9"/>
    </row>
    <row r="2112" spans="6:7" x14ac:dyDescent="0.2">
      <c r="F2112" s="9"/>
      <c r="G2112" s="9"/>
    </row>
    <row r="2113" spans="6:7" x14ac:dyDescent="0.2">
      <c r="F2113" s="9"/>
      <c r="G2113" s="9"/>
    </row>
    <row r="2114" spans="6:7" x14ac:dyDescent="0.2">
      <c r="F2114" s="9"/>
      <c r="G2114" s="9"/>
    </row>
    <row r="2115" spans="6:7" x14ac:dyDescent="0.2">
      <c r="F2115" s="9"/>
      <c r="G2115" s="9"/>
    </row>
    <row r="2116" spans="6:7" x14ac:dyDescent="0.2">
      <c r="F2116" s="9"/>
      <c r="G2116" s="9"/>
    </row>
    <row r="2117" spans="6:7" x14ac:dyDescent="0.2">
      <c r="F2117" s="9"/>
      <c r="G2117" s="9"/>
    </row>
    <row r="2118" spans="6:7" x14ac:dyDescent="0.2">
      <c r="F2118" s="9"/>
      <c r="G2118" s="9"/>
    </row>
    <row r="2119" spans="6:7" x14ac:dyDescent="0.2">
      <c r="F2119" s="9"/>
      <c r="G2119" s="9"/>
    </row>
    <row r="2120" spans="6:7" x14ac:dyDescent="0.2">
      <c r="F2120" s="9"/>
      <c r="G2120" s="9"/>
    </row>
    <row r="2121" spans="6:7" x14ac:dyDescent="0.2">
      <c r="F2121" s="9"/>
      <c r="G2121" s="9"/>
    </row>
    <row r="2122" spans="6:7" x14ac:dyDescent="0.2">
      <c r="F2122" s="9"/>
      <c r="G2122" s="9"/>
    </row>
    <row r="2123" spans="6:7" x14ac:dyDescent="0.2">
      <c r="F2123" s="9"/>
      <c r="G2123" s="9"/>
    </row>
    <row r="2124" spans="6:7" x14ac:dyDescent="0.2">
      <c r="F2124" s="9"/>
      <c r="G2124" s="9"/>
    </row>
    <row r="2125" spans="6:7" x14ac:dyDescent="0.2">
      <c r="F2125" s="9"/>
      <c r="G2125" s="9"/>
    </row>
    <row r="2126" spans="6:7" x14ac:dyDescent="0.2">
      <c r="F2126" s="9"/>
      <c r="G2126" s="9"/>
    </row>
    <row r="2127" spans="6:7" x14ac:dyDescent="0.2">
      <c r="F2127" s="9"/>
      <c r="G2127" s="9"/>
    </row>
    <row r="2128" spans="6:7" x14ac:dyDescent="0.2">
      <c r="F2128" s="9"/>
      <c r="G2128" s="9"/>
    </row>
    <row r="2129" spans="6:7" x14ac:dyDescent="0.2">
      <c r="F2129" s="9"/>
      <c r="G2129" s="9"/>
    </row>
    <row r="2130" spans="6:7" x14ac:dyDescent="0.2">
      <c r="F2130" s="9"/>
      <c r="G2130" s="9"/>
    </row>
    <row r="2131" spans="6:7" x14ac:dyDescent="0.2">
      <c r="F2131" s="9"/>
      <c r="G2131" s="9"/>
    </row>
    <row r="2132" spans="6:7" x14ac:dyDescent="0.2">
      <c r="F2132" s="9"/>
      <c r="G2132" s="9"/>
    </row>
    <row r="2133" spans="6:7" x14ac:dyDescent="0.2">
      <c r="F2133" s="9"/>
      <c r="G2133" s="9"/>
    </row>
    <row r="2134" spans="6:7" x14ac:dyDescent="0.2">
      <c r="F2134" s="9"/>
      <c r="G2134" s="9"/>
    </row>
    <row r="2135" spans="6:7" x14ac:dyDescent="0.2">
      <c r="F2135" s="9"/>
      <c r="G2135" s="9"/>
    </row>
    <row r="2136" spans="6:7" x14ac:dyDescent="0.2">
      <c r="F2136" s="9"/>
      <c r="G2136" s="9"/>
    </row>
    <row r="2137" spans="6:7" x14ac:dyDescent="0.2">
      <c r="F2137" s="9"/>
      <c r="G2137" s="9"/>
    </row>
    <row r="2138" spans="6:7" x14ac:dyDescent="0.2">
      <c r="F2138" s="9"/>
      <c r="G2138" s="9"/>
    </row>
    <row r="2139" spans="6:7" x14ac:dyDescent="0.2">
      <c r="F2139" s="9"/>
      <c r="G2139" s="9"/>
    </row>
    <row r="2140" spans="6:7" x14ac:dyDescent="0.2">
      <c r="F2140" s="9"/>
      <c r="G2140" s="9"/>
    </row>
    <row r="2141" spans="6:7" x14ac:dyDescent="0.2">
      <c r="F2141" s="9"/>
      <c r="G2141" s="9"/>
    </row>
    <row r="2142" spans="6:7" x14ac:dyDescent="0.2">
      <c r="F2142" s="9"/>
      <c r="G2142" s="9"/>
    </row>
    <row r="2143" spans="6:7" x14ac:dyDescent="0.2">
      <c r="F2143" s="9"/>
      <c r="G2143" s="9"/>
    </row>
    <row r="2144" spans="6:7" x14ac:dyDescent="0.2">
      <c r="F2144" s="9"/>
      <c r="G2144" s="9"/>
    </row>
    <row r="2145" spans="6:7" x14ac:dyDescent="0.2">
      <c r="F2145" s="9"/>
      <c r="G2145" s="9"/>
    </row>
    <row r="2146" spans="6:7" x14ac:dyDescent="0.2">
      <c r="F2146" s="9"/>
      <c r="G2146" s="9"/>
    </row>
    <row r="2147" spans="6:7" x14ac:dyDescent="0.2">
      <c r="F2147" s="9"/>
      <c r="G2147" s="9"/>
    </row>
    <row r="2148" spans="6:7" x14ac:dyDescent="0.2">
      <c r="F2148" s="9"/>
      <c r="G2148" s="9"/>
    </row>
    <row r="2149" spans="6:7" x14ac:dyDescent="0.2">
      <c r="F2149" s="9"/>
      <c r="G2149" s="9"/>
    </row>
    <row r="2150" spans="6:7" x14ac:dyDescent="0.2">
      <c r="F2150" s="9"/>
      <c r="G2150" s="9"/>
    </row>
    <row r="2151" spans="6:7" x14ac:dyDescent="0.2">
      <c r="F2151" s="9"/>
      <c r="G2151" s="9"/>
    </row>
    <row r="2152" spans="6:7" x14ac:dyDescent="0.2">
      <c r="F2152" s="9"/>
      <c r="G2152" s="9"/>
    </row>
    <row r="2153" spans="6:7" x14ac:dyDescent="0.2">
      <c r="F2153" s="9"/>
      <c r="G2153" s="9"/>
    </row>
    <row r="2154" spans="6:7" x14ac:dyDescent="0.2">
      <c r="F2154" s="9"/>
      <c r="G2154" s="9"/>
    </row>
    <row r="2155" spans="6:7" x14ac:dyDescent="0.2">
      <c r="F2155" s="9"/>
      <c r="G2155" s="9"/>
    </row>
    <row r="2156" spans="6:7" x14ac:dyDescent="0.2">
      <c r="F2156" s="9"/>
      <c r="G2156" s="9"/>
    </row>
    <row r="2157" spans="6:7" x14ac:dyDescent="0.2">
      <c r="F2157" s="9"/>
      <c r="G2157" s="9"/>
    </row>
  </sheetData>
  <mergeCells count="31">
    <mergeCell ref="K7:K8"/>
    <mergeCell ref="L7:L8"/>
    <mergeCell ref="W7:W8"/>
    <mergeCell ref="T1:W1"/>
    <mergeCell ref="T2:W2"/>
    <mergeCell ref="T3:W3"/>
    <mergeCell ref="F6:K6"/>
    <mergeCell ref="A5:U5"/>
    <mergeCell ref="R6:W6"/>
    <mergeCell ref="L6:Q6"/>
    <mergeCell ref="S7:S8"/>
    <mergeCell ref="T7:T8"/>
    <mergeCell ref="U7:U8"/>
    <mergeCell ref="V7:V8"/>
    <mergeCell ref="A205:E205"/>
    <mergeCell ref="A6:A8"/>
    <mergeCell ref="B6:B8"/>
    <mergeCell ref="C6:C8"/>
    <mergeCell ref="D6:D8"/>
    <mergeCell ref="E6:E8"/>
    <mergeCell ref="F7:F8"/>
    <mergeCell ref="G7:G8"/>
    <mergeCell ref="Q7:Q8"/>
    <mergeCell ref="H7:H8"/>
    <mergeCell ref="I7:I8"/>
    <mergeCell ref="J7:J8"/>
    <mergeCell ref="M7:M8"/>
    <mergeCell ref="N7:N8"/>
    <mergeCell ref="O7:O8"/>
    <mergeCell ref="P7:P8"/>
    <mergeCell ref="R7:R8"/>
  </mergeCells>
  <phoneticPr fontId="8" type="noConversion"/>
  <pageMargins left="0.19685039370078741" right="0.19685039370078741" top="0.74803149606299213" bottom="0.31496062992125984" header="0" footer="0"/>
  <pageSetup paperSize="9" scale="52" fitToHeight="3" orientation="landscape" r:id="rId1"/>
  <headerFooter alignWithMargins="0"/>
  <rowBreaks count="3" manualBreakCount="3">
    <brk id="36" max="22" man="1"/>
    <brk id="70" max="22" man="1"/>
    <brk id="111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Дод1</vt:lpstr>
      <vt:lpstr>Дод2</vt:lpstr>
      <vt:lpstr>Дод1!Заголовки_для_печати</vt:lpstr>
      <vt:lpstr>Дод2!Заголовки_для_печати</vt:lpstr>
      <vt:lpstr>Дод1!Область_печати</vt:lpstr>
      <vt:lpstr>Дод2!Область_печати</vt:lpstr>
    </vt:vector>
  </TitlesOfParts>
  <Company>Фин. Управление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Пользователь Windows</cp:lastModifiedBy>
  <cp:lastPrinted>2018-08-16T06:32:58Z</cp:lastPrinted>
  <dcterms:created xsi:type="dcterms:W3CDTF">2004-10-20T06:45:28Z</dcterms:created>
  <dcterms:modified xsi:type="dcterms:W3CDTF">2018-08-23T11:14:28Z</dcterms:modified>
</cp:coreProperties>
</file>