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45" windowWidth="20715" windowHeight="11205"/>
  </bookViews>
  <sheets>
    <sheet name="дод1" sheetId="37" r:id="rId1"/>
    <sheet name="дод2" sheetId="35" r:id="rId2"/>
    <sheet name="дод3" sheetId="28" r:id="rId3"/>
    <sheet name="дод4" sheetId="39" r:id="rId4"/>
    <sheet name="дод5" sheetId="29" r:id="rId5"/>
    <sheet name="дод6" sheetId="40" r:id="rId6"/>
  </sheets>
  <definedNames>
    <definedName name="_xlnm.Print_Titles" localSheetId="2">дод3!$5:$9</definedName>
    <definedName name="_xlnm.Print_Titles" localSheetId="4">дод5!$8:$9</definedName>
    <definedName name="_xlnm.Print_Titles" localSheetId="5">дод6!$9:$11</definedName>
    <definedName name="_xlnm.Print_Area" localSheetId="0">дод1!$A$1:$F$92</definedName>
    <definedName name="_xlnm.Print_Area" localSheetId="1">дод2!$A$1:$F$30</definedName>
    <definedName name="_xlnm.Print_Area" localSheetId="2">дод3!$A$1:$Q$170</definedName>
    <definedName name="_xlnm.Print_Area" localSheetId="3">дод4!$A$1:$G$26</definedName>
    <definedName name="_xlnm.Print_Area" localSheetId="4">дод5!$A$1:$I$62</definedName>
    <definedName name="_xlnm.Print_Area" localSheetId="5">дод6!$A$1:$H$79</definedName>
  </definedNames>
  <calcPr calcId="145621"/>
</workbook>
</file>

<file path=xl/calcChain.xml><?xml version="1.0" encoding="utf-8"?>
<calcChain xmlns="http://schemas.openxmlformats.org/spreadsheetml/2006/main">
  <c r="P49" i="28" l="1"/>
  <c r="O49" i="28"/>
  <c r="N49" i="28"/>
  <c r="M49" i="28"/>
  <c r="L49" i="28"/>
  <c r="K49" i="28"/>
  <c r="I49" i="28"/>
  <c r="H49" i="28"/>
  <c r="G49" i="28"/>
  <c r="F49" i="28"/>
  <c r="E54" i="28"/>
  <c r="Q54" i="28" s="1"/>
  <c r="J54" i="28"/>
  <c r="I20" i="29"/>
  <c r="H43" i="40"/>
  <c r="G43" i="40"/>
  <c r="F43" i="40"/>
  <c r="H49" i="40"/>
  <c r="H48" i="40"/>
  <c r="D50" i="37" l="1"/>
  <c r="C89" i="37"/>
  <c r="C88" i="37"/>
  <c r="C87" i="37"/>
  <c r="C86" i="37"/>
  <c r="C85" i="37"/>
  <c r="C83" i="37"/>
  <c r="D82" i="37"/>
  <c r="C82" i="37"/>
  <c r="D81" i="37"/>
  <c r="C81" i="37" s="1"/>
  <c r="E78" i="37"/>
  <c r="C78" i="37" s="1"/>
  <c r="F77" i="37"/>
  <c r="F76" i="37" s="1"/>
  <c r="E77" i="37"/>
  <c r="C77" i="37"/>
  <c r="E70" i="37"/>
  <c r="E69" i="37" s="1"/>
  <c r="C70" i="37"/>
  <c r="C68" i="37"/>
  <c r="D67" i="37"/>
  <c r="C67" i="37" s="1"/>
  <c r="C65" i="37"/>
  <c r="C64" i="37"/>
  <c r="D63" i="37"/>
  <c r="C63" i="37"/>
  <c r="D61" i="37"/>
  <c r="C61" i="37" s="1"/>
  <c r="C60" i="37"/>
  <c r="C59" i="37"/>
  <c r="C58" i="37"/>
  <c r="D57" i="37"/>
  <c r="C57" i="37"/>
  <c r="C55" i="37"/>
  <c r="D54" i="37"/>
  <c r="C54" i="37"/>
  <c r="C53" i="37"/>
  <c r="C52" i="37"/>
  <c r="D51" i="37"/>
  <c r="C51" i="37"/>
  <c r="C50" i="37"/>
  <c r="C48" i="37"/>
  <c r="C47" i="37"/>
  <c r="C46" i="37"/>
  <c r="E45" i="37"/>
  <c r="E44" i="37" s="1"/>
  <c r="C45" i="37"/>
  <c r="C43" i="37"/>
  <c r="C42" i="37"/>
  <c r="C41" i="37"/>
  <c r="D40" i="37"/>
  <c r="C40" i="37"/>
  <c r="C39" i="37"/>
  <c r="C38" i="37"/>
  <c r="D37" i="37"/>
  <c r="C37" i="37"/>
  <c r="C36" i="37"/>
  <c r="C35" i="37"/>
  <c r="C34" i="37"/>
  <c r="C33" i="37"/>
  <c r="C32" i="37"/>
  <c r="C31" i="37"/>
  <c r="C30" i="37"/>
  <c r="C29" i="37"/>
  <c r="C28" i="37"/>
  <c r="D27" i="37"/>
  <c r="C27" i="37"/>
  <c r="D26" i="37"/>
  <c r="D11" i="37" s="1"/>
  <c r="C26" i="37"/>
  <c r="C25" i="37"/>
  <c r="C24" i="37"/>
  <c r="D23" i="37"/>
  <c r="C23" i="37"/>
  <c r="C22" i="37"/>
  <c r="D21" i="37"/>
  <c r="C21" i="37"/>
  <c r="D20" i="37"/>
  <c r="C20" i="37" s="1"/>
  <c r="C19" i="37"/>
  <c r="D18" i="37"/>
  <c r="C18" i="37"/>
  <c r="C17" i="37"/>
  <c r="C16" i="37"/>
  <c r="C15" i="37"/>
  <c r="C14" i="37"/>
  <c r="D13" i="37"/>
  <c r="C13" i="37"/>
  <c r="D12" i="37"/>
  <c r="C12" i="37"/>
  <c r="C11" i="37" l="1"/>
  <c r="E11" i="37"/>
  <c r="C44" i="37"/>
  <c r="E76" i="37"/>
  <c r="C76" i="37" s="1"/>
  <c r="F75" i="37"/>
  <c r="E49" i="37"/>
  <c r="C69" i="37"/>
  <c r="D56" i="37"/>
  <c r="C56" i="37" s="1"/>
  <c r="D66" i="37"/>
  <c r="D80" i="37"/>
  <c r="C80" i="37" s="1"/>
  <c r="G71" i="40"/>
  <c r="F71" i="40"/>
  <c r="G73" i="40"/>
  <c r="G72" i="40" s="1"/>
  <c r="F73" i="40"/>
  <c r="F72" i="40" s="1"/>
  <c r="G60" i="40"/>
  <c r="F60" i="40"/>
  <c r="G61" i="40"/>
  <c r="F68" i="40"/>
  <c r="H69" i="40"/>
  <c r="H70" i="40"/>
  <c r="H67" i="40"/>
  <c r="H66" i="40"/>
  <c r="F62" i="40"/>
  <c r="G54" i="40"/>
  <c r="G53" i="40"/>
  <c r="F53" i="40"/>
  <c r="F54" i="40"/>
  <c r="H57" i="40"/>
  <c r="H58" i="40"/>
  <c r="G12" i="40"/>
  <c r="G13" i="40"/>
  <c r="F12" i="40"/>
  <c r="H37" i="40"/>
  <c r="F30" i="40"/>
  <c r="D49" i="37" l="1"/>
  <c r="C66" i="37"/>
  <c r="F61" i="40"/>
  <c r="E79" i="37"/>
  <c r="E90" i="37" s="1"/>
  <c r="F79" i="37"/>
  <c r="F90" i="37" s="1"/>
  <c r="E75" i="37"/>
  <c r="C75" i="37" s="1"/>
  <c r="H68" i="40"/>
  <c r="H23" i="40"/>
  <c r="F15" i="40"/>
  <c r="F13" i="40" s="1"/>
  <c r="G42" i="40"/>
  <c r="F42" i="40"/>
  <c r="H47" i="40"/>
  <c r="H52" i="40"/>
  <c r="H50" i="40"/>
  <c r="H46" i="40"/>
  <c r="H45" i="40"/>
  <c r="H44" i="40"/>
  <c r="P64" i="28"/>
  <c r="P63" i="28" s="1"/>
  <c r="M64" i="28"/>
  <c r="L64" i="28"/>
  <c r="L63" i="28" s="1"/>
  <c r="K64" i="28"/>
  <c r="I64" i="28"/>
  <c r="I63" i="28" s="1"/>
  <c r="J70" i="28"/>
  <c r="J68" i="28"/>
  <c r="E70" i="28"/>
  <c r="E68" i="28"/>
  <c r="I85" i="28"/>
  <c r="J107" i="28"/>
  <c r="J106" i="28"/>
  <c r="J105" i="28"/>
  <c r="J104" i="28"/>
  <c r="J103" i="28"/>
  <c r="J102" i="28"/>
  <c r="J101" i="28"/>
  <c r="J100" i="28"/>
  <c r="J99" i="28"/>
  <c r="J98" i="28"/>
  <c r="J97" i="28"/>
  <c r="J96" i="28"/>
  <c r="J95" i="28"/>
  <c r="J94" i="28"/>
  <c r="J93" i="28"/>
  <c r="J92" i="28"/>
  <c r="I52" i="29"/>
  <c r="I57" i="29"/>
  <c r="I48" i="29"/>
  <c r="I46" i="29" s="1"/>
  <c r="I30" i="29"/>
  <c r="F96" i="28"/>
  <c r="E96" i="28" s="1"/>
  <c r="J91" i="28"/>
  <c r="E91" i="28"/>
  <c r="J90" i="28"/>
  <c r="E90" i="28"/>
  <c r="E106" i="28"/>
  <c r="E105" i="28"/>
  <c r="E104" i="28"/>
  <c r="E103" i="28"/>
  <c r="E102" i="28"/>
  <c r="E101" i="28"/>
  <c r="E100" i="28"/>
  <c r="E99" i="28"/>
  <c r="E98" i="28"/>
  <c r="E97" i="28"/>
  <c r="J112" i="28"/>
  <c r="J111" i="28"/>
  <c r="J110" i="28"/>
  <c r="J109" i="28"/>
  <c r="J108" i="28"/>
  <c r="J89" i="28"/>
  <c r="J88" i="28"/>
  <c r="F87" i="28"/>
  <c r="E87" i="28" s="1"/>
  <c r="E112" i="28"/>
  <c r="E111" i="28"/>
  <c r="E110" i="28"/>
  <c r="E109" i="28"/>
  <c r="E108" i="28"/>
  <c r="E107" i="28"/>
  <c r="E89" i="28"/>
  <c r="E88" i="28"/>
  <c r="M63" i="28"/>
  <c r="E72" i="28"/>
  <c r="Q72" i="28" s="1"/>
  <c r="E80" i="28"/>
  <c r="O74" i="28"/>
  <c r="N74" i="28"/>
  <c r="N64" i="28" s="1"/>
  <c r="H74" i="28"/>
  <c r="H64" i="28" s="1"/>
  <c r="G74" i="28"/>
  <c r="F74" i="28"/>
  <c r="F64" i="28" s="1"/>
  <c r="J78" i="28"/>
  <c r="J79" i="28"/>
  <c r="J66" i="28"/>
  <c r="J51" i="28"/>
  <c r="J55" i="28"/>
  <c r="E51" i="28"/>
  <c r="E55" i="28"/>
  <c r="I11" i="29"/>
  <c r="F77" i="40" l="1"/>
  <c r="C49" i="37"/>
  <c r="C79" i="37" s="1"/>
  <c r="D79" i="37"/>
  <c r="D90" i="37" s="1"/>
  <c r="C90" i="37" s="1"/>
  <c r="G77" i="40"/>
  <c r="H42" i="40"/>
  <c r="Q70" i="28"/>
  <c r="Q68" i="28"/>
  <c r="G64" i="28"/>
  <c r="G63" i="28" s="1"/>
  <c r="O64" i="28"/>
  <c r="O63" i="28" s="1"/>
  <c r="N63" i="28"/>
  <c r="H63" i="28"/>
  <c r="F63" i="28"/>
  <c r="I60" i="29"/>
  <c r="Q106" i="28"/>
  <c r="Q100" i="28"/>
  <c r="Q104" i="28"/>
  <c r="Q98" i="28"/>
  <c r="Q101" i="28"/>
  <c r="Q105" i="28"/>
  <c r="Q90" i="28"/>
  <c r="Q110" i="28"/>
  <c r="Q102" i="28"/>
  <c r="Q91" i="28"/>
  <c r="Q107" i="28"/>
  <c r="Q111" i="28"/>
  <c r="Q99" i="28"/>
  <c r="Q103" i="28"/>
  <c r="Q96" i="28"/>
  <c r="Q108" i="28"/>
  <c r="Q112" i="28"/>
  <c r="Q97" i="28"/>
  <c r="Q109" i="28"/>
  <c r="Q89" i="28"/>
  <c r="J87" i="28"/>
  <c r="Q88" i="28"/>
  <c r="K63" i="28"/>
  <c r="Q55" i="28"/>
  <c r="Q51" i="28"/>
  <c r="P152" i="28"/>
  <c r="O157" i="28"/>
  <c r="O152" i="28" s="1"/>
  <c r="I152" i="28"/>
  <c r="H157" i="28"/>
  <c r="H152" i="28" s="1"/>
  <c r="N157" i="28"/>
  <c r="N152" i="28" s="1"/>
  <c r="M157" i="28"/>
  <c r="M152" i="28" s="1"/>
  <c r="L157" i="28"/>
  <c r="L152" i="28" s="1"/>
  <c r="K157" i="28"/>
  <c r="K152" i="28" s="1"/>
  <c r="G157" i="28"/>
  <c r="G152" i="28" s="1"/>
  <c r="F157" i="28"/>
  <c r="F152" i="28" s="1"/>
  <c r="J159" i="28"/>
  <c r="E159" i="28"/>
  <c r="J15" i="28"/>
  <c r="E15" i="28"/>
  <c r="Q15" i="28" l="1"/>
  <c r="Q87" i="28"/>
  <c r="Q159" i="28"/>
  <c r="O113" i="28"/>
  <c r="O85" i="28" s="1"/>
  <c r="N113" i="28"/>
  <c r="N85" i="28" s="1"/>
  <c r="M113" i="28"/>
  <c r="M85" i="28" s="1"/>
  <c r="L113" i="28"/>
  <c r="L85" i="28" s="1"/>
  <c r="K113" i="28"/>
  <c r="K85" i="28" s="1"/>
  <c r="H113" i="28"/>
  <c r="H85" i="28" s="1"/>
  <c r="G113" i="28"/>
  <c r="G85" i="28" s="1"/>
  <c r="F113" i="28"/>
  <c r="E127" i="28"/>
  <c r="E126" i="28"/>
  <c r="E125" i="28"/>
  <c r="E124" i="28"/>
  <c r="E123" i="28"/>
  <c r="E122" i="28"/>
  <c r="E121" i="28"/>
  <c r="E120" i="28"/>
  <c r="E119" i="28"/>
  <c r="E118" i="28"/>
  <c r="E116" i="28"/>
  <c r="E115" i="28"/>
  <c r="E166" i="28"/>
  <c r="F92" i="28"/>
  <c r="E95" i="28"/>
  <c r="J164" i="28"/>
  <c r="J163" i="28"/>
  <c r="Q163" i="28" s="1"/>
  <c r="J162" i="28"/>
  <c r="J166" i="28"/>
  <c r="Q164" i="28"/>
  <c r="O161" i="28"/>
  <c r="N161" i="28"/>
  <c r="M161" i="28"/>
  <c r="L161" i="28"/>
  <c r="K161" i="28"/>
  <c r="I161" i="28"/>
  <c r="H161" i="28"/>
  <c r="G161" i="28"/>
  <c r="F161" i="28"/>
  <c r="M11" i="28"/>
  <c r="L11" i="28"/>
  <c r="K11" i="28"/>
  <c r="I11" i="28"/>
  <c r="J29" i="28"/>
  <c r="J28" i="28"/>
  <c r="J26" i="28"/>
  <c r="J25" i="28"/>
  <c r="J24" i="28"/>
  <c r="J23" i="28"/>
  <c r="J22" i="28"/>
  <c r="J21" i="28"/>
  <c r="J20" i="28"/>
  <c r="J19" i="28"/>
  <c r="J18" i="28"/>
  <c r="J17" i="28"/>
  <c r="J16" i="28"/>
  <c r="J14" i="28"/>
  <c r="J13" i="28"/>
  <c r="J35" i="28"/>
  <c r="J34" i="28"/>
  <c r="J33" i="28"/>
  <c r="J32" i="28"/>
  <c r="J31" i="28"/>
  <c r="J30" i="28"/>
  <c r="J43" i="28"/>
  <c r="J42" i="28"/>
  <c r="J41" i="28"/>
  <c r="J40" i="28"/>
  <c r="J39" i="28"/>
  <c r="J38" i="28"/>
  <c r="F33" i="28"/>
  <c r="E33" i="28" s="1"/>
  <c r="O27" i="28"/>
  <c r="O11" i="28" s="1"/>
  <c r="N27" i="28"/>
  <c r="N11" i="28" s="1"/>
  <c r="H27" i="28"/>
  <c r="G27" i="28"/>
  <c r="F27" i="28"/>
  <c r="E27" i="28" s="1"/>
  <c r="H24" i="28"/>
  <c r="G24" i="28"/>
  <c r="F24" i="28"/>
  <c r="E24" i="28" s="1"/>
  <c r="E47" i="28"/>
  <c r="E46" i="28"/>
  <c r="E45" i="28"/>
  <c r="E44" i="28"/>
  <c r="E43" i="28"/>
  <c r="E42" i="28"/>
  <c r="E41" i="28"/>
  <c r="E40" i="28"/>
  <c r="E39" i="28"/>
  <c r="E38" i="28"/>
  <c r="E37" i="28"/>
  <c r="E36" i="28"/>
  <c r="E35" i="28"/>
  <c r="E34" i="28"/>
  <c r="E32" i="28"/>
  <c r="E31" i="28"/>
  <c r="E30" i="28"/>
  <c r="E29" i="28"/>
  <c r="E28" i="28"/>
  <c r="E26" i="28"/>
  <c r="E25" i="28"/>
  <c r="F16" i="28"/>
  <c r="E19" i="28"/>
  <c r="E18" i="28"/>
  <c r="E92" i="28" l="1"/>
  <c r="F85" i="28"/>
  <c r="N167" i="28"/>
  <c r="O167" i="28"/>
  <c r="L167" i="28"/>
  <c r="I167" i="28"/>
  <c r="K167" i="28"/>
  <c r="M167" i="28"/>
  <c r="H11" i="28"/>
  <c r="H167" i="28" s="1"/>
  <c r="Q29" i="28"/>
  <c r="Q38" i="28"/>
  <c r="Q42" i="28"/>
  <c r="Q40" i="28"/>
  <c r="G11" i="28"/>
  <c r="G167" i="28" s="1"/>
  <c r="Q26" i="28"/>
  <c r="Q34" i="28"/>
  <c r="F11" i="28"/>
  <c r="Q32" i="28"/>
  <c r="Q33" i="28"/>
  <c r="J27" i="28"/>
  <c r="Q43" i="28"/>
  <c r="Q41" i="28"/>
  <c r="Q39" i="28"/>
  <c r="Q30" i="28"/>
  <c r="Q35" i="28"/>
  <c r="Q31" i="28"/>
  <c r="E12" i="28"/>
  <c r="J50" i="28"/>
  <c r="E50" i="28"/>
  <c r="P48" i="28"/>
  <c r="O48" i="28"/>
  <c r="N48" i="28"/>
  <c r="M48" i="28"/>
  <c r="L48" i="28"/>
  <c r="K48" i="28"/>
  <c r="I48" i="28"/>
  <c r="H48" i="28"/>
  <c r="G48" i="28"/>
  <c r="F48" i="28"/>
  <c r="F167" i="28" l="1"/>
  <c r="Q50" i="28"/>
  <c r="P11" i="28"/>
  <c r="I29" i="29"/>
  <c r="H65" i="40"/>
  <c r="H64" i="40"/>
  <c r="I10" i="29"/>
  <c r="J46" i="28"/>
  <c r="Q46" i="28" s="1"/>
  <c r="H56" i="40"/>
  <c r="H20" i="40"/>
  <c r="E23" i="28"/>
  <c r="H75" i="40"/>
  <c r="H74" i="40"/>
  <c r="H71" i="40" s="1"/>
  <c r="H73" i="40"/>
  <c r="H72" i="40" s="1"/>
  <c r="H63" i="40"/>
  <c r="H62" i="40"/>
  <c r="H61" i="40" s="1"/>
  <c r="H59" i="40"/>
  <c r="H55" i="40"/>
  <c r="H51" i="40"/>
  <c r="H41" i="40"/>
  <c r="H40" i="40"/>
  <c r="H39" i="40"/>
  <c r="H38" i="40"/>
  <c r="H36" i="40"/>
  <c r="H35" i="40"/>
  <c r="H34" i="40"/>
  <c r="H33" i="40"/>
  <c r="H32" i="40"/>
  <c r="H31" i="40"/>
  <c r="H30" i="40"/>
  <c r="H29" i="40"/>
  <c r="H28" i="40"/>
  <c r="H27" i="40"/>
  <c r="H26" i="40"/>
  <c r="H25" i="40"/>
  <c r="H24" i="40"/>
  <c r="H22" i="40"/>
  <c r="H21" i="40"/>
  <c r="H19" i="40"/>
  <c r="H18" i="40"/>
  <c r="H17" i="40"/>
  <c r="H16" i="40"/>
  <c r="H15" i="40"/>
  <c r="H14" i="40"/>
  <c r="D11" i="35"/>
  <c r="D10" i="35" s="1"/>
  <c r="E11" i="35"/>
  <c r="F11" i="35"/>
  <c r="F10" i="35" s="1"/>
  <c r="J69" i="28"/>
  <c r="E69" i="28"/>
  <c r="J118" i="28"/>
  <c r="J117" i="28"/>
  <c r="J116" i="28"/>
  <c r="J114" i="28"/>
  <c r="J113" i="28"/>
  <c r="Q95" i="28"/>
  <c r="E114" i="28"/>
  <c r="E113" i="28"/>
  <c r="P142" i="28"/>
  <c r="O142" i="28"/>
  <c r="N142" i="28"/>
  <c r="M142" i="28"/>
  <c r="L142" i="28"/>
  <c r="K142" i="28"/>
  <c r="I142" i="28"/>
  <c r="P144" i="28"/>
  <c r="O144" i="28"/>
  <c r="N144" i="28"/>
  <c r="M144" i="28"/>
  <c r="L144" i="28"/>
  <c r="K144" i="28"/>
  <c r="I144" i="28"/>
  <c r="E94" i="28"/>
  <c r="Q94" i="28" s="1"/>
  <c r="E93" i="28"/>
  <c r="Q93" i="28" s="1"/>
  <c r="P119" i="28"/>
  <c r="P85" i="28" s="1"/>
  <c r="P115" i="28"/>
  <c r="P127" i="28"/>
  <c r="O127" i="28"/>
  <c r="N127" i="28"/>
  <c r="M127" i="28"/>
  <c r="L127" i="28"/>
  <c r="K127" i="28"/>
  <c r="I127" i="28"/>
  <c r="E117" i="28" s="1"/>
  <c r="P151" i="28"/>
  <c r="O151" i="28"/>
  <c r="N151" i="28"/>
  <c r="M151" i="28"/>
  <c r="L151" i="28"/>
  <c r="K151" i="28"/>
  <c r="I151" i="28"/>
  <c r="H151" i="28"/>
  <c r="G151" i="28"/>
  <c r="F151" i="28"/>
  <c r="P81" i="28"/>
  <c r="I81" i="28"/>
  <c r="P161" i="28"/>
  <c r="P160" i="28" s="1"/>
  <c r="O160" i="28"/>
  <c r="N160" i="28"/>
  <c r="M160" i="28"/>
  <c r="L160" i="28"/>
  <c r="K160" i="28"/>
  <c r="I160" i="28"/>
  <c r="H160" i="28"/>
  <c r="G160" i="28"/>
  <c r="F160" i="28"/>
  <c r="J143" i="28"/>
  <c r="J142" i="28" s="1"/>
  <c r="E143" i="28"/>
  <c r="E142" i="28" s="1"/>
  <c r="J146" i="28"/>
  <c r="E146" i="28"/>
  <c r="J145" i="28"/>
  <c r="E145" i="28"/>
  <c r="J37" i="28"/>
  <c r="Q37" i="28" s="1"/>
  <c r="J36" i="28"/>
  <c r="K10" i="28"/>
  <c r="I10" i="28"/>
  <c r="H10" i="28"/>
  <c r="G10" i="28"/>
  <c r="J12" i="28"/>
  <c r="F25" i="35"/>
  <c r="E25" i="35"/>
  <c r="D25" i="35"/>
  <c r="C25" i="35" s="1"/>
  <c r="F24" i="35"/>
  <c r="E24" i="35"/>
  <c r="D24" i="35"/>
  <c r="C24" i="35" s="1"/>
  <c r="C21" i="35"/>
  <c r="F20" i="35"/>
  <c r="F19" i="35" s="1"/>
  <c r="F18" i="35" s="1"/>
  <c r="E20" i="35"/>
  <c r="E19" i="35" s="1"/>
  <c r="E18" i="35" s="1"/>
  <c r="D20" i="35"/>
  <c r="D19" i="35" s="1"/>
  <c r="D18" i="35" s="1"/>
  <c r="C16" i="35"/>
  <c r="F15" i="35"/>
  <c r="E15" i="35"/>
  <c r="C15" i="35" s="1"/>
  <c r="D15" i="35"/>
  <c r="D14" i="35" s="1"/>
  <c r="F14" i="35"/>
  <c r="C13" i="35"/>
  <c r="C12" i="35"/>
  <c r="E21" i="28"/>
  <c r="Q21" i="28" s="1"/>
  <c r="E20" i="28"/>
  <c r="Q20" i="28" s="1"/>
  <c r="E17" i="28"/>
  <c r="E16" i="28" s="1"/>
  <c r="E149" i="28"/>
  <c r="J149" i="28"/>
  <c r="E82" i="28"/>
  <c r="J82" i="28"/>
  <c r="J81" i="28" s="1"/>
  <c r="J47" i="28"/>
  <c r="Q47" i="28" s="1"/>
  <c r="D19" i="39"/>
  <c r="E19" i="39"/>
  <c r="F19" i="39"/>
  <c r="G18" i="39"/>
  <c r="G17" i="39"/>
  <c r="G16" i="39"/>
  <c r="J57" i="28"/>
  <c r="J56" i="28"/>
  <c r="E56" i="28"/>
  <c r="E155" i="28"/>
  <c r="E156" i="28"/>
  <c r="E154" i="28"/>
  <c r="E157" i="28"/>
  <c r="E158" i="28"/>
  <c r="E153" i="28"/>
  <c r="J45" i="28"/>
  <c r="Q45" i="28" s="1"/>
  <c r="E67" i="28"/>
  <c r="E60" i="28"/>
  <c r="J60" i="28"/>
  <c r="J147" i="28"/>
  <c r="E148" i="28"/>
  <c r="J148" i="28"/>
  <c r="E150" i="28"/>
  <c r="J150" i="28"/>
  <c r="E61" i="28"/>
  <c r="J61" i="28"/>
  <c r="E52" i="28"/>
  <c r="J52" i="28"/>
  <c r="J58" i="28"/>
  <c r="I45" i="29"/>
  <c r="I19" i="29"/>
  <c r="I51" i="29"/>
  <c r="E57" i="28"/>
  <c r="E58" i="28"/>
  <c r="E22" i="28"/>
  <c r="E14" i="28"/>
  <c r="E139" i="28"/>
  <c r="Q139" i="28" s="1"/>
  <c r="E162" i="28"/>
  <c r="E128" i="28"/>
  <c r="E66" i="28"/>
  <c r="E71" i="28"/>
  <c r="E73" i="28"/>
  <c r="E74" i="28"/>
  <c r="E75" i="28"/>
  <c r="E76" i="28"/>
  <c r="E77" i="28"/>
  <c r="E78" i="28"/>
  <c r="E79" i="28"/>
  <c r="Q79" i="28" s="1"/>
  <c r="J71" i="28"/>
  <c r="J74" i="28"/>
  <c r="J80" i="28"/>
  <c r="J11" i="29"/>
  <c r="J156" i="28"/>
  <c r="J155" i="28"/>
  <c r="J154" i="28"/>
  <c r="J157" i="28"/>
  <c r="J158" i="28"/>
  <c r="E141" i="28"/>
  <c r="E140" i="28"/>
  <c r="E147" i="28"/>
  <c r="E136" i="28"/>
  <c r="E135" i="28"/>
  <c r="E134" i="28"/>
  <c r="E133" i="28"/>
  <c r="E132" i="28"/>
  <c r="J132" i="28"/>
  <c r="E131" i="28"/>
  <c r="E130" i="28"/>
  <c r="J130" i="28"/>
  <c r="E129" i="28"/>
  <c r="E137" i="28"/>
  <c r="J126" i="28"/>
  <c r="Q125" i="28"/>
  <c r="J124" i="28"/>
  <c r="J122" i="28"/>
  <c r="J121" i="28"/>
  <c r="E86" i="28"/>
  <c r="J136" i="28"/>
  <c r="J123" i="28"/>
  <c r="J137" i="28"/>
  <c r="J128" i="28"/>
  <c r="J129" i="28"/>
  <c r="J131" i="28"/>
  <c r="J133" i="28"/>
  <c r="J134" i="28"/>
  <c r="J135" i="28"/>
  <c r="E83" i="28"/>
  <c r="E65" i="28"/>
  <c r="J65" i="28"/>
  <c r="E62" i="28"/>
  <c r="J62" i="28"/>
  <c r="E59" i="28"/>
  <c r="E53" i="28"/>
  <c r="E49" i="28" s="1"/>
  <c r="J53" i="28"/>
  <c r="J49" i="28" s="1"/>
  <c r="Q27" i="28"/>
  <c r="E13" i="28"/>
  <c r="Q13" i="28" s="1"/>
  <c r="J59" i="28"/>
  <c r="J44" i="28"/>
  <c r="Q44" i="28" s="1"/>
  <c r="Q28" i="28"/>
  <c r="J67" i="28"/>
  <c r="J73" i="28"/>
  <c r="J75" i="28"/>
  <c r="J76" i="28"/>
  <c r="J77" i="28"/>
  <c r="J83" i="28"/>
  <c r="J86" i="28"/>
  <c r="J120" i="28"/>
  <c r="J119" i="28" s="1"/>
  <c r="J138" i="28"/>
  <c r="J140" i="28"/>
  <c r="J141" i="28"/>
  <c r="J153" i="28"/>
  <c r="J165" i="28"/>
  <c r="E48" i="28" l="1"/>
  <c r="Q36" i="28"/>
  <c r="F17" i="35"/>
  <c r="H60" i="40"/>
  <c r="C11" i="35"/>
  <c r="J48" i="28"/>
  <c r="H12" i="40"/>
  <c r="H13" i="40"/>
  <c r="H53" i="40"/>
  <c r="H54" i="40"/>
  <c r="J85" i="28"/>
  <c r="J64" i="28"/>
  <c r="E64" i="28"/>
  <c r="E85" i="28"/>
  <c r="P10" i="28"/>
  <c r="Q67" i="28"/>
  <c r="Q77" i="28"/>
  <c r="Q73" i="28"/>
  <c r="E161" i="28"/>
  <c r="E152" i="28"/>
  <c r="Q69" i="28"/>
  <c r="Q80" i="28"/>
  <c r="E81" i="28"/>
  <c r="Q81" i="28" s="1"/>
  <c r="Q82" i="28"/>
  <c r="Q78" i="28"/>
  <c r="Q76" i="28"/>
  <c r="Q74" i="28"/>
  <c r="Q75" i="28"/>
  <c r="Q71" i="28"/>
  <c r="J152" i="28"/>
  <c r="J151" i="28" s="1"/>
  <c r="Q86" i="28"/>
  <c r="Q117" i="28"/>
  <c r="Q126" i="28"/>
  <c r="Q60" i="28"/>
  <c r="Q140" i="28"/>
  <c r="E11" i="28"/>
  <c r="Q136" i="28"/>
  <c r="Q149" i="28"/>
  <c r="Q59" i="28"/>
  <c r="Q150" i="28"/>
  <c r="J11" i="28"/>
  <c r="Q25" i="28"/>
  <c r="Q52" i="28"/>
  <c r="Q131" i="28"/>
  <c r="Q157" i="28"/>
  <c r="Q128" i="28"/>
  <c r="Q17" i="28"/>
  <c r="O10" i="28"/>
  <c r="Q145" i="28"/>
  <c r="Q114" i="28"/>
  <c r="Q158" i="28"/>
  <c r="Q24" i="28"/>
  <c r="N10" i="28"/>
  <c r="Q132" i="28"/>
  <c r="Q135" i="28"/>
  <c r="Q155" i="28"/>
  <c r="M10" i="28"/>
  <c r="Q146" i="28"/>
  <c r="Q53" i="28"/>
  <c r="Q49" i="28" s="1"/>
  <c r="Q118" i="28"/>
  <c r="Q62" i="28"/>
  <c r="Q124" i="28"/>
  <c r="Q147" i="28"/>
  <c r="Q58" i="28"/>
  <c r="Q61" i="28"/>
  <c r="Q148" i="28"/>
  <c r="L10" i="28"/>
  <c r="Q12" i="28"/>
  <c r="Q154" i="28"/>
  <c r="Q22" i="28"/>
  <c r="Q143" i="28"/>
  <c r="Q142" i="28" s="1"/>
  <c r="Q66" i="28"/>
  <c r="Q165" i="28"/>
  <c r="Q134" i="28"/>
  <c r="Q156" i="28"/>
  <c r="Q23" i="28"/>
  <c r="Q116" i="28"/>
  <c r="Q129" i="28"/>
  <c r="Q113" i="28"/>
  <c r="Q130" i="28"/>
  <c r="Q141" i="28"/>
  <c r="Q133" i="28"/>
  <c r="Q137" i="28"/>
  <c r="Q122" i="28"/>
  <c r="Q120" i="28"/>
  <c r="Q119" i="28" s="1"/>
  <c r="Q138" i="28"/>
  <c r="Q19" i="28"/>
  <c r="Q56" i="28"/>
  <c r="Q65" i="28"/>
  <c r="Q14" i="28"/>
  <c r="E14" i="35"/>
  <c r="C14" i="35" s="1"/>
  <c r="E10" i="35"/>
  <c r="E17" i="35" s="1"/>
  <c r="D17" i="35"/>
  <c r="C10" i="35"/>
  <c r="C18" i="35"/>
  <c r="Q162" i="28"/>
  <c r="Q123" i="28"/>
  <c r="G19" i="39"/>
  <c r="E23" i="35"/>
  <c r="E22" i="35" s="1"/>
  <c r="E26" i="35" s="1"/>
  <c r="C19" i="35"/>
  <c r="E144" i="28"/>
  <c r="J127" i="28"/>
  <c r="Q83" i="28"/>
  <c r="Q121" i="28"/>
  <c r="Q57" i="28"/>
  <c r="C20" i="35"/>
  <c r="D23" i="35"/>
  <c r="D22" i="35" s="1"/>
  <c r="J144" i="28"/>
  <c r="J115" i="28"/>
  <c r="Q115" i="28" s="1"/>
  <c r="Q16" i="28"/>
  <c r="F23" i="35"/>
  <c r="F22" i="35" s="1"/>
  <c r="F26" i="35" s="1"/>
  <c r="Q153" i="28"/>
  <c r="G183" i="28"/>
  <c r="I183" i="28"/>
  <c r="L183" i="28"/>
  <c r="N183" i="28"/>
  <c r="P183" i="28"/>
  <c r="H183" i="28"/>
  <c r="K183" i="28"/>
  <c r="M183" i="28"/>
  <c r="O183" i="28"/>
  <c r="P167" i="28"/>
  <c r="C17" i="35" l="1"/>
  <c r="H77" i="40"/>
  <c r="Q48" i="28"/>
  <c r="Q64" i="28"/>
  <c r="Q63" i="28" s="1"/>
  <c r="Q92" i="28"/>
  <c r="Q85" i="28" s="1"/>
  <c r="E63" i="28"/>
  <c r="E160" i="28"/>
  <c r="E151" i="28"/>
  <c r="E167" i="28"/>
  <c r="J63" i="28"/>
  <c r="Q152" i="28"/>
  <c r="Q151" i="28" s="1"/>
  <c r="F84" i="28"/>
  <c r="Q11" i="28"/>
  <c r="J10" i="28"/>
  <c r="Q144" i="28"/>
  <c r="Q127" i="28"/>
  <c r="C23" i="35"/>
  <c r="Q18" i="28"/>
  <c r="E10" i="28"/>
  <c r="F183" i="28"/>
  <c r="N84" i="28"/>
  <c r="L84" i="28"/>
  <c r="C22" i="35"/>
  <c r="C26" i="35" s="1"/>
  <c r="D26" i="35"/>
  <c r="O84" i="28"/>
  <c r="M84" i="28"/>
  <c r="K84" i="28"/>
  <c r="I84" i="28"/>
  <c r="G84" i="28"/>
  <c r="P84" i="28"/>
  <c r="H84" i="28"/>
  <c r="J84" i="28" l="1"/>
  <c r="E84" i="28"/>
  <c r="Q10" i="28"/>
  <c r="Q84" i="28" l="1"/>
  <c r="F10" i="28"/>
  <c r="J183" i="28"/>
  <c r="Q166" i="28"/>
  <c r="Q183" i="28"/>
  <c r="J161" i="28"/>
  <c r="Q161" i="28" l="1"/>
  <c r="Q167" i="28" s="1"/>
  <c r="J167" i="28"/>
  <c r="J160" i="28"/>
  <c r="Q160" i="28" l="1"/>
</calcChain>
</file>

<file path=xl/comments1.xml><?xml version="1.0" encoding="utf-8"?>
<comments xmlns="http://schemas.openxmlformats.org/spreadsheetml/2006/main">
  <authors>
    <author>ALeh</author>
  </authors>
  <commentList>
    <comment ref="A5" authorId="0">
      <text>
        <r>
          <rPr>
            <b/>
            <sz val="8"/>
            <color indexed="81"/>
            <rFont val="Tahoma"/>
            <family val="2"/>
            <charset val="204"/>
          </rPr>
          <t>ALeh: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<sst xmlns="http://schemas.openxmlformats.org/spreadsheetml/2006/main" count="1001" uniqueCount="493">
  <si>
    <t>/гривень/</t>
  </si>
  <si>
    <t>300000</t>
  </si>
  <si>
    <t>Зовнішнє фінансування</t>
  </si>
  <si>
    <t>Позики, надані міжнародними фінансовими організаціями</t>
  </si>
  <si>
    <t xml:space="preserve">Одержано позик </t>
  </si>
  <si>
    <r>
      <t>400000</t>
    </r>
    <r>
      <rPr>
        <sz val="12"/>
        <rFont val="Times New Roman"/>
        <family val="1"/>
        <charset val="204"/>
      </rPr>
      <t> </t>
    </r>
  </si>
  <si>
    <r>
      <t>Фінансування за борговими операціями</t>
    </r>
    <r>
      <rPr>
        <sz val="12"/>
        <rFont val="Times New Roman"/>
        <family val="1"/>
        <charset val="204"/>
      </rPr>
      <t> </t>
    </r>
  </si>
  <si>
    <r>
      <t>401000</t>
    </r>
    <r>
      <rPr>
        <sz val="12"/>
        <rFont val="Times New Roman"/>
        <family val="1"/>
        <charset val="204"/>
      </rPr>
      <t> </t>
    </r>
  </si>
  <si>
    <r>
      <t>Запозичення</t>
    </r>
    <r>
      <rPr>
        <sz val="12"/>
        <rFont val="Times New Roman"/>
        <family val="1"/>
        <charset val="204"/>
      </rPr>
      <t> </t>
    </r>
  </si>
  <si>
    <r>
      <t>401200</t>
    </r>
    <r>
      <rPr>
        <sz val="12"/>
        <rFont val="Times New Roman"/>
        <family val="1"/>
        <charset val="204"/>
      </rPr>
      <t> </t>
    </r>
  </si>
  <si>
    <r>
      <t>Зовнішні запозичення</t>
    </r>
    <r>
      <rPr>
        <sz val="12"/>
        <rFont val="Times New Roman"/>
        <family val="1"/>
        <charset val="204"/>
      </rPr>
      <t> </t>
    </r>
  </si>
  <si>
    <t>401202 </t>
  </si>
  <si>
    <t>Середньострокові зобов'язання </t>
  </si>
  <si>
    <t>Програми і централізовані заходи у галузі охорони здоров’я</t>
  </si>
  <si>
    <t>Централізовані заходи з лікування онкологічних хворих</t>
  </si>
  <si>
    <t>Заходи державної політики з питань дітей та їх соціального захисту</t>
  </si>
  <si>
    <t>Здійснення соціальної роботи з вразливими категоріями населення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</si>
  <si>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</si>
  <si>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Проведення спортивної роботи в регіоні</t>
  </si>
  <si>
    <t>Проведення навчально-тренувальних зборів і змагань з неолімпійських видів спорту</t>
  </si>
  <si>
    <t>Проведення навчально-тренувальних зборів і змагань з олімпійських видів спорту</t>
  </si>
  <si>
    <t>Заходи з енергозбереження</t>
  </si>
  <si>
    <t>Сприяння розвитку малого та середнього підприємництва</t>
  </si>
  <si>
    <t>Код програмної класифікації видатків та кредитування місцевих бюджетів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</si>
  <si>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</si>
  <si>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1030</t>
  </si>
  <si>
    <t>Компенсаційні виплати на пільговий проїзд автомобільним транспортом окремим категоріям громадян</t>
  </si>
  <si>
    <t>1017410</t>
  </si>
  <si>
    <t>Найменування головного розпорядника, відповідального виконавця, бюджетної програми або напряму видатків згідно з типовою відомчою/ТПКВКМБ/ТКВКБМС</t>
  </si>
  <si>
    <t>Код ФКВКБ</t>
  </si>
  <si>
    <t>1000000</t>
  </si>
  <si>
    <t>1010000</t>
  </si>
  <si>
    <t>1500000</t>
  </si>
  <si>
    <t>1510000</t>
  </si>
  <si>
    <t xml:space="preserve"> оплата праці </t>
  </si>
  <si>
    <t xml:space="preserve"> комунальні послуги та енергоносії </t>
  </si>
  <si>
    <t xml:space="preserve"> оплата праці               </t>
  </si>
  <si>
    <t xml:space="preserve">комунальні послуги та енергоносії </t>
  </si>
  <si>
    <t xml:space="preserve">Код </t>
  </si>
  <si>
    <t>Найменування згідно з класифікацією фінансування бюджету</t>
  </si>
  <si>
    <t>ВСЬОГО</t>
  </si>
  <si>
    <t>Разом</t>
  </si>
  <si>
    <t>у т.ч. бюджет розвитку</t>
  </si>
  <si>
    <t>200000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</si>
  <si>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</si>
  <si>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</si>
  <si>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</si>
  <si>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208400</t>
  </si>
  <si>
    <t xml:space="preserve">Кошти, що передаються із загального фонду бюджету до бюджету розвитку (спеціального фонду)
</t>
  </si>
  <si>
    <t>Всього за типом кредитора</t>
  </si>
  <si>
    <t>600000</t>
  </si>
  <si>
    <t>Фінансування за активними операціями</t>
  </si>
  <si>
    <r>
      <t>602000</t>
    </r>
    <r>
      <rPr>
        <sz val="12"/>
        <color indexed="8"/>
        <rFont val="Times New Roman"/>
        <family val="1"/>
        <charset val="204"/>
      </rPr>
      <t> </t>
    </r>
  </si>
  <si>
    <r>
      <t>Зміни обсягів бюджетних коштів</t>
    </r>
    <r>
      <rPr>
        <sz val="12"/>
        <color indexed="8"/>
        <rFont val="Times New Roman"/>
        <family val="1"/>
        <charset val="204"/>
      </rPr>
      <t> </t>
    </r>
  </si>
  <si>
    <t>602100 </t>
  </si>
  <si>
    <t>На початок періоду </t>
  </si>
  <si>
    <t>602400</t>
  </si>
  <si>
    <t>Всього за типом боргового зобов'язання</t>
  </si>
  <si>
    <t>ВСЬОГО ВИДАТКІВ</t>
  </si>
  <si>
    <t>0732</t>
  </si>
  <si>
    <t>0111</t>
  </si>
  <si>
    <t>0910</t>
  </si>
  <si>
    <t>0921</t>
  </si>
  <si>
    <t>0922</t>
  </si>
  <si>
    <t>0960</t>
  </si>
  <si>
    <t>0990</t>
  </si>
  <si>
    <t>0810</t>
  </si>
  <si>
    <t>1090</t>
  </si>
  <si>
    <t>1040</t>
  </si>
  <si>
    <t>0620</t>
  </si>
  <si>
    <t>0456</t>
  </si>
  <si>
    <t>0180</t>
  </si>
  <si>
    <t>0133</t>
  </si>
  <si>
    <t>0490</t>
  </si>
  <si>
    <t>1070</t>
  </si>
  <si>
    <t>1010</t>
  </si>
  <si>
    <t>1020</t>
  </si>
  <si>
    <t>0824</t>
  </si>
  <si>
    <t>0828</t>
  </si>
  <si>
    <t>0829</t>
  </si>
  <si>
    <t>3</t>
  </si>
  <si>
    <t>Код</t>
  </si>
  <si>
    <t>Офіційні трансферти</t>
  </si>
  <si>
    <t>Від органів державного управління</t>
  </si>
  <si>
    <t>Субвенції</t>
  </si>
  <si>
    <t>0470</t>
  </si>
  <si>
    <t>0540</t>
  </si>
  <si>
    <t>0411</t>
  </si>
  <si>
    <t>2</t>
  </si>
  <si>
    <t>Загальний фонд</t>
  </si>
  <si>
    <t>Спеціальний фонд</t>
  </si>
  <si>
    <t>Реверсна дотація</t>
  </si>
  <si>
    <t>Загальний обсяг фінансування будівництва</t>
  </si>
  <si>
    <t>Відсоток завершеності будівництва об"єктів на майбутні роки</t>
  </si>
  <si>
    <t>Всього видатків на завершення будівництва об"єктів на майбутні роки</t>
  </si>
  <si>
    <t>Разом видатків на поточний рік</t>
  </si>
  <si>
    <t>у т.ч. на погашення заборгованості що утворилася на початок року</t>
  </si>
  <si>
    <t>Назва об"єктів відповідно до проектно-кошторисної документації тощо</t>
  </si>
  <si>
    <t>РАЗОМ</t>
  </si>
  <si>
    <t>Всього</t>
  </si>
  <si>
    <t>з них</t>
  </si>
  <si>
    <t>бюджет розвитку</t>
  </si>
  <si>
    <t>капітальні видатки за рахунок коштів, що передаються із загального фонду до бюджету розвитку (спеціального фонду)</t>
  </si>
  <si>
    <t>видатки споживання</t>
  </si>
  <si>
    <t xml:space="preserve">видатки розвитку </t>
  </si>
  <si>
    <t>0763</t>
  </si>
  <si>
    <t>Разом загальний та спеціальний фонди</t>
  </si>
  <si>
    <t xml:space="preserve">     Секретар міської ради                                                     І.Шумра</t>
  </si>
  <si>
    <t xml:space="preserve">                           до рішення міської ради</t>
  </si>
  <si>
    <t>Найменування  згідно                                                      з  класифікацією доходів бюджету</t>
  </si>
  <si>
    <t>в т.ч.                           бюджет розвитку</t>
  </si>
  <si>
    <t xml:space="preserve">Податкові надходження </t>
  </si>
  <si>
    <t>Податки на доходи, податки на прибуток, податки на збільшення  ринкової вартості</t>
  </si>
  <si>
    <t>Податок та збір на доходи фізичних осіб</t>
  </si>
  <si>
    <t xml:space="preserve">Податок на доходи фізичних осіб, що сплачується податковими агентами, із доходів платника податку у вигляді заробітної плати             </t>
  </si>
  <si>
    <t xml:space="preserve">Податок на доходи фізичних осіб з грошового забезпечення, грошових винагород та інших виплат, одержаних  військовослужбовцями та особами рядового і начальницького складу, що сплачується податковими агентами               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</si>
  <si>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</si>
  <si>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 xml:space="preserve">Податок на доходи фізичних осіб, що сплачується фізичними особами за результатами річного декларування </t>
  </si>
  <si>
    <t>Податок на прибуток пiдприємств</t>
  </si>
  <si>
    <t>Податок на прибуток пiдприємств та фiнансових установ комунальної власностi</t>
  </si>
  <si>
    <t>Внутрішні податки на товари та послуги</t>
  </si>
  <si>
    <t>Акцизний податок з реалізації суб'єктами господарювання роздрібної торгівлі підакцизних товарів</t>
  </si>
  <si>
    <t xml:space="preserve">Місцеві податки </t>
  </si>
  <si>
    <t>Податок  на майно</t>
  </si>
  <si>
    <t xml:space="preserve">Податок на нерухоме майно, відмінне від земельної  ділянки, сплачений юридичними особами, які є власниками об'єктів житлової нерухомості                     </t>
  </si>
  <si>
    <t xml:space="preserve">Податок на нерухоме майно, відмінне від земельної  ділянки, сплачений фізичними особами,  які є власниками об'єктів житлової нерухомості                       </t>
  </si>
  <si>
    <t xml:space="preserve">Податок на нерухоме майно, відмінне від земельної  ділянки, сплачений фізичними особами, які є власниками об'єктів нежитлової нерухомості                     </t>
  </si>
  <si>
    <t xml:space="preserve">Податок на нерухоме майно, відмінне від земельної  ділянки, сплачений юридичними особами, які є власниками об'єктів нежитлової нерухомості                     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</si>
  <si>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</si>
  <si>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</si>
  <si>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</si>
  <si>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</si>
  <si>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осіб</t>
  </si>
  <si>
    <r>
      <t>Туристичний збір</t>
    </r>
    <r>
      <rPr>
        <sz val="20"/>
        <rFont val="Times New Roman"/>
        <family val="1"/>
        <charset val="204"/>
      </rPr>
      <t> </t>
    </r>
  </si>
  <si>
    <t>Туристичний збір, сплачений юридичними особами</t>
  </si>
  <si>
    <t>18030200 </t>
  </si>
  <si>
    <t>Туристичний збір, сплачений фізичними особами </t>
  </si>
  <si>
    <t xml:space="preserve">Єдиний податок </t>
  </si>
  <si>
    <t xml:space="preserve">Єдиний податок з юридичних осіб                        </t>
  </si>
  <si>
    <t xml:space="preserve">Єдиний податок з фізичних осіб                         </t>
  </si>
  <si>
    <t>Єдиний податок з сiльськогосподарських товаровиробникiв, у яких частка сiльськогосподарського товаровиробництва за попереднiй податковий (звiтний) рiк дорiвнює або перевищує 75 вiдсоткiв»</t>
  </si>
  <si>
    <t xml:space="preserve">Інші податки та збори                                  </t>
  </si>
  <si>
    <t xml:space="preserve">Екологічний податок                                    </t>
  </si>
  <si>
    <t>Надходження від викидів забруднюючих речовин в атмосферне повітря стаціонарними джерелами забруднення</t>
  </si>
  <si>
    <t xml:space="preserve">Надходження від скидів забруднюючих речовин безпосередньо у водні об'єкти                          </t>
  </si>
  <si>
    <t>Надходження від розміщення відходів у спеціально відведених для цього місцях чи на об'єктах, крім  розміщення окремих видів відходів як вторинної сировини</t>
  </si>
  <si>
    <t>Неподаткові надходження</t>
  </si>
  <si>
    <t>Доходи від власності та підприємницької діяльності</t>
  </si>
  <si>
    <t xml:space="preserve">Частина чистого прибутку (доходу) комунальних унітарних підприємств та їх об'єднань, що вилучається до відповідного місцевого бюджету </t>
  </si>
  <si>
    <t>Інші надходження</t>
  </si>
  <si>
    <t>Адміністративні штрафи  та інші санкції</t>
  </si>
  <si>
    <t>Адміністративні збори та платежі,  доходи від некомерційної  господарської діяльності</t>
  </si>
  <si>
    <t>Плата за надання адміністративних послуг</t>
  </si>
  <si>
    <t>Плата за надання інших адміністративних послуг</t>
  </si>
  <si>
    <t xml:space="preserve">Надходження від орендної плати за користування цілісним майновим комплексом та іншим державним майном          </t>
  </si>
  <si>
    <t xml:space="preserve">Надходження від орендної плати за користування цілісним майновим комплексом та іншим майном, що перебуває в комунальній власності                                  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</si>
  <si>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</si>
  <si>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</si>
  <si>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пов'язане з видачею та оформленням закордонних паспортів (посвідок) та паспортів громадян України</t>
  </si>
  <si>
    <t xml:space="preserve">Інші неподаткові надходження </t>
  </si>
  <si>
    <t xml:space="preserve">Інші надходження </t>
  </si>
  <si>
    <t xml:space="preserve">                          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</si>
  <si>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</si>
  <si>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</si>
  <si>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</si>
  <si>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Плата за оренду майна бюджетних установ</t>
  </si>
  <si>
    <t>Надходження бюджетних установ вiд реалiзацiї в установленому порядку майна (крiм нерухомого майна)</t>
  </si>
  <si>
    <t>Всього доходів</t>
  </si>
  <si>
    <t>Субвенція з державного бюджету місцевим бюджетам на виплату допомоги сім'ям з дітьми, малозабезпеченим сім'ям, інвалідам з дитинства, дітям-інвалідам, тимчасової державної допомоги дітям та допомоги по догляду за інвалілами I чи II групи внаслідок психічного розладу</t>
  </si>
  <si>
    <t>Субвенція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 </t>
  </si>
  <si>
    <t>Освітня субвенція з державного бюджету місцевим бюджетам</t>
  </si>
  <si>
    <t>Медична субвенція з державного бюджету місцевим бюджетам</t>
  </si>
  <si>
    <t>Секретар міської ради                                                            І.Шумра</t>
  </si>
  <si>
    <t>Код бюджету</t>
  </si>
  <si>
    <t>Назва місцевого бюджету адміністративно -територіальної одиниці</t>
  </si>
  <si>
    <t xml:space="preserve">Субвенція спеціального фонду на: </t>
  </si>
  <si>
    <t>Державний бюджет</t>
  </si>
  <si>
    <t>Бюджет Володимирецького району</t>
  </si>
  <si>
    <t>Адмiнiстративний збiр за проведення державної реєстрацiї юридичних осiб, фiзичних осiб — пiдприємцiв та громадських формувань</t>
  </si>
  <si>
    <t>Адмiнiстративний збiр за державну реєстрацiю речових прав на нерухоме майно та їх обтяжень</t>
  </si>
  <si>
    <t>Надходження бюджетних установ вiд додаткової (господарської) дiяльностi</t>
  </si>
  <si>
    <t>Доходи вiд операцiй з капiталом</t>
  </si>
  <si>
    <t>Кошти вiд продажу землi i нематерiальних активiв</t>
  </si>
  <si>
    <t>Кошти вiд продажу землi</t>
  </si>
  <si>
    <t>Кошти вiд продажу земельних дiлянок несiльськогосподарського призначення, що перебувають у державнiй або комунальнiй власностi, та земельних дiлянок, якi знаходяться на територiї Автономної Республiки Крим</t>
  </si>
  <si>
    <t xml:space="preserve">Код програмної класифікації видатків та кредитування місцевих бюджетів </t>
  </si>
  <si>
    <t>Назва головного розпорядника, відповідального виконавця, бюджетної програми або напряму видатків згідно з типовою відомчою/ТПКВКМБ/ТКВКБМС</t>
  </si>
  <si>
    <t xml:space="preserve">Найменування місцевої (регіональної) програми </t>
  </si>
  <si>
    <t xml:space="preserve">Всього    </t>
  </si>
  <si>
    <t>Заклади і заходи з питань дітей та їх соціального захисту</t>
  </si>
  <si>
    <t>Внески до статутного капіталу суб’єктів господарювання</t>
  </si>
  <si>
    <t xml:space="preserve">Найменування головного розпорядника, відповідального виконавця, бюджетної програми або напряму видатків згідно з типовою відомчою/ТПКВКМБ/ТКВКБМС              </t>
  </si>
  <si>
    <t>Код ТПКВКМБ/ТКВКБМС</t>
  </si>
  <si>
    <t>16(гр5 +гр10)</t>
  </si>
  <si>
    <t>3110</t>
  </si>
  <si>
    <t>3112</t>
  </si>
  <si>
    <t>3130</t>
  </si>
  <si>
    <t>3132</t>
  </si>
  <si>
    <t>3140</t>
  </si>
  <si>
    <t>3160</t>
  </si>
  <si>
    <t>6010</t>
  </si>
  <si>
    <t>5010</t>
  </si>
  <si>
    <t>5011</t>
  </si>
  <si>
    <t>5012</t>
  </si>
  <si>
    <t>7310</t>
  </si>
  <si>
    <t>7410</t>
  </si>
  <si>
    <t>7470</t>
  </si>
  <si>
    <t>9110</t>
  </si>
  <si>
    <t>3100</t>
  </si>
  <si>
    <t>3104</t>
  </si>
  <si>
    <t>3105</t>
  </si>
  <si>
    <t>4060</t>
  </si>
  <si>
    <t>Фінансування  бюджету м.Вараш на 2018 рік</t>
  </si>
  <si>
    <t>Виконавчий комітет Вараської міської ради</t>
  </si>
  <si>
    <t>Управління  освіти виконавчого комітету Вараської міської ради</t>
  </si>
  <si>
    <t>Управління праці та соціального захисту населення виконавчого комітету Вараської міської ради</t>
  </si>
  <si>
    <t>Фінансове управління виконавчого комітету Вараської міської ради</t>
  </si>
  <si>
    <t>Управління містобудування, архітектури та капітального будівництва виконавчого комітету Вараської міської ради</t>
  </si>
  <si>
    <t>Керівництво і управління у відповідній сфері у містах (місті Києві), селищах, селах, об’єднаних територіальних громадах</t>
  </si>
  <si>
    <t>0160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</si>
  <si>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</si>
  <si>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0150</t>
  </si>
  <si>
    <t>0200000</t>
  </si>
  <si>
    <t>0210000</t>
  </si>
  <si>
    <t>0210160</t>
  </si>
  <si>
    <t xml:space="preserve">Спеціалізована стаціонарна медична допомога населенню </t>
  </si>
  <si>
    <t>0212020</t>
  </si>
  <si>
    <t>2020</t>
  </si>
  <si>
    <t>0212152</t>
  </si>
  <si>
    <t>0212140</t>
  </si>
  <si>
    <t>2140</t>
  </si>
  <si>
    <t>0212142</t>
  </si>
  <si>
    <t>2142</t>
  </si>
  <si>
    <t>Програми і централізовані заходи боротьби з туберкульозом</t>
  </si>
  <si>
    <t>0212144</t>
  </si>
  <si>
    <t>2144</t>
  </si>
  <si>
    <t>Централізовані заходи з лікування хворих на цукровий та нецукровий діабет</t>
  </si>
  <si>
    <t>0212145</t>
  </si>
  <si>
    <t>2145</t>
  </si>
  <si>
    <t>0212150</t>
  </si>
  <si>
    <t>Інші програми, заклади та заходи у сфері охорони здоров’я</t>
  </si>
  <si>
    <t>2150</t>
  </si>
  <si>
    <t>Інші програми та заходи у сфері охорони здоров’я</t>
  </si>
  <si>
    <t>2152</t>
  </si>
  <si>
    <t>0213120</t>
  </si>
  <si>
    <t>0213121</t>
  </si>
  <si>
    <t>0213110</t>
  </si>
  <si>
    <t>0213112</t>
  </si>
  <si>
    <t>Утримання та забезпечення діяльності центрів соціальних служб для сім’ї, дітей та молоді</t>
  </si>
  <si>
    <t>3121</t>
  </si>
  <si>
    <t>3120</t>
  </si>
  <si>
    <t>0213123</t>
  </si>
  <si>
    <t>3123</t>
  </si>
  <si>
    <t>Заходи державної політики з питань сім'ї</t>
  </si>
  <si>
    <t>0213130</t>
  </si>
  <si>
    <t>0213133</t>
  </si>
  <si>
    <t>3133</t>
  </si>
  <si>
    <t>Інші заходи та заклади молодіжної політики</t>
  </si>
  <si>
    <t>Реалізація державної політики у молодіжній сфері</t>
  </si>
  <si>
    <t>0213132</t>
  </si>
  <si>
    <t>Утримання клубів для підлітків за місцем проживання</t>
  </si>
  <si>
    <t>0213140</t>
  </si>
  <si>
    <t>0213242</t>
  </si>
  <si>
    <t>3242</t>
  </si>
  <si>
    <t>0213240</t>
  </si>
  <si>
    <t>3240</t>
  </si>
  <si>
    <t>Інші заклади та заходи</t>
  </si>
  <si>
    <t>Інші заходи у сфері соціального захисту і соціального забезпечення</t>
  </si>
  <si>
    <t>0215010</t>
  </si>
  <si>
    <t>0215011</t>
  </si>
  <si>
    <t>0215012</t>
  </si>
  <si>
    <t>0216030</t>
  </si>
  <si>
    <t>6030</t>
  </si>
  <si>
    <t>Організація благоустрою населених пунктів</t>
  </si>
  <si>
    <t>0217610</t>
  </si>
  <si>
    <t>7610</t>
  </si>
  <si>
    <t>0217640</t>
  </si>
  <si>
    <t>7640</t>
  </si>
  <si>
    <t>0217670</t>
  </si>
  <si>
    <t>7670</t>
  </si>
  <si>
    <t>Членські внески до асоціацій органів місцевого самоврядування</t>
  </si>
  <si>
    <t>0217680</t>
  </si>
  <si>
    <t>7680</t>
  </si>
  <si>
    <t>0218110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</si>
  <si>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</si>
  <si>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</si>
  <si>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</si>
  <si>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0218330</t>
  </si>
  <si>
    <t>8330</t>
  </si>
  <si>
    <t xml:space="preserve">Інша діяльність у сфері екології та охорони природних ресурсів </t>
  </si>
  <si>
    <t>0219770</t>
  </si>
  <si>
    <t>9770</t>
  </si>
  <si>
    <t xml:space="preserve">Інші субвенції з місцевого бюджету </t>
  </si>
  <si>
    <t>3710160</t>
  </si>
  <si>
    <t>3700000</t>
  </si>
  <si>
    <t>3710000</t>
  </si>
  <si>
    <t>3718500</t>
  </si>
  <si>
    <t>8500</t>
  </si>
  <si>
    <t>Нерозподілені трансферти з державного бюджету</t>
  </si>
  <si>
    <t>Резервний фонд</t>
  </si>
  <si>
    <t>3718700</t>
  </si>
  <si>
    <t>8700</t>
  </si>
  <si>
    <t>3719110</t>
  </si>
  <si>
    <t>0810000</t>
  </si>
  <si>
    <t>0800000</t>
  </si>
  <si>
    <t>1510160</t>
  </si>
  <si>
    <t>0610160</t>
  </si>
  <si>
    <t>0610000</t>
  </si>
  <si>
    <t>0600000</t>
  </si>
  <si>
    <t>0810160</t>
  </si>
  <si>
    <t>3030</t>
  </si>
  <si>
    <t>3031</t>
  </si>
  <si>
    <t>0813030</t>
  </si>
  <si>
    <t>0813031</t>
  </si>
  <si>
    <t>3033</t>
  </si>
  <si>
    <t>3032</t>
  </si>
  <si>
    <t>0813032</t>
  </si>
  <si>
    <t>0813033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</si>
  <si>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</si>
  <si>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Надання інших пільг окремим категоріям громадян відповідно до законодавства</t>
  </si>
  <si>
    <t>Надання пільг окремим категоріям громадян з оплати послуг зв'язку</t>
  </si>
  <si>
    <t>0813104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</si>
  <si>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</si>
  <si>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0813100</t>
  </si>
  <si>
    <t xml:space="preserve">Надання реабілітаційних послуг особам з інвалідністю та дітям з інвалідністю </t>
  </si>
  <si>
    <t>0813105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</si>
  <si>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</si>
  <si>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0813160</t>
  </si>
  <si>
    <t>0813192</t>
  </si>
  <si>
    <t>3192</t>
  </si>
  <si>
    <t>Надання фінансової підтримки громадським організаціям осіб з інвалідністю і ветеранів, діяльність яких має соціальну спрямованість</t>
  </si>
  <si>
    <t>0813190</t>
  </si>
  <si>
    <t>3190</t>
  </si>
  <si>
    <t>0813240</t>
  </si>
  <si>
    <t>0813242</t>
  </si>
  <si>
    <t>в т.ч. за рахунок медичної субвенції з державного бюджету</t>
  </si>
  <si>
    <t>Забезпечення діяльності бібліотек</t>
  </si>
  <si>
    <t>1014030</t>
  </si>
  <si>
    <t>1010160</t>
  </si>
  <si>
    <t>4030</t>
  </si>
  <si>
    <t>1014060</t>
  </si>
  <si>
    <t>Забезпечення діяльності палаців i будинків культури, клубів, центрів дозвілля та iнших клубних закладів</t>
  </si>
  <si>
    <t>1011100</t>
  </si>
  <si>
    <t>1014081</t>
  </si>
  <si>
    <t>4081</t>
  </si>
  <si>
    <t xml:space="preserve">Забезпечення діяльності інших закладів в галузі культури і мистецтва </t>
  </si>
  <si>
    <t>1014080</t>
  </si>
  <si>
    <t>4080</t>
  </si>
  <si>
    <t>Інші заклади та заходи в галузі культури і мистецтва</t>
  </si>
  <si>
    <t xml:space="preserve">Інші заходи в галузі культури і мистецтва </t>
  </si>
  <si>
    <t>1014082</t>
  </si>
  <si>
    <t>4082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</si>
  <si>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</si>
  <si>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1100</t>
  </si>
  <si>
    <t>Дотації з бюджету м.Вараш</t>
  </si>
  <si>
    <t>Обласний бюджет Рівненської області</t>
  </si>
  <si>
    <t>Інші субвенції (забезпечення послугами оздоровлення і відпочинку дітей, які потребують особливої соціальної уваги та підтримки, шляхом компенсації вартості путівки на оздоровлення дітей через співфінансування з міського бюджету)</t>
  </si>
  <si>
    <t>Субвенції з бюджету м.Вараш</t>
  </si>
  <si>
    <t>Внески до статутного капіталу комунального підприємтсва "Житлокомунсервіс" Кузнецовської міської ради</t>
  </si>
  <si>
    <t>Внески до статутного капіталу комунального підприємтсва "Благоустрій" Кузнецовської міської ради</t>
  </si>
  <si>
    <t>0210150</t>
  </si>
  <si>
    <t>1516011</t>
  </si>
  <si>
    <t>6011</t>
  </si>
  <si>
    <t>Експлуатація та технічне обслуговування житлового фонду</t>
  </si>
  <si>
    <t>Утримання та ефективна експлуатація об’єктів житлово-комунального господарства</t>
  </si>
  <si>
    <t>1516010</t>
  </si>
  <si>
    <t>1517310</t>
  </si>
  <si>
    <t>Будівництво об'єктів житлово-комунального господарства</t>
  </si>
  <si>
    <t>0443</t>
  </si>
  <si>
    <t>1517460</t>
  </si>
  <si>
    <t>7460</t>
  </si>
  <si>
    <t>Утримання та розвиток автомобільних доріг та дорожньої інфраструктури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</si>
  <si>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</si>
  <si>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</si>
  <si>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1517461</t>
  </si>
  <si>
    <t>Надання дошкільної освіти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</si>
  <si>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</si>
  <si>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0611010</t>
  </si>
  <si>
    <t>0611020</t>
  </si>
  <si>
    <t>Надання загальної середньої освіти спеціальними 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t>
  </si>
  <si>
    <t>0611070</t>
  </si>
  <si>
    <t xml:space="preserve">Надання позашкільної освіти позашкільними закладами освіти, заходи із позашкільної роботи з дітьми </t>
  </si>
  <si>
    <t>0611090</t>
  </si>
  <si>
    <t xml:space="preserve">Підвищення кваліфікації, перепідготовка кадрів закладами післядипломної освіти </t>
  </si>
  <si>
    <t xml:space="preserve">Методичне забезпечення діяльності навчальних закладів </t>
  </si>
  <si>
    <t>Інші програми, заклади та заходи у сфері освіти</t>
  </si>
  <si>
    <t>Забезпечення діяльності інших закладів у сфері освіти</t>
  </si>
  <si>
    <t>Інші програми та заходи у сфері освіти</t>
  </si>
  <si>
    <t>0611140</t>
  </si>
  <si>
    <t>1140</t>
  </si>
  <si>
    <t>0950</t>
  </si>
  <si>
    <t>0611150</t>
  </si>
  <si>
    <t>1150</t>
  </si>
  <si>
    <t>1160</t>
  </si>
  <si>
    <t>1162</t>
  </si>
  <si>
    <t>0611160</t>
  </si>
  <si>
    <t>0611161</t>
  </si>
  <si>
    <t>1161</t>
  </si>
  <si>
    <t>3230</t>
  </si>
  <si>
    <t>0613230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</si>
  <si>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 та оплату послуг із здійснення патронату над дитиною та виплата соціальної допомоги на утримання дитини в сім’ї патронатного вихователя</t>
  </si>
  <si>
    <t>Розвиток дитячо-юнацького та резервного спорту</t>
  </si>
  <si>
    <t>Утримання та навчально-тренувальна робота комунальних дитячо-юнацьких спортивних шкіл</t>
  </si>
  <si>
    <t>0615030</t>
  </si>
  <si>
    <t>0615031</t>
  </si>
  <si>
    <t>5031</t>
  </si>
  <si>
    <t>5030</t>
  </si>
  <si>
    <t>0617640</t>
  </si>
  <si>
    <t>перевірка               апарат</t>
  </si>
  <si>
    <t xml:space="preserve"> культура</t>
  </si>
  <si>
    <t>галузь освіта</t>
  </si>
  <si>
    <t>соцзахист</t>
  </si>
  <si>
    <t xml:space="preserve"> ф-ра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</si>
  <si>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</si>
  <si>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 xml:space="preserve">Надання пільг на оплату житлово-комунальних послуг окремим категоріям громадян відповідно до законодавства </t>
  </si>
  <si>
    <t>Надання субсидій населенню для відшкодування витрат на оплату житлово-комунальних послуг</t>
  </si>
  <si>
    <t>0813010</t>
  </si>
  <si>
    <t>0813011</t>
  </si>
  <si>
    <t>Надання допомоги сім'ям з дітьми, малозабезпеченим  сім’ям, особам з інвалідністю з дитинства та тимчасової допомоги дітям</t>
  </si>
  <si>
    <t>Надання допомоги у зв'язку з вагітністю і пологами</t>
  </si>
  <si>
    <t>Надання допомоги до досягнення дитиною трирічного віку</t>
  </si>
  <si>
    <t>Надання допомоги при народженні дитини</t>
  </si>
  <si>
    <t>Надання допомоги на дітей, над якими встановлено опіку чи піклування</t>
  </si>
  <si>
    <t>Надання допомоги на дітей одиноким матерям</t>
  </si>
  <si>
    <t>Надання тимчасової державної допомоги дітям</t>
  </si>
  <si>
    <t>Надання допомоги при усиновленні дитини</t>
  </si>
  <si>
    <t>Надання державної соціальної допомоги малозабезпеченим сім'ям</t>
  </si>
  <si>
    <t xml:space="preserve">Надання державної соціальної допомоги особам з інвалідністю з дитинства та дітям з інвалідністю </t>
  </si>
  <si>
    <t>Пільгове медичне обслуговування осіб, які постраждали внаслідок Чорнобильської катастрофи</t>
  </si>
  <si>
    <t>Надання пільг та субсидій населенню на придбання твердого та рідкого пічного побутового палива і скрапленого газу</t>
  </si>
  <si>
    <t>0813020</t>
  </si>
  <si>
    <t>0813022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</si>
  <si>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</si>
  <si>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Надання допомоги по догляду за особами з інвалідністю I чи II групи внаслідок психічного розладу</t>
  </si>
  <si>
    <t>3080</t>
  </si>
  <si>
    <t>0813080</t>
  </si>
  <si>
    <t>0813050</t>
  </si>
  <si>
    <t>0813049</t>
  </si>
  <si>
    <t>0813048</t>
  </si>
  <si>
    <t>0813047</t>
  </si>
  <si>
    <t>0813046</t>
  </si>
  <si>
    <t>0813045</t>
  </si>
  <si>
    <t>0813044</t>
  </si>
  <si>
    <t>0813043</t>
  </si>
  <si>
    <t>0813041</t>
  </si>
  <si>
    <t>0813040</t>
  </si>
  <si>
    <t>0813012</t>
  </si>
  <si>
    <t>0611162</t>
  </si>
  <si>
    <t>Реконструкція теплової мережі від ТК-26 до внутрішньоквартальних теплових камер м.Вараш Рівненської області</t>
  </si>
  <si>
    <t>Реконструкція магістральної водопровідної мережі по вулиці Парковій м.Вараш Рівненської області</t>
  </si>
  <si>
    <t>Соціальний захист ветеранів війни та праці</t>
  </si>
  <si>
    <t>Відділ  культури та туризму  виконавчого комітету Вараської міської ради</t>
  </si>
  <si>
    <t>в т.ч. за рахунок освітньої субвенції з державного бюджету</t>
  </si>
  <si>
    <t>Програма розвитку та реалізації питань містобудування у м.Вараш на 2018-2020 роки</t>
  </si>
  <si>
    <t xml:space="preserve">Програма реформування і розвитку житлово-комунального господарства міста Вараш на 2016-2020 роки </t>
  </si>
  <si>
    <t>Програма розвитку автомобільних доріг, дорожнього руху та його безпеки у місті Вараш на 2016-2020 роки</t>
  </si>
  <si>
    <t>Міська комплексна програма "Здоров'я" на 2018 рік</t>
  </si>
  <si>
    <t>Програма відпочинку та оздоровлення дітей міста Вараш на 2018-2020 роки</t>
  </si>
  <si>
    <t>Програма розвитку фізичної культури і спорту у місті Вараш на 2018-2020 роки</t>
  </si>
  <si>
    <t>Програма з енергозбереження м.Вараш на 2016-2020 роки</t>
  </si>
  <si>
    <t>Програма поводження з відходами м.Вараш на 2016-2020 роки</t>
  </si>
  <si>
    <t xml:space="preserve">Програма благоустрою міста Вараш на 2016 -2020 роки      </t>
  </si>
  <si>
    <t>Програма економічного і соціального розвитку міста Вараш на 2018 рік</t>
  </si>
  <si>
    <t>Комплексна програма розвитку цивільного захисту міста Вараш на 2016-2020 роки</t>
  </si>
  <si>
    <t>Програма реалізації природоохоронних заходів міста Вараш на 2018-2020 роки</t>
  </si>
  <si>
    <t>Програма соціальної допомоги в місті Вараш на 2018-2020 рік</t>
  </si>
  <si>
    <t>Міська програма соціального захисту та підтримки учасників антитерористичної операції та членів їх сімей - мешканців м.Вараш на 2018-2020 роки</t>
  </si>
  <si>
    <t>Міська програма "Харчування учнів загальноосвітніх навчальних закладів міста Вараша" на 2018 рік</t>
  </si>
  <si>
    <t>Міська програма розвитку культури та туризму на 2018-2020 роки</t>
  </si>
  <si>
    <t>Програма розвитку парку культури та відпочинку м.Вараш на 2015-2020 роки</t>
  </si>
  <si>
    <t>Комплексна програма підтримки сім'ї, дітей та молоді міста на 2018-2020 роки</t>
  </si>
  <si>
    <t xml:space="preserve">                                         Додаток  1</t>
  </si>
  <si>
    <t>___________2017 року  №______</t>
  </si>
  <si>
    <t>Доходи бюджету м.Вараш на 2018 рік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</si>
  <si>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</si>
  <si>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</si>
  <si>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</si>
  <si>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 xml:space="preserve">Частина чистого прибутку (доходу) державних або комунальних унітарних підприємств та їх об'єднань, що вилучається до відповідного бюджету,  та дивіденди (дохід), нараховані на акції (частки, паї) господарських товариств, у статутних капіталах </t>
  </si>
  <si>
    <t>є державна або комунальна власність</t>
  </si>
  <si>
    <t>Субвенція з державного бюджету місцевим бюджетам на фінансування заходів соціально-економічної компенсації ризику населення, яке проживає на території зони спостереження</t>
  </si>
  <si>
    <t>Субвенція з державного бюджету місцевим бюджетам на 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вивезення побутового сміття та рідких нечистот</t>
  </si>
  <si>
    <t>Міська програма "Питна вода міста Вараш" на 2006-2020 роки</t>
  </si>
  <si>
    <t xml:space="preserve">Субвенції загального фонду на: </t>
  </si>
  <si>
    <t>програми</t>
  </si>
  <si>
    <t>Програма розвитку малого і середнього підприємництва в місті Вараш на 2018-2020 роки</t>
  </si>
  <si>
    <t>Програма розвитку української мови, української культури та історичної свідомості в місті Вараші на 2016-2020 роки</t>
  </si>
  <si>
    <t>Розроблення схем планування та забудови територій (містобудівної документації)</t>
  </si>
  <si>
    <t>7350</t>
  </si>
  <si>
    <t>1517350</t>
  </si>
  <si>
    <t>1517330</t>
  </si>
  <si>
    <t>7330</t>
  </si>
  <si>
    <t>Будівництво інших об'єктів соціальної та виробничої інфраструктури комунальної власності</t>
  </si>
  <si>
    <t>Будівництво літньої сцени з благоустроєм прилеглої території та прив'язка памятника Т.Шевченку в м.Вараш Рівненської області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</si>
</sst>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000000"/>
  </numFmts>
  <fonts count="13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Arial Cyr"/>
      <charset val="204"/>
    </font>
    <font>
      <u/>
      <sz val="10"/>
      <color indexed="12"/>
      <name val="Arial Cyr"/>
      <charset val="204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9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</font>
    <font>
      <b/>
      <i/>
      <sz val="10"/>
      <name val="Times New Roman"/>
      <family val="1"/>
    </font>
    <font>
      <sz val="12"/>
      <name val="Times New Roman"/>
      <family val="1"/>
    </font>
    <font>
      <sz val="9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4"/>
      <name val="Times New Roman"/>
      <family val="1"/>
    </font>
    <font>
      <b/>
      <sz val="8"/>
      <name val="Times New Roman"/>
      <family val="1"/>
    </font>
    <font>
      <b/>
      <i/>
      <sz val="10"/>
      <name val="Times New Roman CYR"/>
      <charset val="204"/>
    </font>
    <font>
      <b/>
      <i/>
      <sz val="10"/>
      <name val="Times New Roman"/>
      <family val="1"/>
      <charset val="204"/>
    </font>
    <font>
      <sz val="10"/>
      <name val="Helv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</font>
    <font>
      <b/>
      <sz val="10"/>
      <name val="Times New Roman"/>
      <family val="1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b/>
      <sz val="14"/>
      <name val="Times New Roman Cyr"/>
      <family val="1"/>
      <charset val="204"/>
    </font>
    <font>
      <sz val="14"/>
      <name val="Times New Roman Cyr"/>
      <family val="1"/>
      <charset val="204"/>
    </font>
    <font>
      <sz val="14"/>
      <color indexed="8"/>
      <name val="Times New Roman"/>
      <family val="1"/>
    </font>
    <font>
      <sz val="14"/>
      <name val="Arial Cyr"/>
      <family val="2"/>
      <charset val="204"/>
    </font>
    <font>
      <sz val="16"/>
      <name val="Arial Cyr"/>
      <family val="2"/>
      <charset val="204"/>
    </font>
    <font>
      <b/>
      <sz val="8"/>
      <name val="Times New Roman"/>
      <family val="1"/>
      <charset val="204"/>
    </font>
    <font>
      <sz val="1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20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sz val="18"/>
      <name val="Arial Cyr"/>
      <charset val="204"/>
    </font>
    <font>
      <b/>
      <sz val="14"/>
      <name val="Times New Roman"/>
      <family val="1"/>
      <charset val="204"/>
    </font>
    <font>
      <b/>
      <sz val="14"/>
      <color indexed="8"/>
      <name val="Times New Roman Cyr"/>
      <family val="1"/>
      <charset val="204"/>
    </font>
    <font>
      <i/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4"/>
      <color indexed="8"/>
      <name val="Arial"/>
      <family val="2"/>
      <charset val="204"/>
    </font>
    <font>
      <b/>
      <sz val="26"/>
      <color indexed="8"/>
      <name val="Times New Roman"/>
      <family val="1"/>
      <charset val="204"/>
    </font>
    <font>
      <b/>
      <sz val="14"/>
      <name val="Times New Roman"/>
      <family val="1"/>
    </font>
    <font>
      <b/>
      <sz val="10"/>
      <name val="Arial Cyr"/>
      <charset val="204"/>
    </font>
    <font>
      <sz val="9"/>
      <name val="Arial Cyr"/>
      <charset val="204"/>
    </font>
    <font>
      <b/>
      <sz val="7"/>
      <name val="Times New Roman"/>
      <family val="1"/>
    </font>
    <font>
      <sz val="13"/>
      <name val="Arial Cyr"/>
      <charset val="204"/>
    </font>
    <font>
      <sz val="14"/>
      <color indexed="10"/>
      <name val="Times New Roman"/>
      <family val="1"/>
    </font>
    <font>
      <sz val="10"/>
      <color indexed="10"/>
      <name val="Arial Cyr"/>
      <charset val="204"/>
    </font>
    <font>
      <b/>
      <sz val="14"/>
      <color indexed="10"/>
      <name val="Times New Roman"/>
      <family val="1"/>
      <charset val="204"/>
    </font>
    <font>
      <sz val="14"/>
      <name val="Arial Cyr"/>
      <charset val="204"/>
    </font>
    <font>
      <b/>
      <sz val="11"/>
      <name val="Arial Cyr"/>
      <family val="2"/>
      <charset val="204"/>
    </font>
    <font>
      <b/>
      <sz val="11"/>
      <name val="Times New Roman"/>
      <family val="1"/>
      <charset val="204"/>
    </font>
    <font>
      <b/>
      <sz val="12"/>
      <name val="Arial Cyr"/>
      <charset val="204"/>
    </font>
    <font>
      <sz val="16"/>
      <name val="Times New Roman"/>
      <family val="1"/>
    </font>
    <font>
      <sz val="20"/>
      <color indexed="8"/>
      <name val="Times New Roman"/>
      <family val="1"/>
      <charset val="204"/>
    </font>
    <font>
      <sz val="20"/>
      <name val="Arial Cyr"/>
      <charset val="204"/>
    </font>
    <font>
      <b/>
      <sz val="21"/>
      <name val="Times New Roman"/>
      <family val="1"/>
      <charset val="204"/>
    </font>
    <font>
      <sz val="21"/>
      <name val="Times New Roman"/>
      <family val="1"/>
      <charset val="204"/>
    </font>
    <font>
      <sz val="21"/>
      <name val="Arial Cyr"/>
      <charset val="204"/>
    </font>
    <font>
      <b/>
      <sz val="16"/>
      <name val="Times New Roman"/>
      <family val="1"/>
      <charset val="204"/>
    </font>
    <font>
      <b/>
      <sz val="21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21"/>
      <color indexed="8"/>
      <name val="Times New Roman"/>
      <family val="1"/>
      <charset val="204"/>
    </font>
    <font>
      <sz val="19"/>
      <color indexed="8"/>
      <name val="Times New Roman"/>
      <family val="1"/>
      <charset val="204"/>
    </font>
    <font>
      <b/>
      <sz val="20"/>
      <name val="Times New Roman"/>
      <family val="1"/>
      <charset val="204"/>
    </font>
    <font>
      <sz val="16"/>
      <name val="Times New Roman"/>
      <family val="1"/>
      <charset val="204"/>
    </font>
    <font>
      <b/>
      <sz val="19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6"/>
      <name val="Arial Cyr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i/>
      <sz val="12"/>
      <name val="Times New Roman CYR"/>
      <family val="1"/>
      <charset val="204"/>
    </font>
    <font>
      <i/>
      <sz val="12"/>
      <name val="Times New Roman Cyr"/>
      <family val="1"/>
      <charset val="204"/>
    </font>
    <font>
      <i/>
      <sz val="10"/>
      <name val="Arial Cyr"/>
      <charset val="204"/>
    </font>
    <font>
      <b/>
      <i/>
      <sz val="12"/>
      <color indexed="10"/>
      <name val="Times New Roman CYR"/>
      <family val="1"/>
      <charset val="204"/>
    </font>
    <font>
      <sz val="28"/>
      <color indexed="8"/>
      <name val="Times New Roman"/>
      <family val="1"/>
      <charset val="204"/>
    </font>
    <font>
      <b/>
      <sz val="14"/>
      <name val="Arial Cyr"/>
      <charset val="204"/>
    </font>
    <font>
      <i/>
      <sz val="12"/>
      <color indexed="8"/>
      <name val="Times New Roman"/>
      <family val="1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Arial Cyr"/>
      <charset val="204"/>
    </font>
    <font>
      <i/>
      <sz val="12"/>
      <name val="Helv"/>
      <charset val="204"/>
    </font>
    <font>
      <i/>
      <sz val="10"/>
      <name val="Helv"/>
      <charset val="204"/>
    </font>
    <font>
      <i/>
      <sz val="14"/>
      <name val="Times New Roman"/>
      <family val="1"/>
      <charset val="204"/>
    </font>
    <font>
      <i/>
      <sz val="12"/>
      <name val="Times New Roman"/>
      <family val="1"/>
    </font>
    <font>
      <sz val="14"/>
      <name val="Times New Roman CYR"/>
      <charset val="204"/>
    </font>
    <font>
      <sz val="10"/>
      <color rgb="FFFF0000"/>
      <name val="Arial Cyr"/>
      <charset val="204"/>
    </font>
    <font>
      <sz val="10"/>
      <color rgb="FFFF0000"/>
      <name val="Helv"/>
      <charset val="204"/>
    </font>
    <font>
      <b/>
      <sz val="14"/>
      <color rgb="FFFF0000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2"/>
      <name val="Arial Cyr"/>
      <charset val="204"/>
    </font>
    <font>
      <i/>
      <sz val="14"/>
      <name val="Times New Roman Cyr"/>
      <charset val="204"/>
    </font>
    <font>
      <sz val="12"/>
      <color indexed="8"/>
      <name val="Times New Roman"/>
      <family val="1"/>
    </font>
    <font>
      <sz val="12"/>
      <name val="Times New Roman CYR"/>
      <charset val="204"/>
    </font>
    <font>
      <i/>
      <sz val="12"/>
      <color indexed="8"/>
      <name val="Times New Roman"/>
      <family val="1"/>
      <charset val="204"/>
    </font>
    <font>
      <i/>
      <sz val="12"/>
      <color indexed="10"/>
      <name val="Times New Roman Cyr"/>
      <family val="1"/>
      <charset val="204"/>
    </font>
    <font>
      <b/>
      <i/>
      <sz val="12"/>
      <name val="Times New Roman"/>
      <family val="1"/>
    </font>
    <font>
      <i/>
      <sz val="12"/>
      <name val="Times New Roman CYR"/>
      <charset val="204"/>
    </font>
    <font>
      <i/>
      <sz val="12"/>
      <color indexed="10"/>
      <name val="Times New Roman"/>
      <family val="1"/>
    </font>
    <font>
      <sz val="12"/>
      <color indexed="10"/>
      <name val="Times New Roman"/>
      <family val="1"/>
    </font>
    <font>
      <sz val="12"/>
      <color rgb="FFFF0000"/>
      <name val="Arial Cyr"/>
      <charset val="204"/>
    </font>
    <font>
      <i/>
      <sz val="14"/>
      <name val="Times New Roman CYR"/>
      <family val="1"/>
      <charset val="204"/>
    </font>
    <font>
      <sz val="14"/>
      <color indexed="8"/>
      <name val="Times New Roman"/>
      <family val="1"/>
      <charset val="204"/>
    </font>
    <font>
      <b/>
      <sz val="16"/>
      <name val="Times New Roman CYR"/>
      <family val="1"/>
      <charset val="204"/>
    </font>
    <font>
      <i/>
      <sz val="14"/>
      <color indexed="8"/>
      <name val="Times New Roman"/>
      <family val="1"/>
    </font>
    <font>
      <i/>
      <sz val="14"/>
      <name val="Times New Roman"/>
      <family val="1"/>
    </font>
    <font>
      <b/>
      <sz val="12"/>
      <color indexed="8"/>
      <name val="Times New Roman Cyr"/>
      <charset val="204"/>
    </font>
    <font>
      <b/>
      <i/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i/>
      <sz val="14"/>
      <color rgb="FFFF0000"/>
      <name val="Times New Roman"/>
      <family val="1"/>
      <charset val="204"/>
    </font>
    <font>
      <i/>
      <sz val="14"/>
      <color indexed="10"/>
      <name val="Times New Roman"/>
      <family val="1"/>
      <charset val="204"/>
    </font>
    <font>
      <b/>
      <sz val="14"/>
      <color indexed="8"/>
      <name val="Times New Roman Cyr"/>
      <charset val="204"/>
    </font>
    <font>
      <i/>
      <sz val="10"/>
      <color rgb="FFFF0000"/>
      <name val="Arial Cyr"/>
      <charset val="204"/>
    </font>
    <font>
      <sz val="2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7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8" fillId="0" borderId="0"/>
    <xf numFmtId="0" fontId="1" fillId="0" borderId="0"/>
    <xf numFmtId="0" fontId="20" fillId="0" borderId="0"/>
  </cellStyleXfs>
  <cellXfs count="654">
    <xf numFmtId="0" fontId="0" fillId="0" borderId="0" xfId="0"/>
    <xf numFmtId="0" fontId="0" fillId="0" borderId="0" xfId="0" applyFill="1" applyBorder="1"/>
    <xf numFmtId="49" fontId="0" fillId="0" borderId="0" xfId="0" applyNumberFormat="1" applyBorder="1" applyAlignment="1" applyProtection="1">
      <alignment vertical="top"/>
      <protection locked="0"/>
    </xf>
    <xf numFmtId="0" fontId="6" fillId="0" borderId="0" xfId="0" applyFont="1"/>
    <xf numFmtId="0" fontId="19" fillId="0" borderId="0" xfId="0" applyFont="1"/>
    <xf numFmtId="0" fontId="19" fillId="0" borderId="0" xfId="0" applyFont="1" applyFill="1"/>
    <xf numFmtId="0" fontId="19" fillId="0" borderId="0" xfId="0" applyFont="1" applyBorder="1"/>
    <xf numFmtId="49" fontId="0" fillId="0" borderId="0" xfId="0" applyNumberFormat="1" applyAlignment="1" applyProtection="1">
      <alignment vertical="top"/>
      <protection locked="0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0" fillId="0" borderId="0" xfId="0" applyNumberFormat="1" applyBorder="1" applyAlignment="1" applyProtection="1">
      <alignment horizontal="center" vertical="top"/>
      <protection locked="0"/>
    </xf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8" fillId="0" borderId="0" xfId="0" applyFont="1" applyBorder="1" applyAlignment="1">
      <alignment horizontal="center"/>
    </xf>
    <xf numFmtId="49" fontId="23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28" fillId="0" borderId="0" xfId="0" applyNumberFormat="1" applyFont="1" applyBorder="1"/>
    <xf numFmtId="0" fontId="31" fillId="0" borderId="0" xfId="0" applyFont="1"/>
    <xf numFmtId="0" fontId="31" fillId="0" borderId="0" xfId="0" applyFont="1" applyBorder="1" applyAlignment="1">
      <alignment horizontal="center"/>
    </xf>
    <xf numFmtId="49" fontId="28" fillId="0" borderId="0" xfId="0" applyNumberFormat="1" applyFont="1" applyAlignment="1">
      <alignment horizontal="center" vertical="center"/>
    </xf>
    <xf numFmtId="0" fontId="31" fillId="0" borderId="0" xfId="0" applyFont="1" applyAlignment="1">
      <alignment horizontal="left" vertical="center"/>
    </xf>
    <xf numFmtId="49" fontId="28" fillId="0" borderId="0" xfId="0" applyNumberFormat="1" applyFont="1"/>
    <xf numFmtId="0" fontId="25" fillId="0" borderId="0" xfId="0" applyFont="1"/>
    <xf numFmtId="0" fontId="15" fillId="0" borderId="0" xfId="5" applyFont="1"/>
    <xf numFmtId="0" fontId="32" fillId="0" borderId="0" xfId="5" applyFont="1"/>
    <xf numFmtId="0" fontId="21" fillId="0" borderId="0" xfId="5" applyFont="1"/>
    <xf numFmtId="0" fontId="32" fillId="0" borderId="0" xfId="5" applyFont="1" applyAlignment="1">
      <alignment horizontal="center" vertical="center" wrapText="1"/>
    </xf>
    <xf numFmtId="0" fontId="7" fillId="0" borderId="1" xfId="5" applyFont="1" applyBorder="1" applyAlignment="1">
      <alignment horizontal="center" vertical="center" wrapText="1"/>
    </xf>
    <xf numFmtId="0" fontId="33" fillId="0" borderId="1" xfId="5" applyFont="1" applyBorder="1" applyAlignment="1">
      <alignment horizontal="center" vertical="center" wrapText="1"/>
    </xf>
    <xf numFmtId="0" fontId="7" fillId="0" borderId="2" xfId="5" applyFont="1" applyBorder="1" applyAlignment="1">
      <alignment horizontal="center" vertical="center" wrapText="1"/>
    </xf>
    <xf numFmtId="49" fontId="21" fillId="0" borderId="0" xfId="5" applyNumberFormat="1" applyFont="1"/>
    <xf numFmtId="0" fontId="37" fillId="0" borderId="0" xfId="5" applyFont="1"/>
    <xf numFmtId="49" fontId="32" fillId="0" borderId="0" xfId="5" applyNumberFormat="1" applyFont="1"/>
    <xf numFmtId="0" fontId="38" fillId="0" borderId="0" xfId="5" applyFont="1"/>
    <xf numFmtId="49" fontId="18" fillId="0" borderId="0" xfId="5" applyNumberFormat="1" applyFont="1" applyFill="1" applyBorder="1" applyAlignment="1">
      <alignment horizontal="center" vertical="center" wrapText="1"/>
    </xf>
    <xf numFmtId="49" fontId="19" fillId="0" borderId="0" xfId="5" applyNumberFormat="1" applyFont="1" applyFill="1" applyBorder="1" applyAlignment="1" applyProtection="1">
      <alignment vertical="top" wrapText="1"/>
      <protection locked="0"/>
    </xf>
    <xf numFmtId="0" fontId="32" fillId="0" borderId="0" xfId="5" applyFont="1" applyBorder="1"/>
    <xf numFmtId="49" fontId="18" fillId="0" borderId="0" xfId="5" applyNumberFormat="1" applyFont="1" applyFill="1" applyBorder="1" applyAlignment="1" applyProtection="1">
      <alignment vertical="top" wrapText="1"/>
      <protection locked="0"/>
    </xf>
    <xf numFmtId="0" fontId="40" fillId="0" borderId="0" xfId="0" applyFont="1"/>
    <xf numFmtId="0" fontId="44" fillId="0" borderId="1" xfId="0" applyFont="1" applyBorder="1" applyAlignment="1">
      <alignment horizontal="center" vertical="center" wrapText="1"/>
    </xf>
    <xf numFmtId="3" fontId="25" fillId="0" borderId="0" xfId="0" applyNumberFormat="1" applyFont="1"/>
    <xf numFmtId="3" fontId="45" fillId="0" borderId="0" xfId="0" applyNumberFormat="1" applyFont="1" applyBorder="1" applyAlignment="1">
      <alignment horizontal="right" wrapText="1"/>
    </xf>
    <xf numFmtId="0" fontId="40" fillId="0" borderId="0" xfId="0" applyFont="1" applyBorder="1" applyAlignment="1">
      <alignment horizontal="center"/>
    </xf>
    <xf numFmtId="0" fontId="40" fillId="0" borderId="0" xfId="0" applyNumberFormat="1" applyFont="1" applyBorder="1" applyAlignment="1" applyProtection="1">
      <alignment horizontal="left" vertical="center" wrapText="1"/>
    </xf>
    <xf numFmtId="164" fontId="41" fillId="0" borderId="0" xfId="0" applyNumberFormat="1" applyFont="1" applyBorder="1" applyAlignment="1">
      <alignment horizontal="right" wrapText="1"/>
    </xf>
    <xf numFmtId="0" fontId="41" fillId="0" borderId="0" xfId="0" applyFont="1" applyFill="1" applyBorder="1" applyAlignment="1">
      <alignment horizontal="center" vertical="top" wrapText="1"/>
    </xf>
    <xf numFmtId="49" fontId="45" fillId="0" borderId="0" xfId="0" applyNumberFormat="1" applyFont="1" applyFill="1" applyBorder="1" applyAlignment="1" applyProtection="1">
      <alignment wrapText="1"/>
      <protection locked="0"/>
    </xf>
    <xf numFmtId="164" fontId="45" fillId="0" borderId="0" xfId="0" applyNumberFormat="1" applyFont="1" applyFill="1" applyBorder="1" applyAlignment="1">
      <alignment horizontal="right" wrapText="1"/>
    </xf>
    <xf numFmtId="0" fontId="47" fillId="0" borderId="0" xfId="0" applyFont="1"/>
    <xf numFmtId="0" fontId="41" fillId="0" borderId="0" xfId="0" applyFont="1" applyBorder="1" applyAlignment="1" applyProtection="1">
      <alignment horizontal="center" vertical="top" wrapText="1"/>
    </xf>
    <xf numFmtId="0" fontId="41" fillId="0" borderId="0" xfId="0" applyFont="1" applyBorder="1" applyAlignment="1" applyProtection="1">
      <alignment vertical="top" wrapText="1"/>
    </xf>
    <xf numFmtId="49" fontId="16" fillId="2" borderId="1" xfId="0" applyNumberFormat="1" applyFont="1" applyFill="1" applyBorder="1" applyAlignment="1" applyProtection="1">
      <alignment horizontal="center" wrapText="1"/>
      <protection locked="0"/>
    </xf>
    <xf numFmtId="49" fontId="34" fillId="2" borderId="1" xfId="5" applyNumberFormat="1" applyFont="1" applyFill="1" applyBorder="1" applyAlignment="1">
      <alignment horizontal="center" wrapText="1"/>
    </xf>
    <xf numFmtId="49" fontId="34" fillId="2" borderId="1" xfId="5" applyNumberFormat="1" applyFont="1" applyFill="1" applyBorder="1" applyAlignment="1" applyProtection="1">
      <alignment horizontal="center" wrapText="1"/>
      <protection locked="0"/>
    </xf>
    <xf numFmtId="49" fontId="36" fillId="0" borderId="1" xfId="0" applyNumberFormat="1" applyFont="1" applyFill="1" applyBorder="1" applyAlignment="1">
      <alignment horizontal="left" wrapText="1"/>
    </xf>
    <xf numFmtId="3" fontId="21" fillId="2" borderId="2" xfId="5" applyNumberFormat="1" applyFont="1" applyFill="1" applyBorder="1" applyAlignment="1">
      <alignment horizontal="center" vertical="center" wrapText="1"/>
    </xf>
    <xf numFmtId="0" fontId="37" fillId="0" borderId="0" xfId="5" applyFont="1" applyAlignment="1">
      <alignment horizontal="center" vertical="center" wrapText="1"/>
    </xf>
    <xf numFmtId="0" fontId="21" fillId="0" borderId="1" xfId="5" applyFont="1" applyBorder="1" applyAlignment="1">
      <alignment wrapText="1"/>
    </xf>
    <xf numFmtId="3" fontId="21" fillId="0" borderId="1" xfId="5" applyNumberFormat="1" applyFont="1" applyBorder="1" applyAlignment="1">
      <alignment horizontal="center" wrapText="1"/>
    </xf>
    <xf numFmtId="4" fontId="21" fillId="0" borderId="1" xfId="5" applyNumberFormat="1" applyFont="1" applyBorder="1" applyAlignment="1">
      <alignment horizontal="center" wrapText="1"/>
    </xf>
    <xf numFmtId="49" fontId="35" fillId="0" borderId="1" xfId="0" applyNumberFormat="1" applyFont="1" applyFill="1" applyBorder="1" applyAlignment="1">
      <alignment horizontal="center" wrapText="1"/>
    </xf>
    <xf numFmtId="3" fontId="21" fillId="0" borderId="7" xfId="5" applyNumberFormat="1" applyFont="1" applyBorder="1" applyAlignment="1">
      <alignment wrapText="1"/>
    </xf>
    <xf numFmtId="0" fontId="37" fillId="0" borderId="0" xfId="5" applyFont="1" applyAlignment="1">
      <alignment wrapText="1"/>
    </xf>
    <xf numFmtId="1" fontId="2" fillId="0" borderId="0" xfId="4" applyNumberFormat="1" applyFont="1" applyFill="1" applyBorder="1" applyAlignment="1">
      <alignment vertical="top" wrapText="1"/>
    </xf>
    <xf numFmtId="49" fontId="2" fillId="0" borderId="0" xfId="4" applyNumberFormat="1" applyFont="1" applyFill="1" applyBorder="1" applyAlignment="1">
      <alignment vertical="top" wrapText="1"/>
    </xf>
    <xf numFmtId="0" fontId="50" fillId="0" borderId="0" xfId="4" applyFont="1" applyAlignment="1"/>
    <xf numFmtId="0" fontId="51" fillId="0" borderId="0" xfId="4" applyFont="1" applyFill="1" applyBorder="1"/>
    <xf numFmtId="0" fontId="11" fillId="0" borderId="0" xfId="4" applyFont="1" applyFill="1" applyBorder="1"/>
    <xf numFmtId="0" fontId="27" fillId="0" borderId="0" xfId="4" applyFont="1" applyFill="1" applyBorder="1" applyAlignment="1">
      <alignment horizontal="center"/>
    </xf>
    <xf numFmtId="0" fontId="54" fillId="0" borderId="1" xfId="4" applyFont="1" applyFill="1" applyBorder="1" applyAlignment="1">
      <alignment horizontal="center" vertical="center" wrapText="1"/>
    </xf>
    <xf numFmtId="0" fontId="54" fillId="0" borderId="1" xfId="4" applyFont="1" applyFill="1" applyBorder="1" applyAlignment="1">
      <alignment horizontal="center" vertical="center"/>
    </xf>
    <xf numFmtId="49" fontId="55" fillId="0" borderId="1" xfId="4" applyNumberFormat="1" applyFont="1" applyFill="1" applyBorder="1" applyAlignment="1">
      <alignment horizontal="center" vertical="top" wrapText="1"/>
    </xf>
    <xf numFmtId="0" fontId="55" fillId="0" borderId="1" xfId="4" applyFont="1" applyFill="1" applyBorder="1" applyAlignment="1">
      <alignment horizontal="center" vertical="center" wrapText="1"/>
    </xf>
    <xf numFmtId="0" fontId="56" fillId="0" borderId="0" xfId="4" applyFont="1" applyFill="1" applyBorder="1"/>
    <xf numFmtId="49" fontId="57" fillId="0" borderId="1" xfId="4" applyNumberFormat="1" applyFont="1" applyFill="1" applyBorder="1" applyAlignment="1">
      <alignment wrapText="1"/>
    </xf>
    <xf numFmtId="0" fontId="58" fillId="3" borderId="0" xfId="4" applyFont="1" applyFill="1" applyBorder="1"/>
    <xf numFmtId="0" fontId="58" fillId="0" borderId="0" xfId="4" applyFont="1" applyFill="1" applyBorder="1"/>
    <xf numFmtId="49" fontId="59" fillId="0" borderId="1" xfId="4" applyNumberFormat="1" applyFont="1" applyFill="1" applyBorder="1" applyAlignment="1">
      <alignment horizontal="left" wrapText="1"/>
    </xf>
    <xf numFmtId="2" fontId="58" fillId="0" borderId="0" xfId="4" applyNumberFormat="1" applyFont="1" applyFill="1" applyBorder="1"/>
    <xf numFmtId="49" fontId="59" fillId="0" borderId="1" xfId="4" applyNumberFormat="1" applyFont="1" applyFill="1" applyBorder="1" applyAlignment="1">
      <alignment vertical="justify" wrapText="1"/>
    </xf>
    <xf numFmtId="0" fontId="51" fillId="3" borderId="0" xfId="4" applyFont="1" applyFill="1" applyBorder="1"/>
    <xf numFmtId="49" fontId="57" fillId="0" borderId="1" xfId="4" applyNumberFormat="1" applyFont="1" applyFill="1" applyBorder="1" applyAlignment="1">
      <alignment horizontal="left" wrapText="1"/>
    </xf>
    <xf numFmtId="49" fontId="59" fillId="0" borderId="1" xfId="4" applyNumberFormat="1" applyFont="1" applyFill="1" applyBorder="1" applyAlignment="1">
      <alignment wrapText="1"/>
    </xf>
    <xf numFmtId="49" fontId="51" fillId="0" borderId="0" xfId="4" applyNumberFormat="1" applyFont="1" applyFill="1" applyBorder="1" applyAlignment="1">
      <alignment vertical="top" wrapText="1"/>
    </xf>
    <xf numFmtId="0" fontId="61" fillId="0" borderId="0" xfId="4" applyFont="1" applyFill="1" applyBorder="1"/>
    <xf numFmtId="0" fontId="62" fillId="0" borderId="0" xfId="4" applyFont="1" applyFill="1" applyBorder="1"/>
    <xf numFmtId="0" fontId="40" fillId="0" borderId="0" xfId="4" applyFont="1" applyFill="1" applyBorder="1" applyAlignment="1">
      <alignment vertical="top"/>
    </xf>
    <xf numFmtId="0" fontId="58" fillId="0" borderId="0" xfId="6" applyFont="1" applyFill="1" applyBorder="1" applyAlignment="1" applyProtection="1">
      <alignment vertical="center" wrapText="1"/>
    </xf>
    <xf numFmtId="164" fontId="61" fillId="0" borderId="0" xfId="4" applyNumberFormat="1" applyFont="1" applyFill="1" applyBorder="1"/>
    <xf numFmtId="3" fontId="61" fillId="0" borderId="0" xfId="4" applyNumberFormat="1" applyFont="1" applyFill="1" applyBorder="1"/>
    <xf numFmtId="1" fontId="51" fillId="0" borderId="0" xfId="4" applyNumberFormat="1" applyFont="1" applyFill="1" applyBorder="1" applyAlignment="1">
      <alignment vertical="top" wrapText="1"/>
    </xf>
    <xf numFmtId="0" fontId="65" fillId="0" borderId="0" xfId="0" applyFont="1" applyAlignment="1">
      <alignment horizontal="left"/>
    </xf>
    <xf numFmtId="0" fontId="65" fillId="0" borderId="0" xfId="0" applyFont="1"/>
    <xf numFmtId="0" fontId="66" fillId="0" borderId="0" xfId="0" applyFont="1"/>
    <xf numFmtId="0" fontId="67" fillId="0" borderId="0" xfId="0" applyFont="1" applyAlignment="1">
      <alignment horizontal="center"/>
    </xf>
    <xf numFmtId="0" fontId="68" fillId="0" borderId="1" xfId="0" applyFont="1" applyBorder="1" applyAlignment="1">
      <alignment horizontal="center" wrapText="1"/>
    </xf>
    <xf numFmtId="0" fontId="68" fillId="0" borderId="1" xfId="0" applyFont="1" applyBorder="1" applyAlignment="1">
      <alignment horizontal="center"/>
    </xf>
    <xf numFmtId="0" fontId="69" fillId="0" borderId="0" xfId="0" applyFont="1"/>
    <xf numFmtId="0" fontId="70" fillId="0" borderId="0" xfId="0" applyFont="1"/>
    <xf numFmtId="0" fontId="21" fillId="0" borderId="0" xfId="0" applyFont="1"/>
    <xf numFmtId="0" fontId="71" fillId="0" borderId="0" xfId="0" applyFont="1"/>
    <xf numFmtId="0" fontId="29" fillId="0" borderId="1" xfId="0" applyFont="1" applyBorder="1" applyAlignment="1">
      <alignment wrapText="1"/>
    </xf>
    <xf numFmtId="165" fontId="74" fillId="0" borderId="0" xfId="0" applyNumberFormat="1" applyFont="1" applyBorder="1" applyAlignment="1">
      <alignment vertical="center"/>
    </xf>
    <xf numFmtId="2" fontId="74" fillId="0" borderId="0" xfId="0" applyNumberFormat="1" applyFont="1" applyBorder="1" applyAlignment="1">
      <alignment vertical="center"/>
    </xf>
    <xf numFmtId="0" fontId="25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7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justify" wrapText="1"/>
    </xf>
    <xf numFmtId="0" fontId="77" fillId="0" borderId="0" xfId="0" applyFont="1"/>
    <xf numFmtId="3" fontId="19" fillId="2" borderId="1" xfId="0" applyNumberFormat="1" applyFont="1" applyFill="1" applyBorder="1" applyAlignment="1">
      <alignment horizontal="center" wrapText="1"/>
    </xf>
    <xf numFmtId="3" fontId="19" fillId="0" borderId="1" xfId="0" applyNumberFormat="1" applyFont="1" applyFill="1" applyBorder="1" applyAlignment="1">
      <alignment horizontal="center" wrapText="1"/>
    </xf>
    <xf numFmtId="3" fontId="20" fillId="0" borderId="1" xfId="0" applyNumberFormat="1" applyFont="1" applyFill="1" applyBorder="1" applyAlignment="1">
      <alignment horizontal="center" wrapText="1"/>
    </xf>
    <xf numFmtId="3" fontId="10" fillId="2" borderId="1" xfId="0" applyNumberFormat="1" applyFont="1" applyFill="1" applyBorder="1" applyAlignment="1">
      <alignment horizontal="center" wrapText="1"/>
    </xf>
    <xf numFmtId="3" fontId="10" fillId="0" borderId="1" xfId="0" applyNumberFormat="1" applyFont="1" applyBorder="1" applyAlignment="1">
      <alignment horizontal="center" wrapText="1"/>
    </xf>
    <xf numFmtId="3" fontId="65" fillId="0" borderId="1" xfId="0" applyNumberFormat="1" applyFont="1" applyBorder="1" applyAlignment="1">
      <alignment horizontal="center" wrapText="1"/>
    </xf>
    <xf numFmtId="3" fontId="48" fillId="0" borderId="1" xfId="0" applyNumberFormat="1" applyFont="1" applyBorder="1" applyAlignment="1">
      <alignment horizontal="center"/>
    </xf>
    <xf numFmtId="3" fontId="29" fillId="0" borderId="1" xfId="0" applyNumberFormat="1" applyFont="1" applyBorder="1" applyAlignment="1">
      <alignment horizontal="center"/>
    </xf>
    <xf numFmtId="0" fontId="42" fillId="0" borderId="0" xfId="0" applyFont="1"/>
    <xf numFmtId="0" fontId="3" fillId="0" borderId="0" xfId="0" applyFont="1" applyBorder="1" applyAlignment="1">
      <alignment horizontal="center"/>
    </xf>
    <xf numFmtId="49" fontId="3" fillId="0" borderId="0" xfId="0" applyNumberFormat="1" applyFont="1" applyBorder="1" applyAlignment="1" applyProtection="1">
      <alignment vertical="top"/>
      <protection locked="0"/>
    </xf>
    <xf numFmtId="0" fontId="3" fillId="0" borderId="0" xfId="0" applyFont="1" applyBorder="1"/>
    <xf numFmtId="0" fontId="59" fillId="0" borderId="0" xfId="0" applyFont="1" applyBorder="1"/>
    <xf numFmtId="0" fontId="8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9" fontId="3" fillId="0" borderId="6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3" fillId="0" borderId="8" xfId="0" applyFont="1" applyBorder="1" applyAlignment="1">
      <alignment horizontal="left" wrapText="1"/>
    </xf>
    <xf numFmtId="49" fontId="46" fillId="0" borderId="9" xfId="0" applyNumberFormat="1" applyFont="1" applyBorder="1" applyAlignment="1" applyProtection="1">
      <alignment horizontal="left" wrapText="1"/>
      <protection locked="0"/>
    </xf>
    <xf numFmtId="3" fontId="84" fillId="0" borderId="10" xfId="0" applyNumberFormat="1" applyFont="1" applyBorder="1" applyAlignment="1" applyProtection="1">
      <alignment wrapText="1"/>
      <protection locked="0"/>
    </xf>
    <xf numFmtId="3" fontId="84" fillId="0" borderId="9" xfId="0" applyNumberFormat="1" applyFont="1" applyBorder="1" applyAlignment="1">
      <alignment wrapText="1"/>
    </xf>
    <xf numFmtId="3" fontId="45" fillId="0" borderId="11" xfId="0" applyNumberFormat="1" applyFont="1" applyBorder="1" applyAlignment="1">
      <alignment horizontal="right" wrapText="1"/>
    </xf>
    <xf numFmtId="0" fontId="43" fillId="0" borderId="12" xfId="0" applyFont="1" applyBorder="1" applyAlignment="1">
      <alignment horizontal="left" wrapText="1"/>
    </xf>
    <xf numFmtId="49" fontId="46" fillId="0" borderId="10" xfId="0" applyNumberFormat="1" applyFont="1" applyBorder="1" applyAlignment="1" applyProtection="1">
      <alignment horizontal="left" wrapText="1"/>
      <protection locked="0"/>
    </xf>
    <xf numFmtId="3" fontId="84" fillId="0" borderId="10" xfId="0" applyNumberFormat="1" applyFont="1" applyBorder="1" applyAlignment="1">
      <alignment wrapText="1"/>
    </xf>
    <xf numFmtId="4" fontId="41" fillId="0" borderId="10" xfId="0" applyNumberFormat="1" applyFont="1" applyBorder="1" applyAlignment="1">
      <alignment horizontal="center" wrapText="1"/>
    </xf>
    <xf numFmtId="4" fontId="41" fillId="0" borderId="13" xfId="0" applyNumberFormat="1" applyFont="1" applyBorder="1" applyAlignment="1">
      <alignment horizontal="center" wrapText="1"/>
    </xf>
    <xf numFmtId="3" fontId="81" fillId="0" borderId="10" xfId="0" applyNumberFormat="1" applyFont="1" applyBorder="1" applyAlignment="1">
      <alignment horizontal="right" wrapText="1"/>
    </xf>
    <xf numFmtId="4" fontId="87" fillId="0" borderId="10" xfId="0" applyNumberFormat="1" applyFont="1" applyBorder="1" applyAlignment="1">
      <alignment horizontal="center" wrapText="1"/>
    </xf>
    <xf numFmtId="0" fontId="83" fillId="0" borderId="12" xfId="0" applyFont="1" applyBorder="1" applyAlignment="1">
      <alignment horizontal="left" wrapText="1"/>
    </xf>
    <xf numFmtId="0" fontId="88" fillId="0" borderId="10" xfId="0" applyFont="1" applyBorder="1"/>
    <xf numFmtId="3" fontId="80" fillId="0" borderId="10" xfId="0" applyNumberFormat="1" applyFont="1" applyBorder="1" applyAlignment="1">
      <alignment horizontal="right" wrapText="1"/>
    </xf>
    <xf numFmtId="3" fontId="84" fillId="0" borderId="10" xfId="0" applyNumberFormat="1" applyFont="1" applyBorder="1" applyAlignment="1">
      <alignment horizontal="right" wrapText="1"/>
    </xf>
    <xf numFmtId="0" fontId="89" fillId="0" borderId="12" xfId="0" applyFont="1" applyBorder="1" applyAlignment="1">
      <alignment horizontal="left" wrapText="1"/>
    </xf>
    <xf numFmtId="0" fontId="88" fillId="0" borderId="10" xfId="0" applyFont="1" applyBorder="1" applyAlignment="1">
      <alignment horizontal="left" wrapText="1"/>
    </xf>
    <xf numFmtId="3" fontId="84" fillId="0" borderId="10" xfId="0" applyNumberFormat="1" applyFont="1" applyBorder="1" applyAlignment="1" applyProtection="1">
      <alignment horizontal="right" wrapText="1"/>
      <protection locked="0"/>
    </xf>
    <xf numFmtId="3" fontId="87" fillId="0" borderId="10" xfId="0" applyNumberFormat="1" applyFont="1" applyBorder="1" applyAlignment="1">
      <alignment horizontal="right" wrapText="1"/>
    </xf>
    <xf numFmtId="3" fontId="90" fillId="0" borderId="10" xfId="0" applyNumberFormat="1" applyFont="1" applyBorder="1" applyAlignment="1">
      <alignment horizontal="right" wrapText="1"/>
    </xf>
    <xf numFmtId="3" fontId="45" fillId="0" borderId="13" xfId="0" applyNumberFormat="1" applyFont="1" applyBorder="1" applyAlignment="1">
      <alignment horizontal="right" wrapText="1"/>
    </xf>
    <xf numFmtId="0" fontId="88" fillId="0" borderId="10" xfId="0" applyFont="1" applyFill="1" applyBorder="1" applyAlignment="1" applyProtection="1">
      <alignment horizontal="left" wrapText="1"/>
    </xf>
    <xf numFmtId="0" fontId="42" fillId="0" borderId="14" xfId="0" applyNumberFormat="1" applyFont="1" applyBorder="1" applyAlignment="1">
      <alignment horizontal="left" wrapText="1"/>
    </xf>
    <xf numFmtId="3" fontId="41" fillId="0" borderId="13" xfId="0" applyNumberFormat="1" applyFont="1" applyBorder="1" applyAlignment="1">
      <alignment horizontal="right" wrapText="1"/>
    </xf>
    <xf numFmtId="0" fontId="42" fillId="0" borderId="15" xfId="0" applyNumberFormat="1" applyFont="1" applyBorder="1" applyAlignment="1">
      <alignment horizontal="left" wrapText="1"/>
    </xf>
    <xf numFmtId="0" fontId="85" fillId="0" borderId="16" xfId="0" applyFont="1" applyBorder="1" applyAlignment="1">
      <alignment horizontal="left" wrapText="1"/>
    </xf>
    <xf numFmtId="49" fontId="78" fillId="0" borderId="10" xfId="0" applyNumberFormat="1" applyFont="1" applyBorder="1" applyAlignment="1" applyProtection="1">
      <alignment horizontal="left" wrapText="1"/>
      <protection locked="0"/>
    </xf>
    <xf numFmtId="3" fontId="87" fillId="0" borderId="10" xfId="0" applyNumberFormat="1" applyFont="1" applyBorder="1" applyAlignment="1">
      <alignment horizontal="center" wrapText="1"/>
    </xf>
    <xf numFmtId="3" fontId="81" fillId="0" borderId="10" xfId="0" applyNumberFormat="1" applyFont="1" applyBorder="1" applyAlignment="1">
      <alignment wrapText="1"/>
    </xf>
    <xf numFmtId="0" fontId="83" fillId="0" borderId="17" xfId="0" applyFont="1" applyBorder="1" applyAlignment="1">
      <alignment horizontal="left" wrapText="1"/>
    </xf>
    <xf numFmtId="0" fontId="88" fillId="0" borderId="18" xfId="0" applyFont="1" applyBorder="1" applyAlignment="1">
      <alignment horizontal="left" wrapText="1"/>
    </xf>
    <xf numFmtId="3" fontId="80" fillId="0" borderId="10" xfId="0" applyNumberFormat="1" applyFont="1" applyBorder="1" applyAlignment="1">
      <alignment wrapText="1"/>
    </xf>
    <xf numFmtId="0" fontId="89" fillId="0" borderId="19" xfId="0" applyFont="1" applyBorder="1" applyAlignment="1">
      <alignment horizontal="left" wrapText="1"/>
    </xf>
    <xf numFmtId="0" fontId="42" fillId="0" borderId="20" xfId="0" applyFont="1" applyBorder="1" applyAlignment="1">
      <alignment horizontal="left" wrapText="1"/>
    </xf>
    <xf numFmtId="0" fontId="89" fillId="0" borderId="21" xfId="0" applyFont="1" applyBorder="1" applyAlignment="1">
      <alignment horizontal="left" wrapText="1"/>
    </xf>
    <xf numFmtId="0" fontId="42" fillId="0" borderId="22" xfId="0" applyFont="1" applyBorder="1" applyAlignment="1">
      <alignment horizontal="left" wrapText="1"/>
    </xf>
    <xf numFmtId="0" fontId="42" fillId="0" borderId="10" xfId="0" applyFont="1" applyBorder="1" applyAlignment="1">
      <alignment horizontal="left"/>
    </xf>
    <xf numFmtId="0" fontId="88" fillId="0" borderId="10" xfId="0" applyFont="1" applyBorder="1" applyAlignment="1">
      <alignment horizontal="left"/>
    </xf>
    <xf numFmtId="0" fontId="42" fillId="0" borderId="23" xfId="0" applyFont="1" applyBorder="1" applyAlignment="1">
      <alignment horizontal="left" wrapText="1"/>
    </xf>
    <xf numFmtId="49" fontId="42" fillId="0" borderId="10" xfId="0" applyNumberFormat="1" applyFont="1" applyBorder="1" applyAlignment="1">
      <alignment horizontal="left" wrapText="1"/>
    </xf>
    <xf numFmtId="0" fontId="25" fillId="0" borderId="0" xfId="0" applyFont="1" applyAlignment="1">
      <alignment wrapText="1"/>
    </xf>
    <xf numFmtId="3" fontId="90" fillId="0" borderId="10" xfId="0" applyNumberFormat="1" applyFont="1" applyBorder="1" applyAlignment="1">
      <alignment horizontal="center" wrapText="1"/>
    </xf>
    <xf numFmtId="3" fontId="45" fillId="0" borderId="13" xfId="0" applyNumberFormat="1" applyFont="1" applyBorder="1" applyAlignment="1">
      <alignment horizontal="center" wrapText="1"/>
    </xf>
    <xf numFmtId="0" fontId="88" fillId="0" borderId="0" xfId="0" applyFont="1" applyBorder="1" applyAlignment="1">
      <alignment horizontal="left" wrapText="1"/>
    </xf>
    <xf numFmtId="0" fontId="86" fillId="0" borderId="10" xfId="0" applyFont="1" applyBorder="1" applyAlignment="1">
      <alignment horizontal="center" wrapText="1"/>
    </xf>
    <xf numFmtId="3" fontId="86" fillId="0" borderId="10" xfId="0" applyNumberFormat="1" applyFont="1" applyFill="1" applyBorder="1" applyAlignment="1">
      <alignment horizontal="right" wrapText="1"/>
    </xf>
    <xf numFmtId="3" fontId="41" fillId="0" borderId="13" xfId="0" applyNumberFormat="1" applyFont="1" applyFill="1" applyBorder="1" applyAlignment="1">
      <alignment horizontal="center" wrapText="1"/>
    </xf>
    <xf numFmtId="0" fontId="86" fillId="0" borderId="10" xfId="0" applyFont="1" applyBorder="1" applyAlignment="1">
      <alignment horizontal="right" wrapText="1"/>
    </xf>
    <xf numFmtId="3" fontId="91" fillId="0" borderId="0" xfId="0" applyNumberFormat="1" applyFont="1" applyBorder="1" applyAlignment="1">
      <alignment horizontal="justify" wrapText="1"/>
    </xf>
    <xf numFmtId="3" fontId="84" fillId="0" borderId="10" xfId="0" applyNumberFormat="1" applyFont="1" applyBorder="1" applyAlignment="1">
      <alignment horizontal="right" vertical="center" wrapText="1"/>
    </xf>
    <xf numFmtId="3" fontId="41" fillId="0" borderId="13" xfId="0" applyNumberFormat="1" applyFont="1" applyBorder="1" applyAlignment="1">
      <alignment horizontal="center" vertical="center" wrapText="1"/>
    </xf>
    <xf numFmtId="0" fontId="89" fillId="0" borderId="12" xfId="0" applyFont="1" applyBorder="1" applyAlignment="1">
      <alignment horizontal="left"/>
    </xf>
    <xf numFmtId="0" fontId="41" fillId="0" borderId="13" xfId="0" applyFont="1" applyBorder="1" applyAlignment="1">
      <alignment horizontal="center" wrapText="1"/>
    </xf>
    <xf numFmtId="0" fontId="89" fillId="0" borderId="24" xfId="0" applyFont="1" applyBorder="1" applyAlignment="1">
      <alignment horizontal="left"/>
    </xf>
    <xf numFmtId="0" fontId="92" fillId="0" borderId="25" xfId="0" applyFont="1" applyBorder="1" applyAlignment="1">
      <alignment horizontal="left"/>
    </xf>
    <xf numFmtId="0" fontId="46" fillId="0" borderId="26" xfId="0" applyFont="1" applyBorder="1" applyAlignment="1">
      <alignment horizontal="left" wrapText="1"/>
    </xf>
    <xf numFmtId="3" fontId="84" fillId="0" borderId="26" xfId="0" applyNumberFormat="1" applyFont="1" applyBorder="1" applyAlignment="1">
      <alignment horizontal="right" wrapText="1"/>
    </xf>
    <xf numFmtId="0" fontId="73" fillId="0" borderId="0" xfId="0" applyFont="1" applyBorder="1" applyAlignment="1">
      <alignment horizontal="left"/>
    </xf>
    <xf numFmtId="0" fontId="46" fillId="0" borderId="0" xfId="0" applyFont="1" applyBorder="1" applyAlignment="1">
      <alignment horizontal="left" wrapText="1"/>
    </xf>
    <xf numFmtId="0" fontId="90" fillId="0" borderId="0" xfId="0" applyFont="1" applyBorder="1" applyAlignment="1">
      <alignment horizontal="justify" wrapText="1"/>
    </xf>
    <xf numFmtId="3" fontId="90" fillId="0" borderId="0" xfId="0" applyNumberFormat="1" applyFont="1" applyBorder="1" applyAlignment="1">
      <alignment horizontal="right" wrapText="1"/>
    </xf>
    <xf numFmtId="3" fontId="53" fillId="0" borderId="1" xfId="4" applyNumberFormat="1" applyFont="1" applyFill="1" applyBorder="1" applyAlignment="1">
      <alignment horizontal="center" wrapText="1"/>
    </xf>
    <xf numFmtId="3" fontId="59" fillId="0" borderId="1" xfId="4" applyNumberFormat="1" applyFont="1" applyFill="1" applyBorder="1" applyAlignment="1">
      <alignment horizontal="center" wrapText="1"/>
    </xf>
    <xf numFmtId="3" fontId="60" fillId="0" borderId="1" xfId="4" applyNumberFormat="1" applyFont="1" applyFill="1" applyBorder="1" applyAlignment="1">
      <alignment horizontal="center" wrapText="1"/>
    </xf>
    <xf numFmtId="3" fontId="60" fillId="0" borderId="1" xfId="4" applyNumberFormat="1" applyFont="1" applyFill="1" applyBorder="1" applyAlignment="1">
      <alignment horizontal="center"/>
    </xf>
    <xf numFmtId="3" fontId="57" fillId="0" borderId="1" xfId="4" applyNumberFormat="1" applyFont="1" applyFill="1" applyBorder="1" applyAlignment="1">
      <alignment horizontal="center" wrapText="1"/>
    </xf>
    <xf numFmtId="3" fontId="34" fillId="2" borderId="1" xfId="5" applyNumberFormat="1" applyFont="1" applyFill="1" applyBorder="1" applyAlignment="1" applyProtection="1">
      <alignment horizontal="center" wrapText="1"/>
      <protection locked="0"/>
    </xf>
    <xf numFmtId="3" fontId="35" fillId="0" borderId="1" xfId="5" applyNumberFormat="1" applyFont="1" applyFill="1" applyBorder="1" applyAlignment="1">
      <alignment horizontal="center" wrapText="1"/>
    </xf>
    <xf numFmtId="0" fontId="95" fillId="0" borderId="0" xfId="0" applyFont="1"/>
    <xf numFmtId="0" fontId="95" fillId="0" borderId="0" xfId="0" applyFont="1" applyFill="1"/>
    <xf numFmtId="0" fontId="17" fillId="0" borderId="0" xfId="0" applyFont="1"/>
    <xf numFmtId="0" fontId="17" fillId="0" borderId="0" xfId="0" applyFont="1" applyFill="1"/>
    <xf numFmtId="3" fontId="96" fillId="0" borderId="1" xfId="0" applyNumberFormat="1" applyFont="1" applyFill="1" applyBorder="1" applyAlignment="1">
      <alignment horizontal="center" wrapText="1"/>
    </xf>
    <xf numFmtId="0" fontId="98" fillId="0" borderId="0" xfId="0" applyFont="1"/>
    <xf numFmtId="3" fontId="19" fillId="0" borderId="4" xfId="0" applyNumberFormat="1" applyFont="1" applyFill="1" applyBorder="1" applyAlignment="1">
      <alignment horizontal="center" wrapText="1"/>
    </xf>
    <xf numFmtId="0" fontId="19" fillId="0" borderId="1" xfId="0" applyFont="1" applyBorder="1"/>
    <xf numFmtId="3" fontId="95" fillId="0" borderId="1" xfId="0" applyNumberFormat="1" applyFont="1" applyFill="1" applyBorder="1" applyAlignment="1">
      <alignment horizontal="center" wrapText="1"/>
    </xf>
    <xf numFmtId="0" fontId="95" fillId="0" borderId="0" xfId="0" applyFont="1" applyBorder="1"/>
    <xf numFmtId="0" fontId="97" fillId="0" borderId="0" xfId="0" applyFont="1"/>
    <xf numFmtId="0" fontId="19" fillId="0" borderId="4" xfId="0" applyFont="1" applyBorder="1"/>
    <xf numFmtId="0" fontId="19" fillId="0" borderId="4" xfId="0" applyFont="1" applyBorder="1" applyAlignment="1"/>
    <xf numFmtId="0" fontId="98" fillId="0" borderId="0" xfId="0" applyFont="1" applyBorder="1"/>
    <xf numFmtId="0" fontId="8" fillId="0" borderId="29" xfId="5" applyFont="1" applyBorder="1" applyAlignment="1">
      <alignment horizontal="center" vertical="center" wrapText="1"/>
    </xf>
    <xf numFmtId="0" fontId="0" fillId="0" borderId="0" xfId="0" applyFont="1"/>
    <xf numFmtId="3" fontId="6" fillId="0" borderId="0" xfId="0" applyNumberFormat="1" applyFont="1"/>
    <xf numFmtId="3" fontId="2" fillId="0" borderId="0" xfId="0" applyNumberFormat="1" applyFont="1"/>
    <xf numFmtId="3" fontId="8" fillId="0" borderId="0" xfId="0" applyNumberFormat="1" applyFont="1" applyAlignment="1" applyProtection="1">
      <alignment vertical="top"/>
      <protection locked="0"/>
    </xf>
    <xf numFmtId="3" fontId="0" fillId="0" borderId="0" xfId="0" applyNumberFormat="1"/>
    <xf numFmtId="3" fontId="31" fillId="0" borderId="0" xfId="0" applyNumberFormat="1" applyFont="1"/>
    <xf numFmtId="3" fontId="11" fillId="0" borderId="0" xfId="0" applyNumberFormat="1" applyFont="1"/>
    <xf numFmtId="3" fontId="60" fillId="0" borderId="1" xfId="0" applyNumberFormat="1" applyFont="1" applyBorder="1" applyAlignment="1">
      <alignment horizontal="center" wrapText="1"/>
    </xf>
    <xf numFmtId="49" fontId="36" fillId="0" borderId="1" xfId="0" applyNumberFormat="1" applyFont="1" applyFill="1" applyBorder="1" applyAlignment="1">
      <alignment horizontal="center" wrapText="1"/>
    </xf>
    <xf numFmtId="49" fontId="36" fillId="3" borderId="1" xfId="0" applyNumberFormat="1" applyFont="1" applyFill="1" applyBorder="1" applyAlignment="1">
      <alignment horizontal="center" wrapText="1"/>
    </xf>
    <xf numFmtId="49" fontId="36" fillId="3" borderId="1" xfId="0" applyNumberFormat="1" applyFont="1" applyFill="1" applyBorder="1" applyAlignment="1">
      <alignment horizontal="left" wrapText="1"/>
    </xf>
    <xf numFmtId="49" fontId="57" fillId="0" borderId="1" xfId="4" applyNumberFormat="1" applyFont="1" applyFill="1" applyBorder="1" applyAlignment="1">
      <alignment horizontal="center" wrapText="1"/>
    </xf>
    <xf numFmtId="49" fontId="59" fillId="0" borderId="1" xfId="4" applyNumberFormat="1" applyFont="1" applyFill="1" applyBorder="1" applyAlignment="1">
      <alignment horizontal="center" wrapText="1"/>
    </xf>
    <xf numFmtId="3" fontId="53" fillId="0" borderId="1" xfId="4" applyNumberFormat="1" applyFont="1" applyFill="1" applyBorder="1" applyAlignment="1">
      <alignment horizontal="left" wrapText="1"/>
    </xf>
    <xf numFmtId="3" fontId="84" fillId="0" borderId="9" xfId="0" applyNumberFormat="1" applyFont="1" applyBorder="1" applyAlignment="1">
      <alignment horizontal="right" wrapText="1"/>
    </xf>
    <xf numFmtId="0" fontId="42" fillId="0" borderId="0" xfId="0" applyFont="1" applyBorder="1" applyAlignment="1">
      <alignment wrapText="1"/>
    </xf>
    <xf numFmtId="0" fontId="42" fillId="0" borderId="10" xfId="0" applyFont="1" applyBorder="1" applyAlignment="1">
      <alignment wrapText="1"/>
    </xf>
    <xf numFmtId="0" fontId="80" fillId="0" borderId="10" xfId="0" applyFont="1" applyBorder="1"/>
    <xf numFmtId="3" fontId="84" fillId="0" borderId="13" xfId="0" applyNumberFormat="1" applyFont="1" applyBorder="1" applyAlignment="1">
      <alignment horizontal="right" wrapText="1"/>
    </xf>
    <xf numFmtId="3" fontId="86" fillId="0" borderId="13" xfId="0" applyNumberFormat="1" applyFont="1" applyBorder="1" applyAlignment="1">
      <alignment horizontal="right" wrapText="1"/>
    </xf>
    <xf numFmtId="3" fontId="86" fillId="0" borderId="30" xfId="0" applyNumberFormat="1" applyFont="1" applyBorder="1" applyAlignment="1">
      <alignment horizontal="right" wrapText="1"/>
    </xf>
    <xf numFmtId="0" fontId="41" fillId="0" borderId="31" xfId="0" applyFont="1" applyBorder="1" applyAlignment="1">
      <alignment horizontal="center" wrapText="1"/>
    </xf>
    <xf numFmtId="3" fontId="84" fillId="0" borderId="32" xfId="0" applyNumberFormat="1" applyFont="1" applyBorder="1" applyAlignment="1">
      <alignment horizontal="right" wrapText="1"/>
    </xf>
    <xf numFmtId="0" fontId="26" fillId="0" borderId="0" xfId="0" applyFont="1"/>
    <xf numFmtId="3" fontId="100" fillId="0" borderId="0" xfId="0" applyNumberFormat="1" applyFont="1"/>
    <xf numFmtId="3" fontId="29" fillId="0" borderId="1" xfId="0" applyNumberFormat="1" applyFont="1" applyFill="1" applyBorder="1" applyAlignment="1">
      <alignment horizontal="center" wrapText="1"/>
    </xf>
    <xf numFmtId="49" fontId="96" fillId="0" borderId="1" xfId="0" applyNumberFormat="1" applyFont="1" applyFill="1" applyBorder="1" applyAlignment="1">
      <alignment horizontal="center" wrapText="1"/>
    </xf>
    <xf numFmtId="3" fontId="102" fillId="0" borderId="1" xfId="0" applyNumberFormat="1" applyFont="1" applyFill="1" applyBorder="1" applyAlignment="1">
      <alignment horizontal="center" wrapText="1"/>
    </xf>
    <xf numFmtId="0" fontId="104" fillId="0" borderId="0" xfId="0" applyFont="1"/>
    <xf numFmtId="0" fontId="105" fillId="0" borderId="0" xfId="0" applyFont="1"/>
    <xf numFmtId="3" fontId="29" fillId="0" borderId="1" xfId="0" applyNumberFormat="1" applyFont="1" applyBorder="1" applyAlignment="1">
      <alignment horizontal="center" wrapText="1"/>
    </xf>
    <xf numFmtId="49" fontId="96" fillId="0" borderId="1" xfId="0" applyNumberFormat="1" applyFont="1" applyBorder="1" applyAlignment="1">
      <alignment horizontal="center" wrapText="1"/>
    </xf>
    <xf numFmtId="49" fontId="101" fillId="0" borderId="1" xfId="0" applyNumberFormat="1" applyFont="1" applyFill="1" applyBorder="1" applyAlignment="1">
      <alignment horizontal="left" wrapText="1"/>
    </xf>
    <xf numFmtId="3" fontId="102" fillId="0" borderId="1" xfId="0" applyNumberFormat="1" applyFont="1" applyBorder="1" applyAlignment="1">
      <alignment horizontal="center" wrapText="1"/>
    </xf>
    <xf numFmtId="0" fontId="106" fillId="0" borderId="0" xfId="0" applyFont="1"/>
    <xf numFmtId="3" fontId="107" fillId="0" borderId="1" xfId="0" applyNumberFormat="1" applyFont="1" applyBorder="1" applyAlignment="1">
      <alignment horizontal="center" wrapText="1"/>
    </xf>
    <xf numFmtId="49" fontId="96" fillId="0" borderId="1" xfId="0" applyNumberFormat="1" applyFont="1" applyFill="1" applyBorder="1" applyAlignment="1" applyProtection="1">
      <alignment horizontal="left" wrapText="1"/>
      <protection locked="0"/>
    </xf>
    <xf numFmtId="49" fontId="36" fillId="0" borderId="1" xfId="2" applyNumberFormat="1" applyFont="1" applyFill="1" applyBorder="1" applyAlignment="1">
      <alignment horizontal="center" wrapText="1"/>
    </xf>
    <xf numFmtId="0" fontId="29" fillId="0" borderId="0" xfId="0" applyFont="1"/>
    <xf numFmtId="0" fontId="110" fillId="0" borderId="0" xfId="0" applyFont="1"/>
    <xf numFmtId="49" fontId="35" fillId="0" borderId="1" xfId="0" applyNumberFormat="1" applyFont="1" applyBorder="1" applyAlignment="1">
      <alignment horizontal="center" wrapText="1"/>
    </xf>
    <xf numFmtId="0" fontId="111" fillId="0" borderId="0" xfId="0" applyFont="1"/>
    <xf numFmtId="3" fontId="112" fillId="0" borderId="1" xfId="0" applyNumberFormat="1" applyFont="1" applyBorder="1" applyAlignment="1">
      <alignment horizontal="center"/>
    </xf>
    <xf numFmtId="1" fontId="34" fillId="2" borderId="1" xfId="5" applyNumberFormat="1" applyFont="1" applyFill="1" applyBorder="1" applyAlignment="1" applyProtection="1">
      <alignment horizontal="center" wrapText="1"/>
      <protection locked="0"/>
    </xf>
    <xf numFmtId="3" fontId="76" fillId="0" borderId="0" xfId="0" applyNumberFormat="1" applyFont="1"/>
    <xf numFmtId="49" fontId="113" fillId="0" borderId="1" xfId="0" applyNumberFormat="1" applyFont="1" applyFill="1" applyBorder="1" applyAlignment="1">
      <alignment horizontal="center" wrapText="1"/>
    </xf>
    <xf numFmtId="3" fontId="107" fillId="0" borderId="1" xfId="5" applyNumberFormat="1" applyFont="1" applyBorder="1" applyAlignment="1">
      <alignment horizontal="center" wrapText="1"/>
    </xf>
    <xf numFmtId="3" fontId="21" fillId="2" borderId="7" xfId="5" applyNumberFormat="1" applyFont="1" applyFill="1" applyBorder="1" applyAlignment="1">
      <alignment horizontal="center" vertical="center" wrapText="1"/>
    </xf>
    <xf numFmtId="166" fontId="102" fillId="0" borderId="1" xfId="0" applyNumberFormat="1" applyFont="1" applyBorder="1" applyAlignment="1">
      <alignment horizontal="center"/>
    </xf>
    <xf numFmtId="0" fontId="114" fillId="0" borderId="0" xfId="0" applyFont="1" applyAlignment="1">
      <alignment horizontal="center"/>
    </xf>
    <xf numFmtId="49" fontId="102" fillId="0" borderId="1" xfId="0" applyNumberFormat="1" applyFont="1" applyBorder="1" applyAlignment="1">
      <alignment horizontal="left" wrapText="1"/>
    </xf>
    <xf numFmtId="3" fontId="115" fillId="0" borderId="1" xfId="5" applyNumberFormat="1" applyFont="1" applyFill="1" applyBorder="1" applyAlignment="1">
      <alignment horizontal="center" wrapText="1"/>
    </xf>
    <xf numFmtId="49" fontId="34" fillId="2" borderId="1" xfId="5" applyNumberFormat="1" applyFont="1" applyFill="1" applyBorder="1" applyAlignment="1">
      <alignment horizontal="center" vertical="top" wrapText="1"/>
    </xf>
    <xf numFmtId="3" fontId="19" fillId="0" borderId="0" xfId="0" applyNumberFormat="1" applyFont="1" applyFill="1"/>
    <xf numFmtId="49" fontId="116" fillId="0" borderId="1" xfId="0" applyNumberFormat="1" applyFont="1" applyFill="1" applyBorder="1" applyAlignment="1">
      <alignment horizontal="left" wrapText="1"/>
    </xf>
    <xf numFmtId="49" fontId="116" fillId="0" borderId="1" xfId="0" applyNumberFormat="1" applyFont="1" applyFill="1" applyBorder="1" applyAlignment="1">
      <alignment horizontal="center" wrapText="1"/>
    </xf>
    <xf numFmtId="49" fontId="60" fillId="0" borderId="1" xfId="0" applyNumberFormat="1" applyFont="1" applyBorder="1" applyAlignment="1">
      <alignment horizontal="center" wrapText="1"/>
    </xf>
    <xf numFmtId="49" fontId="101" fillId="0" borderId="1" xfId="0" applyNumberFormat="1" applyFont="1" applyFill="1" applyBorder="1" applyAlignment="1">
      <alignment horizontal="center" wrapText="1"/>
    </xf>
    <xf numFmtId="49" fontId="108" fillId="0" borderId="1" xfId="0" applyNumberFormat="1" applyFont="1" applyFill="1" applyBorder="1" applyAlignment="1">
      <alignment horizontal="center" wrapText="1"/>
    </xf>
    <xf numFmtId="49" fontId="60" fillId="0" borderId="1" xfId="0" applyNumberFormat="1" applyFont="1" applyBorder="1" applyAlignment="1">
      <alignment horizontal="left" wrapText="1"/>
    </xf>
    <xf numFmtId="49" fontId="102" fillId="0" borderId="0" xfId="0" applyNumberFormat="1" applyFont="1" applyAlignment="1">
      <alignment horizontal="left" wrapText="1"/>
    </xf>
    <xf numFmtId="49" fontId="59" fillId="0" borderId="1" xfId="0" applyNumberFormat="1" applyFont="1" applyFill="1" applyBorder="1" applyAlignment="1">
      <alignment horizontal="left" wrapText="1"/>
    </xf>
    <xf numFmtId="49" fontId="0" fillId="0" borderId="0" xfId="0" applyNumberFormat="1" applyAlignment="1" applyProtection="1">
      <alignment vertical="top" wrapText="1"/>
      <protection locked="0"/>
    </xf>
    <xf numFmtId="49" fontId="20" fillId="0" borderId="1" xfId="0" applyNumberFormat="1" applyFont="1" applyFill="1" applyBorder="1" applyAlignment="1" applyProtection="1">
      <alignment horizontal="left" wrapText="1"/>
      <protection locked="0"/>
    </xf>
    <xf numFmtId="49" fontId="108" fillId="0" borderId="1" xfId="0" applyNumberFormat="1" applyFont="1" applyFill="1" applyBorder="1" applyAlignment="1">
      <alignment horizontal="left" wrapText="1"/>
    </xf>
    <xf numFmtId="49" fontId="117" fillId="0" borderId="1" xfId="0" applyNumberFormat="1" applyFont="1" applyBorder="1" applyAlignment="1">
      <alignment horizontal="left" wrapText="1"/>
    </xf>
    <xf numFmtId="49" fontId="118" fillId="0" borderId="4" xfId="0" applyNumberFormat="1" applyFont="1" applyFill="1" applyBorder="1" applyAlignment="1">
      <alignment horizontal="left" wrapText="1"/>
    </xf>
    <xf numFmtId="49" fontId="60" fillId="0" borderId="5" xfId="0" applyNumberFormat="1" applyFont="1" applyBorder="1" applyAlignment="1">
      <alignment horizontal="left" wrapText="1"/>
    </xf>
    <xf numFmtId="49" fontId="116" fillId="3" borderId="1" xfId="0" applyNumberFormat="1" applyFont="1" applyFill="1" applyBorder="1" applyAlignment="1">
      <alignment horizontal="left" wrapText="1"/>
    </xf>
    <xf numFmtId="3" fontId="10" fillId="5" borderId="1" xfId="0" applyNumberFormat="1" applyFont="1" applyFill="1" applyBorder="1" applyAlignment="1">
      <alignment horizontal="center" wrapText="1"/>
    </xf>
    <xf numFmtId="0" fontId="0" fillId="0" borderId="1" xfId="0" applyBorder="1"/>
    <xf numFmtId="3" fontId="15" fillId="0" borderId="4" xfId="0" applyNumberFormat="1" applyFont="1" applyFill="1" applyBorder="1" applyAlignment="1">
      <alignment horizontal="center" wrapText="1"/>
    </xf>
    <xf numFmtId="3" fontId="15" fillId="0" borderId="4" xfId="0" applyNumberFormat="1" applyFont="1" applyBorder="1" applyAlignment="1">
      <alignment horizontal="center" wrapText="1"/>
    </xf>
    <xf numFmtId="3" fontId="10" fillId="0" borderId="4" xfId="0" applyNumberFormat="1" applyFont="1" applyBorder="1" applyAlignment="1">
      <alignment horizontal="center" wrapText="1"/>
    </xf>
    <xf numFmtId="3" fontId="15" fillId="0" borderId="1" xfId="0" applyNumberFormat="1" applyFont="1" applyFill="1" applyBorder="1" applyAlignment="1">
      <alignment horizontal="center" wrapText="1"/>
    </xf>
    <xf numFmtId="3" fontId="15" fillId="0" borderId="1" xfId="0" applyNumberFormat="1" applyFont="1" applyBorder="1" applyAlignment="1">
      <alignment horizontal="center" wrapText="1"/>
    </xf>
    <xf numFmtId="3" fontId="10" fillId="0" borderId="5" xfId="0" applyNumberFormat="1" applyFont="1" applyBorder="1" applyAlignment="1">
      <alignment horizontal="center" wrapText="1"/>
    </xf>
    <xf numFmtId="3" fontId="15" fillId="0" borderId="5" xfId="0" applyNumberFormat="1" applyFont="1" applyFill="1" applyBorder="1" applyAlignment="1">
      <alignment horizontal="center" wrapText="1"/>
    </xf>
    <xf numFmtId="3" fontId="15" fillId="0" borderId="5" xfId="0" applyNumberFormat="1" applyFont="1" applyBorder="1" applyAlignment="1">
      <alignment horizontal="center" wrapText="1"/>
    </xf>
    <xf numFmtId="3" fontId="10" fillId="0" borderId="5" xfId="0" applyNumberFormat="1" applyFont="1" applyFill="1" applyBorder="1" applyAlignment="1">
      <alignment horizontal="center" wrapText="1"/>
    </xf>
    <xf numFmtId="3" fontId="108" fillId="0" borderId="1" xfId="0" applyNumberFormat="1" applyFont="1" applyBorder="1" applyAlignment="1">
      <alignment horizontal="center" wrapText="1"/>
    </xf>
    <xf numFmtId="49" fontId="19" fillId="2" borderId="1" xfId="0" applyNumberFormat="1" applyFont="1" applyFill="1" applyBorder="1" applyAlignment="1">
      <alignment horizontal="center" wrapText="1"/>
    </xf>
    <xf numFmtId="49" fontId="20" fillId="0" borderId="1" xfId="0" applyNumberFormat="1" applyFont="1" applyFill="1" applyBorder="1" applyAlignment="1">
      <alignment horizontal="center" wrapText="1"/>
    </xf>
    <xf numFmtId="3" fontId="53" fillId="0" borderId="4" xfId="0" applyNumberFormat="1" applyFont="1" applyBorder="1" applyAlignment="1">
      <alignment horizontal="center" wrapText="1"/>
    </xf>
    <xf numFmtId="3" fontId="60" fillId="0" borderId="4" xfId="0" applyNumberFormat="1" applyFont="1" applyBorder="1" applyAlignment="1">
      <alignment horizontal="center" wrapText="1"/>
    </xf>
    <xf numFmtId="3" fontId="20" fillId="0" borderId="4" xfId="0" applyNumberFormat="1" applyFont="1" applyFill="1" applyBorder="1" applyAlignment="1">
      <alignment horizontal="center" wrapText="1"/>
    </xf>
    <xf numFmtId="49" fontId="60" fillId="0" borderId="1" xfId="0" applyNumberFormat="1" applyFont="1" applyBorder="1" applyAlignment="1">
      <alignment horizontal="center"/>
    </xf>
    <xf numFmtId="49" fontId="20" fillId="0" borderId="28" xfId="0" applyNumberFormat="1" applyFont="1" applyBorder="1" applyAlignment="1">
      <alignment horizontal="center" wrapText="1"/>
    </xf>
    <xf numFmtId="3" fontId="53" fillId="0" borderId="1" xfId="0" applyNumberFormat="1" applyFont="1" applyBorder="1" applyAlignment="1">
      <alignment horizontal="center" wrapText="1"/>
    </xf>
    <xf numFmtId="49" fontId="102" fillId="0" borderId="1" xfId="0" applyNumberFormat="1" applyFont="1" applyBorder="1" applyAlignment="1">
      <alignment horizontal="center"/>
    </xf>
    <xf numFmtId="49" fontId="96" fillId="0" borderId="28" xfId="0" applyNumberFormat="1" applyFont="1" applyBorder="1" applyAlignment="1">
      <alignment horizontal="center" wrapText="1"/>
    </xf>
    <xf numFmtId="3" fontId="103" fillId="0" borderId="1" xfId="0" applyNumberFormat="1" applyFont="1" applyBorder="1" applyAlignment="1">
      <alignment horizontal="center" wrapText="1"/>
    </xf>
    <xf numFmtId="3" fontId="119" fillId="0" borderId="1" xfId="0" applyNumberFormat="1" applyFont="1" applyFill="1" applyBorder="1" applyAlignment="1">
      <alignment horizontal="center" wrapText="1"/>
    </xf>
    <xf numFmtId="49" fontId="96" fillId="0" borderId="5" xfId="0" applyNumberFormat="1" applyFont="1" applyFill="1" applyBorder="1" applyAlignment="1">
      <alignment horizontal="center" wrapText="1"/>
    </xf>
    <xf numFmtId="49" fontId="96" fillId="0" borderId="36" xfId="0" applyNumberFormat="1" applyFont="1" applyFill="1" applyBorder="1" applyAlignment="1">
      <alignment horizontal="center" wrapText="1"/>
    </xf>
    <xf numFmtId="3" fontId="102" fillId="0" borderId="5" xfId="0" applyNumberFormat="1" applyFont="1" applyBorder="1" applyAlignment="1">
      <alignment horizontal="center" wrapText="1"/>
    </xf>
    <xf numFmtId="3" fontId="96" fillId="0" borderId="5" xfId="0" applyNumberFormat="1" applyFont="1" applyFill="1" applyBorder="1" applyAlignment="1">
      <alignment horizontal="center" wrapText="1"/>
    </xf>
    <xf numFmtId="3" fontId="103" fillId="0" borderId="3" xfId="0" applyNumberFormat="1" applyFont="1" applyBorder="1" applyAlignment="1">
      <alignment horizontal="center" wrapText="1"/>
    </xf>
    <xf numFmtId="3" fontId="53" fillId="0" borderId="3" xfId="0" applyNumberFormat="1" applyFont="1" applyBorder="1" applyAlignment="1">
      <alignment horizontal="center" wrapText="1"/>
    </xf>
    <xf numFmtId="166" fontId="108" fillId="0" borderId="1" xfId="0" applyNumberFormat="1" applyFont="1" applyBorder="1" applyAlignment="1">
      <alignment horizontal="center"/>
    </xf>
    <xf numFmtId="49" fontId="108" fillId="0" borderId="1" xfId="0" applyNumberFormat="1" applyFont="1" applyBorder="1" applyAlignment="1">
      <alignment horizontal="center"/>
    </xf>
    <xf numFmtId="3" fontId="120" fillId="0" borderId="1" xfId="0" applyNumberFormat="1" applyFont="1" applyFill="1" applyBorder="1" applyAlignment="1" applyProtection="1">
      <alignment horizontal="center" wrapText="1"/>
      <protection locked="0"/>
    </xf>
    <xf numFmtId="3" fontId="120" fillId="0" borderId="1" xfId="0" applyNumberFormat="1" applyFont="1" applyFill="1" applyBorder="1" applyAlignment="1">
      <alignment horizontal="center" wrapText="1"/>
    </xf>
    <xf numFmtId="49" fontId="15" fillId="0" borderId="4" xfId="0" applyNumberFormat="1" applyFont="1" applyBorder="1" applyAlignment="1">
      <alignment horizontal="center"/>
    </xf>
    <xf numFmtId="49" fontId="20" fillId="0" borderId="4" xfId="0" applyNumberFormat="1" applyFont="1" applyBorder="1" applyAlignment="1">
      <alignment horizontal="center" wrapText="1"/>
    </xf>
    <xf numFmtId="3" fontId="120" fillId="0" borderId="1" xfId="0" applyNumberFormat="1" applyFont="1" applyBorder="1" applyAlignment="1">
      <alignment horizontal="center" wrapText="1"/>
    </xf>
    <xf numFmtId="49" fontId="60" fillId="0" borderId="4" xfId="0" applyNumberFormat="1" applyFont="1" applyBorder="1" applyAlignment="1">
      <alignment horizontal="center"/>
    </xf>
    <xf numFmtId="166" fontId="60" fillId="0" borderId="1" xfId="0" applyNumberFormat="1" applyFont="1" applyBorder="1" applyAlignment="1">
      <alignment horizontal="center"/>
    </xf>
    <xf numFmtId="49" fontId="20" fillId="0" borderId="1" xfId="0" applyNumberFormat="1" applyFont="1" applyBorder="1" applyAlignment="1">
      <alignment horizontal="center" wrapText="1"/>
    </xf>
    <xf numFmtId="3" fontId="10" fillId="0" borderId="28" xfId="0" applyNumberFormat="1" applyFont="1" applyBorder="1" applyAlignment="1">
      <alignment horizontal="center" wrapText="1"/>
    </xf>
    <xf numFmtId="49" fontId="15" fillId="0" borderId="1" xfId="0" applyNumberFormat="1" applyFont="1" applyBorder="1" applyAlignment="1">
      <alignment horizontal="center"/>
    </xf>
    <xf numFmtId="3" fontId="60" fillId="0" borderId="1" xfId="0" applyNumberFormat="1" applyFont="1" applyFill="1" applyBorder="1" applyAlignment="1">
      <alignment horizontal="center" wrapText="1"/>
    </xf>
    <xf numFmtId="3" fontId="10" fillId="0" borderId="1" xfId="0" applyNumberFormat="1" applyFont="1" applyFill="1" applyBorder="1" applyAlignment="1" applyProtection="1">
      <alignment horizontal="center" wrapText="1"/>
      <protection locked="0"/>
    </xf>
    <xf numFmtId="3" fontId="10" fillId="0" borderId="1" xfId="0" applyNumberFormat="1" applyFont="1" applyFill="1" applyBorder="1" applyAlignment="1">
      <alignment horizontal="center" wrapText="1"/>
    </xf>
    <xf numFmtId="3" fontId="10" fillId="0" borderId="28" xfId="0" applyNumberFormat="1" applyFont="1" applyFill="1" applyBorder="1" applyAlignment="1">
      <alignment horizontal="center" wrapText="1"/>
    </xf>
    <xf numFmtId="0" fontId="121" fillId="0" borderId="1" xfId="0" applyFont="1" applyBorder="1" applyAlignment="1">
      <alignment horizontal="center"/>
    </xf>
    <xf numFmtId="49" fontId="121" fillId="0" borderId="1" xfId="0" applyNumberFormat="1" applyFont="1" applyBorder="1" applyAlignment="1">
      <alignment horizontal="center"/>
    </xf>
    <xf numFmtId="166" fontId="60" fillId="0" borderId="1" xfId="0" applyNumberFormat="1" applyFont="1" applyBorder="1" applyAlignment="1">
      <alignment horizontal="center" wrapText="1"/>
    </xf>
    <xf numFmtId="3" fontId="122" fillId="0" borderId="1" xfId="0" applyNumberFormat="1" applyFont="1" applyBorder="1" applyAlignment="1">
      <alignment horizontal="center" wrapText="1"/>
    </xf>
    <xf numFmtId="3" fontId="15" fillId="0" borderId="1" xfId="0" applyNumberFormat="1" applyFont="1" applyFill="1" applyBorder="1" applyAlignment="1" applyProtection="1">
      <alignment horizontal="center" wrapText="1"/>
      <protection locked="0"/>
    </xf>
    <xf numFmtId="49" fontId="15" fillId="0" borderId="1" xfId="0" applyNumberFormat="1" applyFont="1" applyFill="1" applyBorder="1" applyAlignment="1">
      <alignment horizontal="center" wrapText="1"/>
    </xf>
    <xf numFmtId="3" fontId="117" fillId="0" borderId="1" xfId="0" applyNumberFormat="1" applyFont="1" applyFill="1" applyBorder="1" applyAlignment="1">
      <alignment horizontal="center" wrapText="1"/>
    </xf>
    <xf numFmtId="49" fontId="20" fillId="0" borderId="5" xfId="0" applyNumberFormat="1" applyFont="1" applyBorder="1" applyAlignment="1">
      <alignment horizontal="center" wrapText="1"/>
    </xf>
    <xf numFmtId="49" fontId="15" fillId="0" borderId="1" xfId="0" applyNumberFormat="1" applyFont="1" applyBorder="1" applyAlignment="1" applyProtection="1">
      <alignment horizontal="left" wrapText="1"/>
      <protection locked="0"/>
    </xf>
    <xf numFmtId="49" fontId="15" fillId="0" borderId="5" xfId="0" applyNumberFormat="1" applyFont="1" applyBorder="1" applyAlignment="1" applyProtection="1">
      <alignment horizontal="left" wrapText="1"/>
      <protection locked="0"/>
    </xf>
    <xf numFmtId="49" fontId="15" fillId="0" borderId="27" xfId="0" applyNumberFormat="1" applyFont="1" applyBorder="1" applyAlignment="1">
      <alignment horizontal="left" wrapText="1"/>
    </xf>
    <xf numFmtId="3" fontId="20" fillId="0" borderId="5" xfId="0" applyNumberFormat="1" applyFont="1" applyFill="1" applyBorder="1" applyAlignment="1">
      <alignment horizontal="center" wrapText="1"/>
    </xf>
    <xf numFmtId="3" fontId="19" fillId="0" borderId="5" xfId="0" applyNumberFormat="1" applyFont="1" applyFill="1" applyBorder="1" applyAlignment="1">
      <alignment horizontal="center" wrapText="1"/>
    </xf>
    <xf numFmtId="3" fontId="121" fillId="0" borderId="5" xfId="0" applyNumberFormat="1" applyFont="1" applyFill="1" applyBorder="1" applyAlignment="1">
      <alignment horizontal="center" wrapText="1"/>
    </xf>
    <xf numFmtId="49" fontId="108" fillId="0" borderId="1" xfId="0" applyNumberFormat="1" applyFont="1" applyBorder="1" applyAlignment="1">
      <alignment horizontal="left" wrapText="1"/>
    </xf>
    <xf numFmtId="49" fontId="15" fillId="0" borderId="1" xfId="0" applyNumberFormat="1" applyFont="1" applyBorder="1" applyAlignment="1">
      <alignment horizontal="left" wrapText="1"/>
    </xf>
    <xf numFmtId="49" fontId="15" fillId="0" borderId="4" xfId="0" applyNumberFormat="1" applyFont="1" applyBorder="1" applyAlignment="1">
      <alignment horizontal="left" wrapText="1"/>
    </xf>
    <xf numFmtId="49" fontId="19" fillId="0" borderId="0" xfId="0" applyNumberFormat="1" applyFont="1" applyAlignment="1">
      <alignment horizontal="left" wrapText="1"/>
    </xf>
    <xf numFmtId="49" fontId="15" fillId="0" borderId="1" xfId="0" applyNumberFormat="1" applyFont="1" applyFill="1" applyBorder="1" applyAlignment="1">
      <alignment horizontal="left" wrapText="1"/>
    </xf>
    <xf numFmtId="49" fontId="121" fillId="0" borderId="1" xfId="0" applyNumberFormat="1" applyFont="1" applyBorder="1" applyAlignment="1">
      <alignment horizontal="left" wrapText="1"/>
    </xf>
    <xf numFmtId="49" fontId="121" fillId="0" borderId="1" xfId="0" applyNumberFormat="1" applyFont="1" applyFill="1" applyBorder="1" applyAlignment="1">
      <alignment horizontal="left" wrapText="1"/>
    </xf>
    <xf numFmtId="3" fontId="103" fillId="0" borderId="1" xfId="0" applyNumberFormat="1" applyFont="1" applyFill="1" applyBorder="1" applyAlignment="1">
      <alignment horizontal="center" wrapText="1"/>
    </xf>
    <xf numFmtId="3" fontId="108" fillId="0" borderId="1" xfId="0" applyNumberFormat="1" applyFont="1" applyFill="1" applyBorder="1" applyAlignment="1">
      <alignment horizontal="center" wrapText="1"/>
    </xf>
    <xf numFmtId="49" fontId="60" fillId="0" borderId="0" xfId="0" applyNumberFormat="1" applyFont="1" applyAlignment="1">
      <alignment horizontal="left" wrapText="1"/>
    </xf>
    <xf numFmtId="49" fontId="34" fillId="2" borderId="1" xfId="0" applyNumberFormat="1" applyFont="1" applyFill="1" applyBorder="1" applyAlignment="1">
      <alignment horizontal="center" wrapText="1"/>
    </xf>
    <xf numFmtId="0" fontId="29" fillId="0" borderId="1" xfId="0" applyFont="1" applyBorder="1" applyAlignment="1">
      <alignment horizontal="justify" vertical="center" wrapText="1"/>
    </xf>
    <xf numFmtId="49" fontId="116" fillId="3" borderId="1" xfId="0" applyNumberFormat="1" applyFont="1" applyFill="1" applyBorder="1" applyAlignment="1">
      <alignment horizontal="center" wrapText="1"/>
    </xf>
    <xf numFmtId="49" fontId="117" fillId="0" borderId="1" xfId="0" applyNumberFormat="1" applyFont="1" applyFill="1" applyBorder="1" applyAlignment="1">
      <alignment horizontal="center" wrapText="1"/>
    </xf>
    <xf numFmtId="49" fontId="125" fillId="0" borderId="1" xfId="0" applyNumberFormat="1" applyFont="1" applyBorder="1" applyAlignment="1">
      <alignment horizontal="center" wrapText="1"/>
    </xf>
    <xf numFmtId="49" fontId="126" fillId="0" borderId="1" xfId="0" applyNumberFormat="1" applyFont="1" applyFill="1" applyBorder="1" applyAlignment="1">
      <alignment horizontal="left" wrapText="1"/>
    </xf>
    <xf numFmtId="49" fontId="125" fillId="0" borderId="1" xfId="0" applyNumberFormat="1" applyFont="1" applyFill="1" applyBorder="1" applyAlignment="1">
      <alignment horizontal="center" wrapText="1"/>
    </xf>
    <xf numFmtId="49" fontId="125" fillId="0" borderId="1" xfId="0" applyNumberFormat="1" applyFont="1" applyFill="1" applyBorder="1" applyAlignment="1" applyProtection="1">
      <alignment horizontal="left" wrapText="1"/>
      <protection locked="0"/>
    </xf>
    <xf numFmtId="49" fontId="29" fillId="0" borderId="1" xfId="0" applyNumberFormat="1" applyFont="1" applyBorder="1" applyAlignment="1">
      <alignment horizontal="left" wrapText="1"/>
    </xf>
    <xf numFmtId="49" fontId="116" fillId="0" borderId="1" xfId="2" applyNumberFormat="1" applyFont="1" applyFill="1" applyBorder="1" applyAlignment="1">
      <alignment horizontal="center" wrapText="1"/>
    </xf>
    <xf numFmtId="49" fontId="116" fillId="0" borderId="1" xfId="2" applyNumberFormat="1" applyFont="1" applyFill="1" applyBorder="1" applyAlignment="1">
      <alignment horizontal="left" wrapText="1"/>
    </xf>
    <xf numFmtId="3" fontId="53" fillId="0" borderId="1" xfId="0" applyNumberFormat="1" applyFont="1" applyFill="1" applyBorder="1" applyAlignment="1">
      <alignment horizontal="center" wrapText="1"/>
    </xf>
    <xf numFmtId="3" fontId="60" fillId="0" borderId="1" xfId="0" applyNumberFormat="1" applyFont="1" applyFill="1" applyBorder="1" applyAlignment="1" applyProtection="1">
      <alignment horizontal="center"/>
      <protection locked="0"/>
    </xf>
    <xf numFmtId="3" fontId="60" fillId="0" borderId="1" xfId="0" applyNumberFormat="1" applyFont="1" applyFill="1" applyBorder="1" applyAlignment="1">
      <alignment horizontal="center"/>
    </xf>
    <xf numFmtId="49" fontId="101" fillId="0" borderId="1" xfId="0" applyNumberFormat="1" applyFont="1" applyBorder="1" applyAlignment="1" applyProtection="1">
      <alignment horizontal="left" wrapText="1"/>
      <protection locked="0"/>
    </xf>
    <xf numFmtId="3" fontId="102" fillId="0" borderId="1" xfId="0" applyNumberFormat="1" applyFont="1" applyFill="1" applyBorder="1" applyAlignment="1" applyProtection="1">
      <alignment horizontal="center"/>
      <protection locked="0"/>
    </xf>
    <xf numFmtId="3" fontId="102" fillId="0" borderId="1" xfId="0" applyNumberFormat="1" applyFont="1" applyFill="1" applyBorder="1" applyAlignment="1">
      <alignment horizontal="center"/>
    </xf>
    <xf numFmtId="49" fontId="101" fillId="0" borderId="1" xfId="2" applyNumberFormat="1" applyFont="1" applyFill="1" applyBorder="1" applyAlignment="1">
      <alignment horizontal="center" wrapText="1"/>
    </xf>
    <xf numFmtId="49" fontId="101" fillId="0" borderId="1" xfId="2" applyNumberFormat="1" applyFont="1" applyFill="1" applyBorder="1" applyAlignment="1">
      <alignment horizontal="left" wrapText="1"/>
    </xf>
    <xf numFmtId="0" fontId="97" fillId="0" borderId="0" xfId="0" applyFont="1" applyFill="1" applyBorder="1"/>
    <xf numFmtId="3" fontId="15" fillId="0" borderId="1" xfId="0" applyNumberFormat="1" applyFont="1" applyFill="1" applyBorder="1" applyAlignment="1" applyProtection="1">
      <alignment horizontal="center"/>
      <protection locked="0"/>
    </xf>
    <xf numFmtId="49" fontId="35" fillId="0" borderId="28" xfId="0" applyNumberFormat="1" applyFont="1" applyBorder="1" applyAlignment="1">
      <alignment horizontal="center" wrapText="1"/>
    </xf>
    <xf numFmtId="49" fontId="21" fillId="0" borderId="5" xfId="0" applyNumberFormat="1" applyFont="1" applyBorder="1" applyAlignment="1" applyProtection="1">
      <alignment horizontal="left" wrapText="1"/>
      <protection locked="0"/>
    </xf>
    <xf numFmtId="49" fontId="21" fillId="0" borderId="4" xfId="0" applyNumberFormat="1" applyFont="1" applyBorder="1" applyAlignment="1" applyProtection="1">
      <alignment horizontal="left" wrapText="1"/>
      <protection locked="0"/>
    </xf>
    <xf numFmtId="49" fontId="21" fillId="0" borderId="27" xfId="0" applyNumberFormat="1" applyFont="1" applyBorder="1" applyAlignment="1" applyProtection="1">
      <alignment horizontal="left" wrapText="1"/>
      <protection locked="0"/>
    </xf>
    <xf numFmtId="49" fontId="15" fillId="0" borderId="4" xfId="0" applyNumberFormat="1" applyFont="1" applyBorder="1" applyAlignment="1" applyProtection="1">
      <alignment horizontal="left" wrapText="1"/>
      <protection locked="0"/>
    </xf>
    <xf numFmtId="49" fontId="15" fillId="0" borderId="27" xfId="0" applyNumberFormat="1" applyFont="1" applyBorder="1" applyAlignment="1" applyProtection="1">
      <alignment horizontal="left" wrapText="1"/>
      <protection locked="0"/>
    </xf>
    <xf numFmtId="3" fontId="53" fillId="0" borderId="3" xfId="0" applyNumberFormat="1" applyFont="1" applyFill="1" applyBorder="1" applyAlignment="1">
      <alignment horizontal="center" wrapText="1"/>
    </xf>
    <xf numFmtId="3" fontId="121" fillId="0" borderId="1" xfId="0" applyNumberFormat="1" applyFont="1" applyFill="1" applyBorder="1" applyAlignment="1">
      <alignment horizontal="center" wrapText="1"/>
    </xf>
    <xf numFmtId="0" fontId="20" fillId="0" borderId="1" xfId="0" applyFont="1" applyBorder="1" applyAlignment="1">
      <alignment horizontal="center"/>
    </xf>
    <xf numFmtId="49" fontId="121" fillId="0" borderId="1" xfId="0" applyNumberFormat="1" applyFont="1" applyFill="1" applyBorder="1" applyAlignment="1">
      <alignment horizontal="center" wrapText="1"/>
    </xf>
    <xf numFmtId="49" fontId="118" fillId="0" borderId="1" xfId="0" applyNumberFormat="1" applyFont="1" applyFill="1" applyBorder="1" applyAlignment="1">
      <alignment horizontal="center" wrapText="1"/>
    </xf>
    <xf numFmtId="3" fontId="102" fillId="0" borderId="1" xfId="0" applyNumberFormat="1" applyFont="1" applyFill="1" applyBorder="1" applyAlignment="1" applyProtection="1">
      <alignment horizontal="center" wrapText="1"/>
      <protection locked="0"/>
    </xf>
    <xf numFmtId="49" fontId="15" fillId="0" borderId="28" xfId="0" applyNumberFormat="1" applyFont="1" applyFill="1" applyBorder="1" applyAlignment="1">
      <alignment horizontal="center" wrapText="1"/>
    </xf>
    <xf numFmtId="49" fontId="116" fillId="0" borderId="28" xfId="0" applyNumberFormat="1" applyFont="1" applyFill="1" applyBorder="1" applyAlignment="1">
      <alignment horizontal="center" wrapText="1"/>
    </xf>
    <xf numFmtId="3" fontId="108" fillId="0" borderId="1" xfId="0" applyNumberFormat="1" applyFont="1" applyFill="1" applyBorder="1" applyAlignment="1" applyProtection="1">
      <alignment horizontal="center" wrapText="1"/>
      <protection locked="0"/>
    </xf>
    <xf numFmtId="49" fontId="96" fillId="0" borderId="28" xfId="0" applyNumberFormat="1" applyFont="1" applyFill="1" applyBorder="1" applyAlignment="1">
      <alignment horizontal="center" wrapText="1"/>
    </xf>
    <xf numFmtId="49" fontId="123" fillId="0" borderId="1" xfId="3" applyNumberFormat="1" applyFont="1" applyFill="1" applyBorder="1" applyAlignment="1">
      <alignment horizontal="left" wrapText="1"/>
    </xf>
    <xf numFmtId="49" fontId="101" fillId="3" borderId="1" xfId="0" applyNumberFormat="1" applyFont="1" applyFill="1" applyBorder="1" applyAlignment="1">
      <alignment horizontal="center" wrapText="1"/>
    </xf>
    <xf numFmtId="49" fontId="20" fillId="0" borderId="28" xfId="0" applyNumberFormat="1" applyFont="1" applyFill="1" applyBorder="1" applyAlignment="1">
      <alignment horizontal="center" wrapText="1"/>
    </xf>
    <xf numFmtId="49" fontId="20" fillId="0" borderId="4" xfId="0" applyNumberFormat="1" applyFont="1" applyFill="1" applyBorder="1" applyAlignment="1">
      <alignment horizontal="center" wrapText="1"/>
    </xf>
    <xf numFmtId="0" fontId="102" fillId="0" borderId="1" xfId="0" applyFont="1" applyBorder="1" applyAlignment="1">
      <alignment horizontal="left" vertical="center" wrapText="1"/>
    </xf>
    <xf numFmtId="3" fontId="53" fillId="0" borderId="34" xfId="0" applyNumberFormat="1" applyFont="1" applyBorder="1" applyAlignment="1">
      <alignment horizontal="center" wrapText="1"/>
    </xf>
    <xf numFmtId="49" fontId="60" fillId="0" borderId="4" xfId="0" applyNumberFormat="1" applyFont="1" applyBorder="1" applyAlignment="1">
      <alignment horizontal="left" wrapText="1"/>
    </xf>
    <xf numFmtId="49" fontId="19" fillId="2" borderId="1" xfId="1" applyNumberFormat="1" applyFont="1" applyFill="1" applyBorder="1" applyAlignment="1" applyProtection="1">
      <alignment horizontal="left" wrapText="1"/>
      <protection locked="0"/>
    </xf>
    <xf numFmtId="0" fontId="60" fillId="0" borderId="1" xfId="0" applyFont="1" applyBorder="1" applyAlignment="1">
      <alignment horizontal="left" vertical="center" wrapText="1"/>
    </xf>
    <xf numFmtId="0" fontId="102" fillId="0" borderId="0" xfId="0" applyFont="1" applyAlignment="1">
      <alignment horizontal="left" wrapText="1"/>
    </xf>
    <xf numFmtId="49" fontId="19" fillId="2" borderId="1" xfId="0" applyNumberFormat="1" applyFont="1" applyFill="1" applyBorder="1" applyAlignment="1" applyProtection="1">
      <alignment horizontal="left" wrapText="1"/>
      <protection locked="0"/>
    </xf>
    <xf numFmtId="49" fontId="101" fillId="3" borderId="1" xfId="0" applyNumberFormat="1" applyFont="1" applyFill="1" applyBorder="1" applyAlignment="1">
      <alignment horizontal="left" wrapText="1"/>
    </xf>
    <xf numFmtId="0" fontId="102" fillId="0" borderId="4" xfId="0" applyFont="1" applyBorder="1" applyAlignment="1">
      <alignment horizontal="left" vertical="center" wrapText="1"/>
    </xf>
    <xf numFmtId="49" fontId="118" fillId="0" borderId="1" xfId="0" applyNumberFormat="1" applyFont="1" applyBorder="1" applyAlignment="1">
      <alignment horizontal="left" wrapText="1"/>
    </xf>
    <xf numFmtId="49" fontId="116" fillId="0" borderId="1" xfId="0" applyNumberFormat="1" applyFont="1" applyBorder="1" applyAlignment="1" applyProtection="1">
      <alignment horizontal="left" wrapText="1"/>
      <protection locked="0"/>
    </xf>
    <xf numFmtId="0" fontId="60" fillId="0" borderId="1" xfId="0" applyFont="1" applyBorder="1" applyAlignment="1">
      <alignment horizontal="center" wrapText="1"/>
    </xf>
    <xf numFmtId="0" fontId="102" fillId="0" borderId="1" xfId="0" applyFont="1" applyBorder="1" applyAlignment="1">
      <alignment horizontal="center" wrapText="1"/>
    </xf>
    <xf numFmtId="0" fontId="102" fillId="0" borderId="4" xfId="0" applyFont="1" applyBorder="1" applyAlignment="1">
      <alignment horizontal="center" wrapText="1"/>
    </xf>
    <xf numFmtId="0" fontId="102" fillId="0" borderId="33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9" fillId="0" borderId="0" xfId="0" applyFont="1" applyAlignment="1">
      <alignment horizontal="center"/>
    </xf>
    <xf numFmtId="49" fontId="19" fillId="0" borderId="0" xfId="0" applyNumberFormat="1" applyFont="1" applyAlignment="1">
      <alignment horizontal="center"/>
    </xf>
    <xf numFmtId="3" fontId="19" fillId="0" borderId="0" xfId="0" applyNumberFormat="1" applyFont="1"/>
    <xf numFmtId="49" fontId="107" fillId="0" borderId="1" xfId="0" applyNumberFormat="1" applyFont="1" applyBorder="1" applyAlignment="1">
      <alignment horizontal="left" wrapText="1"/>
    </xf>
    <xf numFmtId="49" fontId="36" fillId="0" borderId="1" xfId="2" applyNumberFormat="1" applyFont="1" applyFill="1" applyBorder="1" applyAlignment="1">
      <alignment horizontal="left" wrapText="1"/>
    </xf>
    <xf numFmtId="49" fontId="128" fillId="0" borderId="1" xfId="2" applyNumberFormat="1" applyFont="1" applyFill="1" applyBorder="1" applyAlignment="1">
      <alignment horizontal="center" wrapText="1"/>
    </xf>
    <xf numFmtId="49" fontId="128" fillId="0" borderId="1" xfId="2" applyNumberFormat="1" applyFont="1" applyFill="1" applyBorder="1" applyAlignment="1">
      <alignment horizontal="left" wrapText="1"/>
    </xf>
    <xf numFmtId="3" fontId="48" fillId="0" borderId="1" xfId="5" applyNumberFormat="1" applyFont="1" applyFill="1" applyBorder="1" applyAlignment="1">
      <alignment horizontal="center" wrapText="1"/>
    </xf>
    <xf numFmtId="49" fontId="34" fillId="5" borderId="1" xfId="0" applyNumberFormat="1" applyFont="1" applyFill="1" applyBorder="1" applyAlignment="1">
      <alignment horizontal="center" wrapText="1"/>
    </xf>
    <xf numFmtId="0" fontId="21" fillId="5" borderId="1" xfId="5" applyFont="1" applyFill="1" applyBorder="1" applyAlignment="1">
      <alignment horizontal="center" wrapText="1"/>
    </xf>
    <xf numFmtId="3" fontId="48" fillId="5" borderId="1" xfId="5" applyNumberFormat="1" applyFont="1" applyFill="1" applyBorder="1" applyAlignment="1">
      <alignment horizontal="center" wrapText="1"/>
    </xf>
    <xf numFmtId="49" fontId="34" fillId="5" borderId="1" xfId="1" applyNumberFormat="1" applyFont="1" applyFill="1" applyBorder="1" applyAlignment="1" applyProtection="1">
      <alignment horizontal="left" wrapText="1"/>
      <protection locked="0"/>
    </xf>
    <xf numFmtId="49" fontId="34" fillId="0" borderId="1" xfId="5" applyNumberFormat="1" applyFont="1" applyFill="1" applyBorder="1" applyAlignment="1" applyProtection="1">
      <alignment horizontal="center" wrapText="1"/>
      <protection locked="0"/>
    </xf>
    <xf numFmtId="3" fontId="34" fillId="0" borderId="1" xfId="5" applyNumberFormat="1" applyFont="1" applyFill="1" applyBorder="1" applyAlignment="1" applyProtection="1">
      <alignment horizontal="center" wrapText="1"/>
      <protection locked="0"/>
    </xf>
    <xf numFmtId="3" fontId="21" fillId="0" borderId="7" xfId="5" applyNumberFormat="1" applyFont="1" applyFill="1" applyBorder="1" applyAlignment="1">
      <alignment wrapText="1"/>
    </xf>
    <xf numFmtId="0" fontId="37" fillId="0" borderId="0" xfId="5" applyFont="1" applyFill="1" applyAlignment="1">
      <alignment wrapText="1"/>
    </xf>
    <xf numFmtId="49" fontId="34" fillId="5" borderId="1" xfId="5" applyNumberFormat="1" applyFont="1" applyFill="1" applyBorder="1" applyAlignment="1" applyProtection="1">
      <alignment horizontal="center" wrapText="1"/>
      <protection locked="0"/>
    </xf>
    <xf numFmtId="3" fontId="34" fillId="5" borderId="1" xfId="5" applyNumberFormat="1" applyFont="1" applyFill="1" applyBorder="1" applyAlignment="1" applyProtection="1">
      <alignment horizontal="center" wrapText="1"/>
      <protection locked="0"/>
    </xf>
    <xf numFmtId="49" fontId="34" fillId="2" borderId="1" xfId="0" applyNumberFormat="1" applyFont="1" applyFill="1" applyBorder="1" applyAlignment="1" applyProtection="1">
      <alignment horizontal="left" wrapText="1"/>
      <protection locked="0"/>
    </xf>
    <xf numFmtId="0" fontId="29" fillId="0" borderId="1" xfId="0" applyFont="1" applyBorder="1" applyAlignment="1">
      <alignment horizontal="left" vertical="center" wrapText="1"/>
    </xf>
    <xf numFmtId="49" fontId="125" fillId="0" borderId="28" xfId="0" applyNumberFormat="1" applyFont="1" applyBorder="1" applyAlignment="1">
      <alignment horizontal="center" wrapText="1"/>
    </xf>
    <xf numFmtId="0" fontId="107" fillId="0" borderId="1" xfId="0" applyFont="1" applyBorder="1" applyAlignment="1">
      <alignment horizontal="left" vertical="center" wrapText="1"/>
    </xf>
    <xf numFmtId="3" fontId="109" fillId="0" borderId="1" xfId="5" applyNumberFormat="1" applyFont="1" applyFill="1" applyBorder="1" applyAlignment="1" applyProtection="1">
      <alignment horizontal="center" wrapText="1"/>
      <protection locked="0"/>
    </xf>
    <xf numFmtId="3" fontId="115" fillId="0" borderId="1" xfId="5" applyNumberFormat="1" applyFont="1" applyFill="1" applyBorder="1" applyAlignment="1" applyProtection="1">
      <alignment horizontal="center" wrapText="1"/>
      <protection locked="0"/>
    </xf>
    <xf numFmtId="49" fontId="35" fillId="0" borderId="4" xfId="0" applyNumberFormat="1" applyFont="1" applyFill="1" applyBorder="1" applyAlignment="1">
      <alignment horizontal="center" wrapText="1"/>
    </xf>
    <xf numFmtId="49" fontId="29" fillId="0" borderId="1" xfId="0" applyNumberFormat="1" applyFont="1" applyBorder="1" applyAlignment="1">
      <alignment horizontal="center"/>
    </xf>
    <xf numFmtId="49" fontId="107" fillId="0" borderId="1" xfId="0" applyNumberFormat="1" applyFont="1" applyBorder="1" applyAlignment="1">
      <alignment horizontal="center"/>
    </xf>
    <xf numFmtId="49" fontId="21" fillId="0" borderId="1" xfId="0" applyNumberFormat="1" applyFont="1" applyBorder="1" applyAlignment="1">
      <alignment horizontal="left" wrapText="1"/>
    </xf>
    <xf numFmtId="49" fontId="49" fillId="2" borderId="1" xfId="0" applyNumberFormat="1" applyFont="1" applyFill="1" applyBorder="1" applyAlignment="1" applyProtection="1">
      <alignment horizontal="left" wrapText="1"/>
      <protection locked="0"/>
    </xf>
    <xf numFmtId="49" fontId="21" fillId="0" borderId="1" xfId="0" applyNumberFormat="1" applyFont="1" applyBorder="1" applyAlignment="1" applyProtection="1">
      <alignment horizontal="left" wrapText="1"/>
      <protection locked="0"/>
    </xf>
    <xf numFmtId="49" fontId="21" fillId="0" borderId="1" xfId="0" applyNumberFormat="1" applyFont="1" applyFill="1" applyBorder="1" applyAlignment="1">
      <alignment horizontal="left" wrapText="1"/>
    </xf>
    <xf numFmtId="49" fontId="128" fillId="0" borderId="1" xfId="0" applyNumberFormat="1" applyFont="1" applyFill="1" applyBorder="1" applyAlignment="1">
      <alignment horizontal="center" wrapText="1"/>
    </xf>
    <xf numFmtId="49" fontId="129" fillId="0" borderId="1" xfId="0" applyNumberFormat="1" applyFont="1" applyFill="1" applyBorder="1" applyAlignment="1">
      <alignment horizontal="center" wrapText="1"/>
    </xf>
    <xf numFmtId="49" fontId="115" fillId="0" borderId="1" xfId="0" applyNumberFormat="1" applyFont="1" applyFill="1" applyBorder="1" applyAlignment="1">
      <alignment horizontal="left" wrapText="1"/>
    </xf>
    <xf numFmtId="49" fontId="115" fillId="0" borderId="1" xfId="0" applyNumberFormat="1" applyFont="1" applyBorder="1" applyAlignment="1">
      <alignment horizontal="left" wrapText="1"/>
    </xf>
    <xf numFmtId="3" fontId="127" fillId="2" borderId="1" xfId="5" applyNumberFormat="1" applyFont="1" applyFill="1" applyBorder="1" applyAlignment="1" applyProtection="1">
      <alignment horizontal="center" wrapText="1"/>
      <protection locked="0"/>
    </xf>
    <xf numFmtId="49" fontId="127" fillId="2" borderId="1" xfId="5" applyNumberFormat="1" applyFont="1" applyFill="1" applyBorder="1" applyAlignment="1" applyProtection="1">
      <alignment horizontal="center" wrapText="1"/>
      <protection locked="0"/>
    </xf>
    <xf numFmtId="0" fontId="15" fillId="0" borderId="1" xfId="5" applyFont="1" applyBorder="1" applyAlignment="1">
      <alignment horizontal="center" vertical="center" wrapText="1"/>
    </xf>
    <xf numFmtId="3" fontId="96" fillId="0" borderId="4" xfId="0" applyNumberFormat="1" applyFont="1" applyFill="1" applyBorder="1" applyAlignment="1">
      <alignment horizontal="center" wrapText="1"/>
    </xf>
    <xf numFmtId="3" fontId="102" fillId="0" borderId="4" xfId="0" applyNumberFormat="1" applyFont="1" applyBorder="1" applyAlignment="1">
      <alignment horizontal="center" wrapText="1"/>
    </xf>
    <xf numFmtId="3" fontId="29" fillId="0" borderId="1" xfId="5" applyNumberFormat="1" applyFont="1" applyFill="1" applyBorder="1" applyAlignment="1">
      <alignment horizontal="center" wrapText="1"/>
    </xf>
    <xf numFmtId="0" fontId="21" fillId="0" borderId="1" xfId="5" applyFont="1" applyFill="1" applyBorder="1" applyAlignment="1">
      <alignment horizontal="left" wrapText="1"/>
    </xf>
    <xf numFmtId="49" fontId="130" fillId="2" borderId="1" xfId="0" applyNumberFormat="1" applyFont="1" applyFill="1" applyBorder="1" applyAlignment="1" applyProtection="1">
      <alignment horizontal="left" wrapText="1"/>
      <protection locked="0"/>
    </xf>
    <xf numFmtId="3" fontId="102" fillId="0" borderId="3" xfId="0" applyNumberFormat="1" applyFont="1" applyBorder="1" applyAlignment="1">
      <alignment horizontal="center" wrapText="1"/>
    </xf>
    <xf numFmtId="0" fontId="20" fillId="0" borderId="0" xfId="0" applyFont="1"/>
    <xf numFmtId="0" fontId="20" fillId="0" borderId="0" xfId="0" applyFont="1" applyFill="1"/>
    <xf numFmtId="3" fontId="107" fillId="0" borderId="1" xfId="0" applyNumberFormat="1" applyFont="1" applyBorder="1" applyAlignment="1">
      <alignment horizontal="center"/>
    </xf>
    <xf numFmtId="0" fontId="102" fillId="0" borderId="0" xfId="0" applyFont="1"/>
    <xf numFmtId="0" fontId="107" fillId="0" borderId="1" xfId="0" applyFont="1" applyFill="1" applyBorder="1" applyAlignment="1">
      <alignment wrapText="1"/>
    </xf>
    <xf numFmtId="0" fontId="29" fillId="0" borderId="1" xfId="0" applyFont="1" applyFill="1" applyBorder="1" applyAlignment="1">
      <alignment wrapText="1"/>
    </xf>
    <xf numFmtId="49" fontId="126" fillId="0" borderId="1" xfId="0" applyNumberFormat="1" applyFont="1" applyFill="1" applyBorder="1" applyAlignment="1">
      <alignment horizontal="center" wrapText="1"/>
    </xf>
    <xf numFmtId="0" fontId="124" fillId="0" borderId="0" xfId="0" applyFont="1"/>
    <xf numFmtId="0" fontId="107" fillId="0" borderId="1" xfId="0" applyFont="1" applyBorder="1" applyAlignment="1">
      <alignment wrapText="1"/>
    </xf>
    <xf numFmtId="3" fontId="48" fillId="4" borderId="1" xfId="0" applyNumberFormat="1" applyFont="1" applyFill="1" applyBorder="1" applyAlignment="1">
      <alignment horizontal="center"/>
    </xf>
    <xf numFmtId="49" fontId="48" fillId="4" borderId="1" xfId="0" applyNumberFormat="1" applyFont="1" applyFill="1" applyBorder="1" applyAlignment="1">
      <alignment horizontal="center" wrapText="1"/>
    </xf>
    <xf numFmtId="49" fontId="48" fillId="4" borderId="1" xfId="1" applyNumberFormat="1" applyFont="1" applyFill="1" applyBorder="1" applyAlignment="1" applyProtection="1">
      <alignment horizontal="left" wrapText="1"/>
      <protection locked="0"/>
    </xf>
    <xf numFmtId="0" fontId="29" fillId="4" borderId="1" xfId="0" applyFont="1" applyFill="1" applyBorder="1" applyAlignment="1">
      <alignment wrapText="1"/>
    </xf>
    <xf numFmtId="0" fontId="96" fillId="0" borderId="0" xfId="0" applyFont="1"/>
    <xf numFmtId="0" fontId="96" fillId="0" borderId="0" xfId="0" applyFont="1" applyBorder="1"/>
    <xf numFmtId="0" fontId="20" fillId="0" borderId="0" xfId="0" applyFont="1" applyBorder="1"/>
    <xf numFmtId="3" fontId="108" fillId="0" borderId="4" xfId="0" applyNumberFormat="1" applyFont="1" applyBorder="1" applyAlignment="1">
      <alignment horizontal="center" wrapText="1"/>
    </xf>
    <xf numFmtId="3" fontId="102" fillId="0" borderId="3" xfId="0" applyNumberFormat="1" applyFont="1" applyFill="1" applyBorder="1" applyAlignment="1">
      <alignment horizontal="center" wrapText="1"/>
    </xf>
    <xf numFmtId="0" fontId="96" fillId="0" borderId="0" xfId="0" applyFont="1" applyFill="1"/>
    <xf numFmtId="0" fontId="96" fillId="0" borderId="0" xfId="0" applyFont="1" applyAlignment="1">
      <alignment horizontal="left"/>
    </xf>
    <xf numFmtId="0" fontId="96" fillId="0" borderId="0" xfId="0" applyFont="1" applyFill="1" applyAlignment="1">
      <alignment horizontal="left"/>
    </xf>
    <xf numFmtId="0" fontId="96" fillId="0" borderId="0" xfId="0" applyFont="1" applyAlignment="1">
      <alignment horizontal="center"/>
    </xf>
    <xf numFmtId="0" fontId="96" fillId="0" borderId="0" xfId="0" applyFont="1" applyFill="1" applyAlignment="1">
      <alignment horizontal="center"/>
    </xf>
    <xf numFmtId="49" fontId="107" fillId="0" borderId="0" xfId="0" applyNumberFormat="1" applyFont="1" applyAlignment="1">
      <alignment horizontal="left" wrapText="1"/>
    </xf>
    <xf numFmtId="3" fontId="107" fillId="0" borderId="1" xfId="0" applyNumberFormat="1" applyFont="1" applyFill="1" applyBorder="1" applyAlignment="1">
      <alignment horizontal="center" wrapText="1"/>
    </xf>
    <xf numFmtId="3" fontId="131" fillId="0" borderId="1" xfId="0" applyNumberFormat="1" applyFont="1" applyBorder="1" applyAlignment="1">
      <alignment horizontal="center"/>
    </xf>
    <xf numFmtId="0" fontId="132" fillId="0" borderId="1" xfId="0" applyFont="1" applyBorder="1" applyAlignment="1">
      <alignment wrapText="1"/>
    </xf>
    <xf numFmtId="0" fontId="107" fillId="0" borderId="0" xfId="0" applyFont="1" applyAlignment="1">
      <alignment horizontal="left" wrapText="1"/>
    </xf>
    <xf numFmtId="49" fontId="113" fillId="0" borderId="4" xfId="0" applyNumberFormat="1" applyFont="1" applyFill="1" applyBorder="1" applyAlignment="1">
      <alignment horizontal="left" wrapText="1"/>
    </xf>
    <xf numFmtId="49" fontId="29" fillId="0" borderId="5" xfId="0" applyNumberFormat="1" applyFont="1" applyBorder="1" applyAlignment="1">
      <alignment horizontal="left" wrapText="1"/>
    </xf>
    <xf numFmtId="3" fontId="107" fillId="0" borderId="1" xfId="0" applyNumberFormat="1" applyFont="1" applyFill="1" applyBorder="1" applyAlignment="1">
      <alignment horizontal="center"/>
    </xf>
    <xf numFmtId="3" fontId="131" fillId="0" borderId="1" xfId="0" applyNumberFormat="1" applyFont="1" applyFill="1" applyBorder="1" applyAlignment="1">
      <alignment horizontal="center"/>
    </xf>
    <xf numFmtId="49" fontId="48" fillId="2" borderId="1" xfId="0" applyNumberFormat="1" applyFont="1" applyFill="1" applyBorder="1" applyAlignment="1">
      <alignment horizontal="center" wrapText="1"/>
    </xf>
    <xf numFmtId="49" fontId="48" fillId="2" borderId="1" xfId="1" applyNumberFormat="1" applyFont="1" applyFill="1" applyBorder="1" applyAlignment="1" applyProtection="1">
      <alignment horizontal="left" wrapText="1"/>
      <protection locked="0"/>
    </xf>
    <xf numFmtId="49" fontId="29" fillId="0" borderId="1" xfId="0" applyNumberFormat="1" applyFont="1" applyFill="1" applyBorder="1" applyAlignment="1">
      <alignment horizontal="center" wrapText="1"/>
    </xf>
    <xf numFmtId="49" fontId="107" fillId="0" borderId="1" xfId="0" applyNumberFormat="1" applyFont="1" applyFill="1" applyBorder="1" applyAlignment="1">
      <alignment horizontal="center" wrapText="1"/>
    </xf>
    <xf numFmtId="49" fontId="113" fillId="0" borderId="1" xfId="0" applyNumberFormat="1" applyFont="1" applyFill="1" applyBorder="1" applyAlignment="1">
      <alignment horizontal="left" wrapText="1"/>
    </xf>
    <xf numFmtId="49" fontId="29" fillId="0" borderId="1" xfId="0" applyNumberFormat="1" applyFont="1" applyFill="1" applyBorder="1" applyAlignment="1" applyProtection="1">
      <alignment horizontal="left" wrapText="1"/>
      <protection locked="0"/>
    </xf>
    <xf numFmtId="49" fontId="107" fillId="0" borderId="1" xfId="0" applyNumberFormat="1" applyFont="1" applyFill="1" applyBorder="1" applyAlignment="1" applyProtection="1">
      <alignment horizontal="left" wrapText="1"/>
      <protection locked="0"/>
    </xf>
    <xf numFmtId="49" fontId="107" fillId="0" borderId="1" xfId="0" applyNumberFormat="1" applyFont="1" applyBorder="1" applyAlignment="1">
      <alignment horizontal="center" wrapText="1"/>
    </xf>
    <xf numFmtId="49" fontId="107" fillId="0" borderId="1" xfId="0" applyNumberFormat="1" applyFont="1" applyFill="1" applyBorder="1" applyAlignment="1">
      <alignment horizontal="left" wrapText="1"/>
    </xf>
    <xf numFmtId="0" fontId="29" fillId="0" borderId="1" xfId="0" applyFont="1" applyBorder="1" applyAlignment="1">
      <alignment horizontal="center"/>
    </xf>
    <xf numFmtId="49" fontId="29" fillId="0" borderId="28" xfId="0" applyNumberFormat="1" applyFont="1" applyFill="1" applyBorder="1" applyAlignment="1">
      <alignment horizontal="center" wrapText="1"/>
    </xf>
    <xf numFmtId="49" fontId="107" fillId="0" borderId="28" xfId="0" applyNumberFormat="1" applyFont="1" applyFill="1" applyBorder="1" applyAlignment="1">
      <alignment horizontal="center" wrapText="1"/>
    </xf>
    <xf numFmtId="49" fontId="126" fillId="3" borderId="1" xfId="0" applyNumberFormat="1" applyFont="1" applyFill="1" applyBorder="1" applyAlignment="1">
      <alignment horizontal="center" wrapText="1"/>
    </xf>
    <xf numFmtId="49" fontId="126" fillId="3" borderId="1" xfId="0" applyNumberFormat="1" applyFont="1" applyFill="1" applyBorder="1" applyAlignment="1">
      <alignment horizontal="left" wrapText="1"/>
    </xf>
    <xf numFmtId="49" fontId="126" fillId="0" borderId="1" xfId="2" applyNumberFormat="1" applyFont="1" applyFill="1" applyBorder="1" applyAlignment="1">
      <alignment horizontal="center" wrapText="1"/>
    </xf>
    <xf numFmtId="49" fontId="126" fillId="0" borderId="1" xfId="2" applyNumberFormat="1" applyFont="1" applyFill="1" applyBorder="1" applyAlignment="1">
      <alignment horizontal="left" wrapText="1"/>
    </xf>
    <xf numFmtId="49" fontId="113" fillId="0" borderId="1" xfId="2" applyNumberFormat="1" applyFont="1" applyFill="1" applyBorder="1" applyAlignment="1">
      <alignment horizontal="center" wrapText="1"/>
    </xf>
    <xf numFmtId="49" fontId="113" fillId="0" borderId="1" xfId="2" applyNumberFormat="1" applyFont="1" applyFill="1" applyBorder="1" applyAlignment="1">
      <alignment horizontal="left" wrapText="1"/>
    </xf>
    <xf numFmtId="49" fontId="113" fillId="0" borderId="1" xfId="0" applyNumberFormat="1" applyFont="1" applyBorder="1" applyAlignment="1" applyProtection="1">
      <alignment horizontal="left" wrapText="1"/>
      <protection locked="0"/>
    </xf>
    <xf numFmtId="49" fontId="29" fillId="0" borderId="1" xfId="3" applyNumberFormat="1" applyFont="1" applyFill="1" applyBorder="1" applyAlignment="1">
      <alignment horizontal="left" vertical="center" wrapText="1"/>
    </xf>
    <xf numFmtId="49" fontId="107" fillId="0" borderId="1" xfId="3" applyNumberFormat="1" applyFont="1" applyFill="1" applyBorder="1" applyAlignment="1">
      <alignment horizontal="left" vertical="center" wrapText="1"/>
    </xf>
    <xf numFmtId="49" fontId="29" fillId="0" borderId="1" xfId="0" applyNumberFormat="1" applyFont="1" applyBorder="1" applyAlignment="1">
      <alignment horizontal="center" wrapText="1"/>
    </xf>
    <xf numFmtId="49" fontId="29" fillId="0" borderId="28" xfId="0" applyNumberFormat="1" applyFont="1" applyBorder="1" applyAlignment="1">
      <alignment horizontal="center" wrapText="1"/>
    </xf>
    <xf numFmtId="49" fontId="29" fillId="0" borderId="5" xfId="0" applyNumberFormat="1" applyFont="1" applyBorder="1" applyAlignment="1" applyProtection="1">
      <alignment horizontal="left" wrapText="1"/>
      <protection locked="0"/>
    </xf>
    <xf numFmtId="49" fontId="107" fillId="0" borderId="28" xfId="0" applyNumberFormat="1" applyFont="1" applyBorder="1" applyAlignment="1">
      <alignment horizontal="center" wrapText="1"/>
    </xf>
    <xf numFmtId="0" fontId="29" fillId="0" borderId="1" xfId="0" applyFont="1" applyBorder="1"/>
    <xf numFmtId="3" fontId="132" fillId="0" borderId="1" xfId="0" applyNumberFormat="1" applyFont="1" applyBorder="1" applyAlignment="1">
      <alignment horizontal="center"/>
    </xf>
    <xf numFmtId="49" fontId="132" fillId="0" borderId="1" xfId="0" applyNumberFormat="1" applyFont="1" applyFill="1" applyBorder="1" applyAlignment="1">
      <alignment horizontal="center" wrapText="1"/>
    </xf>
    <xf numFmtId="49" fontId="132" fillId="0" borderId="1" xfId="0" applyNumberFormat="1" applyFont="1" applyFill="1" applyBorder="1" applyAlignment="1" applyProtection="1">
      <alignment wrapText="1"/>
      <protection locked="0"/>
    </xf>
    <xf numFmtId="0" fontId="29" fillId="0" borderId="0" xfId="0" applyFont="1" applyAlignment="1">
      <alignment horizontal="center"/>
    </xf>
    <xf numFmtId="0" fontId="72" fillId="5" borderId="1" xfId="0" applyFont="1" applyFill="1" applyBorder="1"/>
    <xf numFmtId="3" fontId="48" fillId="5" borderId="1" xfId="0" applyNumberFormat="1" applyFont="1" applyFill="1" applyBorder="1" applyAlignment="1">
      <alignment horizontal="center"/>
    </xf>
    <xf numFmtId="3" fontId="134" fillId="0" borderId="1" xfId="0" applyNumberFormat="1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48" fillId="5" borderId="1" xfId="0" applyFont="1" applyFill="1" applyBorder="1" applyAlignment="1">
      <alignment wrapText="1"/>
    </xf>
    <xf numFmtId="0" fontId="133" fillId="0" borderId="1" xfId="0" applyFont="1" applyBorder="1" applyAlignment="1">
      <alignment horizontal="left" wrapText="1"/>
    </xf>
    <xf numFmtId="3" fontId="29" fillId="0" borderId="1" xfId="0" applyNumberFormat="1" applyFont="1" applyFill="1" applyBorder="1" applyAlignment="1">
      <alignment horizontal="center"/>
    </xf>
    <xf numFmtId="3" fontId="112" fillId="0" borderId="1" xfId="0" applyNumberFormat="1" applyFont="1" applyFill="1" applyBorder="1" applyAlignment="1">
      <alignment horizontal="center"/>
    </xf>
    <xf numFmtId="49" fontId="48" fillId="5" borderId="1" xfId="0" applyNumberFormat="1" applyFont="1" applyFill="1" applyBorder="1" applyAlignment="1">
      <alignment horizontal="center"/>
    </xf>
    <xf numFmtId="49" fontId="34" fillId="5" borderId="1" xfId="0" applyNumberFormat="1" applyFont="1" applyFill="1" applyBorder="1" applyAlignment="1" applyProtection="1">
      <alignment horizontal="left" wrapText="1"/>
      <protection locked="0"/>
    </xf>
    <xf numFmtId="0" fontId="48" fillId="5" borderId="1" xfId="0" applyFont="1" applyFill="1" applyBorder="1" applyAlignment="1">
      <alignment horizontal="justify" wrapText="1"/>
    </xf>
    <xf numFmtId="49" fontId="125" fillId="0" borderId="5" xfId="0" applyNumberFormat="1" applyFont="1" applyFill="1" applyBorder="1" applyAlignment="1">
      <alignment horizontal="center" wrapText="1"/>
    </xf>
    <xf numFmtId="49" fontId="125" fillId="0" borderId="36" xfId="0" applyNumberFormat="1" applyFont="1" applyFill="1" applyBorder="1" applyAlignment="1">
      <alignment horizontal="center" wrapText="1"/>
    </xf>
    <xf numFmtId="49" fontId="21" fillId="0" borderId="1" xfId="0" applyNumberFormat="1" applyFont="1" applyBorder="1" applyAlignment="1">
      <alignment horizontal="center"/>
    </xf>
    <xf numFmtId="49" fontId="129" fillId="0" borderId="1" xfId="0" applyNumberFormat="1" applyFont="1" applyBorder="1" applyAlignment="1">
      <alignment horizontal="center"/>
    </xf>
    <xf numFmtId="49" fontId="129" fillId="0" borderId="1" xfId="0" applyNumberFormat="1" applyFont="1" applyBorder="1" applyAlignment="1">
      <alignment horizontal="left" wrapText="1"/>
    </xf>
    <xf numFmtId="49" fontId="21" fillId="0" borderId="4" xfId="0" applyNumberFormat="1" applyFont="1" applyBorder="1" applyAlignment="1">
      <alignment horizontal="center"/>
    </xf>
    <xf numFmtId="49" fontId="35" fillId="0" borderId="4" xfId="0" applyNumberFormat="1" applyFont="1" applyBorder="1" applyAlignment="1">
      <alignment horizontal="center" wrapText="1"/>
    </xf>
    <xf numFmtId="49" fontId="21" fillId="0" borderId="4" xfId="0" applyNumberFormat="1" applyFont="1" applyBorder="1" applyAlignment="1">
      <alignment horizontal="left" wrapText="1"/>
    </xf>
    <xf numFmtId="0" fontId="110" fillId="0" borderId="0" xfId="0" applyFont="1" applyFill="1"/>
    <xf numFmtId="49" fontId="135" fillId="2" borderId="1" xfId="0" applyNumberFormat="1" applyFont="1" applyFill="1" applyBorder="1" applyAlignment="1" applyProtection="1">
      <alignment horizontal="left" wrapText="1"/>
      <protection locked="0"/>
    </xf>
    <xf numFmtId="0" fontId="48" fillId="5" borderId="1" xfId="0" applyFont="1" applyFill="1" applyBorder="1"/>
    <xf numFmtId="49" fontId="132" fillId="5" borderId="1" xfId="0" applyNumberFormat="1" applyFont="1" applyFill="1" applyBorder="1" applyAlignment="1">
      <alignment horizontal="center"/>
    </xf>
    <xf numFmtId="0" fontId="132" fillId="5" borderId="1" xfId="0" applyFont="1" applyFill="1" applyBorder="1"/>
    <xf numFmtId="0" fontId="136" fillId="0" borderId="0" xfId="0" applyFont="1"/>
    <xf numFmtId="0" fontId="42" fillId="0" borderId="0" xfId="0" applyFont="1" applyAlignment="1"/>
    <xf numFmtId="0" fontId="85" fillId="0" borderId="12" xfId="0" applyFont="1" applyBorder="1" applyAlignment="1">
      <alignment horizontal="left" wrapText="1"/>
    </xf>
    <xf numFmtId="0" fontId="42" fillId="0" borderId="10" xfId="0" applyFont="1" applyBorder="1" applyAlignment="1">
      <alignment horizontal="left" wrapText="1"/>
    </xf>
    <xf numFmtId="3" fontId="86" fillId="0" borderId="10" xfId="0" applyNumberFormat="1" applyFont="1" applyBorder="1" applyAlignment="1">
      <alignment horizontal="right" wrapText="1"/>
    </xf>
    <xf numFmtId="3" fontId="86" fillId="0" borderId="10" xfId="0" applyNumberFormat="1" applyFont="1" applyBorder="1" applyAlignment="1">
      <alignment horizontal="center" wrapText="1"/>
    </xf>
    <xf numFmtId="3" fontId="41" fillId="0" borderId="13" xfId="0" applyNumberFormat="1" applyFont="1" applyBorder="1" applyAlignment="1">
      <alignment horizontal="center" wrapText="1"/>
    </xf>
    <xf numFmtId="0" fontId="137" fillId="0" borderId="0" xfId="0" applyFont="1" applyAlignment="1">
      <alignment wrapText="1"/>
    </xf>
    <xf numFmtId="0" fontId="137" fillId="0" borderId="10" xfId="0" applyFont="1" applyBorder="1" applyAlignment="1">
      <alignment wrapText="1"/>
    </xf>
    <xf numFmtId="0" fontId="137" fillId="0" borderId="0" xfId="0" applyFont="1"/>
    <xf numFmtId="49" fontId="78" fillId="0" borderId="23" xfId="0" applyNumberFormat="1" applyFont="1" applyBorder="1" applyAlignment="1" applyProtection="1">
      <alignment horizontal="left" wrapText="1"/>
      <protection locked="0"/>
    </xf>
    <xf numFmtId="0" fontId="88" fillId="0" borderId="10" xfId="0" applyFont="1" applyBorder="1" applyAlignment="1">
      <alignment wrapText="1"/>
    </xf>
    <xf numFmtId="0" fontId="84" fillId="0" borderId="10" xfId="0" applyFont="1" applyBorder="1" applyAlignment="1">
      <alignment horizontal="right" wrapText="1"/>
    </xf>
    <xf numFmtId="0" fontId="42" fillId="0" borderId="23" xfId="0" applyFont="1" applyBorder="1"/>
    <xf numFmtId="0" fontId="137" fillId="0" borderId="10" xfId="0" applyFont="1" applyBorder="1" applyAlignment="1">
      <alignment horizontal="left" vertical="center" wrapText="1"/>
    </xf>
    <xf numFmtId="49" fontId="87" fillId="0" borderId="30" xfId="0" applyNumberFormat="1" applyFont="1" applyBorder="1" applyAlignment="1" applyProtection="1">
      <alignment horizontal="left" wrapText="1"/>
      <protection locked="0"/>
    </xf>
    <xf numFmtId="49" fontId="113" fillId="0" borderId="28" xfId="0" applyNumberFormat="1" applyFont="1" applyFill="1" applyBorder="1" applyAlignment="1">
      <alignment horizontal="center" wrapText="1"/>
    </xf>
    <xf numFmtId="0" fontId="29" fillId="0" borderId="1" xfId="0" applyFont="1" applyBorder="1" applyAlignment="1">
      <alignment horizontal="left" wrapText="1"/>
    </xf>
    <xf numFmtId="0" fontId="107" fillId="0" borderId="1" xfId="0" applyFont="1" applyBorder="1" applyAlignment="1">
      <alignment horizontal="left" wrapText="1"/>
    </xf>
    <xf numFmtId="49" fontId="59" fillId="0" borderId="1" xfId="0" applyNumberFormat="1" applyFont="1" applyFill="1" applyBorder="1" applyAlignment="1">
      <alignment horizontal="center" wrapText="1"/>
    </xf>
    <xf numFmtId="49" fontId="99" fillId="0" borderId="0" xfId="0" applyNumberFormat="1" applyFont="1" applyBorder="1" applyAlignment="1" applyProtection="1">
      <alignment horizontal="left"/>
      <protection locked="0"/>
    </xf>
    <xf numFmtId="49" fontId="64" fillId="0" borderId="0" xfId="0" applyNumberFormat="1" applyFont="1" applyBorder="1" applyAlignment="1" applyProtection="1">
      <alignment horizontal="center" vertical="top"/>
      <protection locked="0"/>
    </xf>
    <xf numFmtId="49" fontId="80" fillId="0" borderId="4" xfId="0" applyNumberFormat="1" applyFont="1" applyBorder="1" applyAlignment="1">
      <alignment horizontal="center" vertical="center"/>
    </xf>
    <xf numFmtId="0" fontId="81" fillId="0" borderId="5" xfId="0" applyFont="1" applyBorder="1" applyAlignment="1">
      <alignment horizontal="center" vertical="center"/>
    </xf>
    <xf numFmtId="49" fontId="80" fillId="0" borderId="4" xfId="0" applyNumberFormat="1" applyFont="1" applyBorder="1" applyAlignment="1">
      <alignment horizontal="center" vertical="center" wrapText="1"/>
    </xf>
    <xf numFmtId="0" fontId="81" fillId="0" borderId="5" xfId="0" applyFont="1" applyBorder="1" applyAlignment="1">
      <alignment horizontal="center" vertical="center" wrapText="1"/>
    </xf>
    <xf numFmtId="0" fontId="82" fillId="0" borderId="5" xfId="0" applyFont="1" applyBorder="1" applyAlignment="1">
      <alignment horizontal="center" vertical="center" wrapText="1"/>
    </xf>
    <xf numFmtId="49" fontId="80" fillId="0" borderId="33" xfId="0" applyNumberFormat="1" applyFont="1" applyBorder="1" applyAlignment="1">
      <alignment horizontal="center" vertical="center" wrapText="1"/>
    </xf>
    <xf numFmtId="0" fontId="81" fillId="0" borderId="34" xfId="0" applyFont="1" applyBorder="1" applyAlignment="1">
      <alignment horizontal="center" vertical="center" wrapText="1"/>
    </xf>
    <xf numFmtId="0" fontId="43" fillId="0" borderId="37" xfId="0" applyFont="1" applyBorder="1" applyAlignment="1">
      <alignment horizontal="left" wrapText="1"/>
    </xf>
    <xf numFmtId="0" fontId="43" fillId="0" borderId="16" xfId="0" applyFont="1" applyBorder="1" applyAlignment="1">
      <alignment horizontal="left" wrapText="1"/>
    </xf>
    <xf numFmtId="3" fontId="84" fillId="0" borderId="30" xfId="0" applyNumberFormat="1" applyFont="1" applyBorder="1" applyAlignment="1" applyProtection="1">
      <alignment horizontal="right" wrapText="1"/>
      <protection locked="0"/>
    </xf>
    <xf numFmtId="3" fontId="84" fillId="0" borderId="23" xfId="0" applyNumberFormat="1" applyFont="1" applyBorder="1" applyAlignment="1" applyProtection="1">
      <alignment horizontal="right" wrapText="1"/>
      <protection locked="0"/>
    </xf>
    <xf numFmtId="3" fontId="84" fillId="0" borderId="30" xfId="0" applyNumberFormat="1" applyFont="1" applyBorder="1" applyAlignment="1">
      <alignment horizontal="right" wrapText="1"/>
    </xf>
    <xf numFmtId="3" fontId="84" fillId="0" borderId="23" xfId="0" applyNumberFormat="1" applyFont="1" applyBorder="1" applyAlignment="1">
      <alignment horizontal="right" wrapText="1"/>
    </xf>
    <xf numFmtId="3" fontId="87" fillId="0" borderId="30" xfId="0" applyNumberFormat="1" applyFont="1" applyBorder="1" applyAlignment="1">
      <alignment horizontal="center" wrapText="1"/>
    </xf>
    <xf numFmtId="3" fontId="87" fillId="0" borderId="23" xfId="0" applyNumberFormat="1" applyFont="1" applyBorder="1" applyAlignment="1">
      <alignment horizontal="center" wrapText="1"/>
    </xf>
    <xf numFmtId="3" fontId="41" fillId="0" borderId="31" xfId="0" applyNumberFormat="1" applyFont="1" applyBorder="1" applyAlignment="1">
      <alignment horizontal="center" wrapText="1"/>
    </xf>
    <xf numFmtId="3" fontId="41" fillId="0" borderId="38" xfId="0" applyNumberFormat="1" applyFont="1" applyBorder="1" applyAlignment="1">
      <alignment horizontal="center" wrapText="1"/>
    </xf>
    <xf numFmtId="0" fontId="85" fillId="0" borderId="12" xfId="0" applyFont="1" applyBorder="1" applyAlignment="1">
      <alignment horizontal="left" wrapText="1"/>
    </xf>
    <xf numFmtId="0" fontId="92" fillId="0" borderId="12" xfId="0" applyFont="1" applyBorder="1" applyAlignment="1">
      <alignment horizontal="left" wrapText="1"/>
    </xf>
    <xf numFmtId="0" fontId="42" fillId="0" borderId="10" xfId="0" applyFont="1" applyBorder="1" applyAlignment="1">
      <alignment horizontal="left" wrapText="1"/>
    </xf>
    <xf numFmtId="3" fontId="81" fillId="0" borderId="30" xfId="0" applyNumberFormat="1" applyFont="1" applyBorder="1" applyAlignment="1">
      <alignment wrapText="1"/>
    </xf>
    <xf numFmtId="3" fontId="81" fillId="0" borderId="23" xfId="0" applyNumberFormat="1" applyFont="1" applyBorder="1" applyAlignment="1">
      <alignment wrapText="1"/>
    </xf>
    <xf numFmtId="3" fontId="86" fillId="0" borderId="10" xfId="0" applyNumberFormat="1" applyFont="1" applyBorder="1" applyAlignment="1">
      <alignment horizontal="right" wrapText="1"/>
    </xf>
    <xf numFmtId="0" fontId="42" fillId="0" borderId="0" xfId="0" applyFont="1" applyAlignment="1"/>
    <xf numFmtId="0" fontId="79" fillId="0" borderId="0" xfId="0" applyFont="1" applyAlignment="1"/>
    <xf numFmtId="3" fontId="86" fillId="0" borderId="10" xfId="0" applyNumberFormat="1" applyFont="1" applyBorder="1" applyAlignment="1">
      <alignment horizontal="center" wrapText="1"/>
    </xf>
    <xf numFmtId="3" fontId="41" fillId="0" borderId="13" xfId="0" applyNumberFormat="1" applyFont="1" applyBorder="1" applyAlignment="1">
      <alignment horizontal="center" wrapText="1"/>
    </xf>
    <xf numFmtId="0" fontId="29" fillId="0" borderId="0" xfId="4" applyFont="1" applyAlignment="1"/>
    <xf numFmtId="0" fontId="29" fillId="0" borderId="0" xfId="4" applyFont="1" applyAlignment="1">
      <alignment horizontal="right"/>
    </xf>
    <xf numFmtId="1" fontId="52" fillId="0" borderId="0" xfId="4" applyNumberFormat="1" applyFont="1" applyFill="1" applyBorder="1" applyAlignment="1">
      <alignment horizontal="center" vertical="top" wrapText="1"/>
    </xf>
    <xf numFmtId="49" fontId="63" fillId="0" borderId="0" xfId="4" applyNumberFormat="1" applyFont="1" applyFill="1" applyBorder="1" applyAlignment="1" applyProtection="1">
      <alignment horizontal="left" vertical="top" wrapText="1"/>
      <protection locked="0"/>
    </xf>
    <xf numFmtId="49" fontId="41" fillId="0" borderId="0" xfId="4" applyNumberFormat="1" applyFont="1" applyFill="1" applyBorder="1" applyAlignment="1" applyProtection="1">
      <alignment horizontal="left" vertical="top" wrapText="1"/>
      <protection locked="0"/>
    </xf>
    <xf numFmtId="0" fontId="53" fillId="0" borderId="1" xfId="4" applyFont="1" applyFill="1" applyBorder="1" applyAlignment="1">
      <alignment horizontal="center" vertical="center" wrapText="1"/>
    </xf>
    <xf numFmtId="49" fontId="54" fillId="0" borderId="1" xfId="4" applyNumberFormat="1" applyFont="1" applyFill="1" applyBorder="1" applyAlignment="1">
      <alignment horizontal="center" vertical="center" wrapText="1"/>
    </xf>
    <xf numFmtId="0" fontId="54" fillId="0" borderId="1" xfId="4" applyFont="1" applyFill="1" applyBorder="1" applyAlignment="1">
      <alignment horizontal="center" vertical="center"/>
    </xf>
    <xf numFmtId="0" fontId="54" fillId="0" borderId="1" xfId="4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textRotation="255"/>
    </xf>
    <xf numFmtId="0" fontId="10" fillId="0" borderId="27" xfId="0" applyFont="1" applyBorder="1" applyAlignment="1">
      <alignment horizontal="center" vertical="center" textRotation="255"/>
    </xf>
    <xf numFmtId="0" fontId="10" fillId="0" borderId="5" xfId="0" applyFont="1" applyBorder="1" applyAlignment="1">
      <alignment horizontal="center" vertical="center" textRotation="255"/>
    </xf>
    <xf numFmtId="0" fontId="10" fillId="0" borderId="4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10" fillId="0" borderId="3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0" fontId="0" fillId="0" borderId="2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5" fillId="0" borderId="1" xfId="0" applyFont="1" applyBorder="1" applyAlignment="1">
      <alignment horizontal="justify" wrapText="1"/>
    </xf>
    <xf numFmtId="0" fontId="60" fillId="0" borderId="28" xfId="0" applyFont="1" applyBorder="1" applyAlignment="1">
      <alignment horizontal="left" wrapText="1"/>
    </xf>
    <xf numFmtId="0" fontId="60" fillId="0" borderId="3" xfId="0" applyFont="1" applyBorder="1" applyAlignment="1">
      <alignment horizontal="left" wrapText="1"/>
    </xf>
    <xf numFmtId="0" fontId="15" fillId="0" borderId="1" xfId="0" applyFont="1" applyBorder="1" applyAlignment="1">
      <alignment horizontal="center" vertical="center" wrapText="1"/>
    </xf>
    <xf numFmtId="0" fontId="1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0" borderId="1" xfId="0" applyFont="1" applyBorder="1" applyAlignment="1">
      <alignment horizontal="justify" wrapText="1"/>
    </xf>
    <xf numFmtId="0" fontId="6" fillId="0" borderId="28" xfId="0" applyFont="1" applyBorder="1" applyAlignment="1">
      <alignment horizontal="justify" wrapText="1"/>
    </xf>
    <xf numFmtId="0" fontId="6" fillId="0" borderId="3" xfId="0" applyFont="1" applyBorder="1" applyAlignment="1">
      <alignment horizontal="justify" wrapText="1"/>
    </xf>
    <xf numFmtId="0" fontId="10" fillId="0" borderId="4" xfId="0" applyFont="1" applyBorder="1" applyAlignment="1">
      <alignment horizontal="center" vertical="center" wrapText="1"/>
    </xf>
    <xf numFmtId="0" fontId="0" fillId="0" borderId="27" xfId="0" applyBorder="1" applyAlignment="1"/>
    <xf numFmtId="0" fontId="0" fillId="0" borderId="5" xfId="0" applyBorder="1" applyAlignment="1"/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76" fillId="0" borderId="1" xfId="0" applyFont="1" applyBorder="1" applyAlignment="1">
      <alignment wrapText="1"/>
    </xf>
    <xf numFmtId="0" fontId="30" fillId="0" borderId="0" xfId="5" applyFont="1" applyAlignment="1">
      <alignment horizontal="center"/>
    </xf>
    <xf numFmtId="0" fontId="65" fillId="0" borderId="0" xfId="0" applyFont="1" applyAlignment="1">
      <alignment horizontal="center"/>
    </xf>
    <xf numFmtId="0" fontId="65" fillId="0" borderId="0" xfId="0" applyFont="1" applyAlignment="1">
      <alignment horizontal="left"/>
    </xf>
    <xf numFmtId="0" fontId="67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6" fillId="0" borderId="5" xfId="0" applyFont="1" applyBorder="1" applyAlignment="1">
      <alignment horizontal="center" vertical="center" wrapText="1"/>
    </xf>
  </cellXfs>
  <cellStyles count="7">
    <cellStyle name="Гиперссылка" xfId="1" builtinId="8"/>
    <cellStyle name="Обычный" xfId="0" builtinId="0"/>
    <cellStyle name="Обычный_Dod1" xfId="2"/>
    <cellStyle name="Обычный_Dod2" xfId="3"/>
    <cellStyle name="Обычный_Dod5" xfId="4"/>
    <cellStyle name="Обычный_Dod6" xfId="5"/>
    <cellStyle name="Обычный_ZV1PIV98" xfId="6"/>
  </cellStyles>
  <dxfs count="1">
    <dxf>
      <font>
        <b/>
        <i/>
        <condense val="0"/>
        <extend val="0"/>
        <color indexed="1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26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27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28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29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30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31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32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33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34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35" name="Text Box 2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36" name="Text Box 2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37" name="Text Box 2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38" name="Text Box 2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39" name="Text Box 2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40" name="Text Box 3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41" name="Text Box 3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42" name="Text Box 3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43" name="Text Box 3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44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45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46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47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48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49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50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51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52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53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54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55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56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57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58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59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60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61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62" name="Text Box 2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63" name="Text Box 2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64" name="Text Box 2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65" name="Text Box 2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66" name="Text Box 2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67" name="Text Box 3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68" name="Text Box 3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69" name="Text Box 3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70" name="Text Box 3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71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72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73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74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75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76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77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78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79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480" name="Text Box 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481" name="Text Box 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482" name="Text Box 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483" name="Text Box 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484" name="Text Box 1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485" name="Text Box 1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486" name="Text Box 1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487" name="Text Box 1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488" name="Text Box 1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489" name="Text Box 2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490" name="Text Box 2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491" name="Text Box 2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492" name="Text Box 2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493" name="Text Box 2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494" name="Text Box 3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495" name="Text Box 3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496" name="Text Box 3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497" name="Text Box 3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98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499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00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01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02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03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04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05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06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07" name="Text Box 2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08" name="Text Box 2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09" name="Text Box 2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10" name="Text Box 2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11" name="Text Box 2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12" name="Text Box 3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13" name="Text Box 3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14" name="Text Box 3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15" name="Text Box 3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16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17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18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19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20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21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22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23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24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25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26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27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28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29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30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31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32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33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34" name="Text Box 2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35" name="Text Box 2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36" name="Text Box 2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37" name="Text Box 2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38" name="Text Box 2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39" name="Text Box 3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40" name="Text Box 3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41" name="Text Box 3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42" name="Text Box 3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43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44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45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46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47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48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49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50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51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52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53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54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55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56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57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58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59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60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61" name="Text Box 2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62" name="Text Box 2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63" name="Text Box 2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64" name="Text Box 2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65" name="Text Box 2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66" name="Text Box 3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67" name="Text Box 3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68" name="Text Box 3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69" name="Text Box 3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70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71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72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73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74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75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76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77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78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579" name="Text Box 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580" name="Text Box 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581" name="Text Box 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582" name="Text Box 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583" name="Text Box 1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584" name="Text Box 1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585" name="Text Box 1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586" name="Text Box 1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587" name="Text Box 1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588" name="Text Box 2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589" name="Text Box 2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590" name="Text Box 2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591" name="Text Box 2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592" name="Text Box 2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593" name="Text Box 3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594" name="Text Box 3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595" name="Text Box 3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596" name="Text Box 3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97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98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599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00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01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02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03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04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05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06" name="Text Box 2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07" name="Text Box 2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08" name="Text Box 2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09" name="Text Box 2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10" name="Text Box 2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11" name="Text Box 3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12" name="Text Box 3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13" name="Text Box 3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14" name="Text Box 3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15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16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17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18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19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20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21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22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23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624" name="Text Box 1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625" name="Text Box 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626" name="Text Box 3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627" name="Text Box 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628" name="Text Box 5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629" name="Text Box 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630" name="Text Box 7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631" name="Text Box 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632" name="Text Box 9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633" name="Text Box 1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634" name="Text Box 11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635" name="Text Box 1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636" name="Text Box 13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637" name="Text Box 1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638" name="Text Box 15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639" name="Text Box 1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640" name="Text Box 17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641" name="Text Box 1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642" name="Text Box 19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643" name="Text Box 2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644" name="Text Box 21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645" name="Text Box 2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646" name="Text Box 23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647" name="Text Box 2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648" name="Text Box 25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649" name="Text Box 2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650" name="Text Box 27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651" name="Text Box 2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652" name="Text Box 29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653" name="Text Box 3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654" name="Text Box 31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655" name="Text Box 3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656" name="Text Box 33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657" name="Text Box 3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658" name="Text Box 35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659" name="Text Box 3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60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61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62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63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64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65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66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67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68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69" name="Text Box 2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70" name="Text Box 2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71" name="Text Box 2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72" name="Text Box 2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73" name="Text Box 2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74" name="Text Box 3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75" name="Text Box 3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76" name="Text Box 3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77" name="Text Box 3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78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79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80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81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82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83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84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85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86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87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88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89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90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91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92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93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94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95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96" name="Text Box 2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97" name="Text Box 2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98" name="Text Box 2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699" name="Text Box 2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00" name="Text Box 2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01" name="Text Box 3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02" name="Text Box 3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03" name="Text Box 3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04" name="Text Box 3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05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06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07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08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09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10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11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12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13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714" name="Text Box 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715" name="Text Box 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716" name="Text Box 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717" name="Text Box 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718" name="Text Box 1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719" name="Text Box 1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720" name="Text Box 1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721" name="Text Box 1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722" name="Text Box 1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723" name="Text Box 2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724" name="Text Box 2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725" name="Text Box 2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726" name="Text Box 2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727" name="Text Box 2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728" name="Text Box 3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729" name="Text Box 3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730" name="Text Box 3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731" name="Text Box 3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32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33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34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35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36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37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38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39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40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41" name="Text Box 2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42" name="Text Box 2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43" name="Text Box 2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44" name="Text Box 2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45" name="Text Box 2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46" name="Text Box 3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47" name="Text Box 3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48" name="Text Box 3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49" name="Text Box 3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50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51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52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53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54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55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56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57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58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59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60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61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62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63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64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65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66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67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68" name="Text Box 2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69" name="Text Box 2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70" name="Text Box 2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71" name="Text Box 2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72" name="Text Box 2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73" name="Text Box 3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74" name="Text Box 3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75" name="Text Box 3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76" name="Text Box 3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77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78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79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80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81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82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83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84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85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86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87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88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89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90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91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92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93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94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95" name="Text Box 2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96" name="Text Box 2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97" name="Text Box 2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98" name="Text Box 2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799" name="Text Box 2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00" name="Text Box 3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01" name="Text Box 3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02" name="Text Box 3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03" name="Text Box 3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04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05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06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07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08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09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10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11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12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13" name="Text Box 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14" name="Text Box 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15" name="Text Box 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16" name="Text Box 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17" name="Text Box 1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18" name="Text Box 1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19" name="Text Box 1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20" name="Text Box 1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21" name="Text Box 1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22" name="Text Box 2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23" name="Text Box 2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24" name="Text Box 2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25" name="Text Box 2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26" name="Text Box 2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27" name="Text Box 3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28" name="Text Box 3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29" name="Text Box 3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30" name="Text Box 3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31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32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33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34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35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36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37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38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39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40" name="Text Box 2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41" name="Text Box 2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42" name="Text Box 2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43" name="Text Box 2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44" name="Text Box 2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45" name="Text Box 3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46" name="Text Box 3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47" name="Text Box 3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48" name="Text Box 3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49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50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51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52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53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54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55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56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57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858" name="Text Box 1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59" name="Text Box 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860" name="Text Box 3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61" name="Text Box 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862" name="Text Box 5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63" name="Text Box 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864" name="Text Box 7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65" name="Text Box 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866" name="Text Box 9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67" name="Text Box 1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868" name="Text Box 11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69" name="Text Box 1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870" name="Text Box 13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71" name="Text Box 1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872" name="Text Box 15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73" name="Text Box 1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874" name="Text Box 17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75" name="Text Box 1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876" name="Text Box 19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77" name="Text Box 2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878" name="Text Box 21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79" name="Text Box 2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880" name="Text Box 23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81" name="Text Box 2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882" name="Text Box 25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83" name="Text Box 2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884" name="Text Box 27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85" name="Text Box 2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886" name="Text Box 29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87" name="Text Box 3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888" name="Text Box 31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89" name="Text Box 3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890" name="Text Box 33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91" name="Text Box 3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2892" name="Text Box 35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893" name="Text Box 3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94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95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96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97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98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899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00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01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02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03" name="Text Box 2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04" name="Text Box 2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05" name="Text Box 2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06" name="Text Box 2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07" name="Text Box 2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08" name="Text Box 3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09" name="Text Box 3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10" name="Text Box 3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11" name="Text Box 3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12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13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14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15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16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17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18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19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20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21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22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23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24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25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26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27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28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29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30" name="Text Box 2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31" name="Text Box 2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32" name="Text Box 2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33" name="Text Box 2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34" name="Text Box 2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35" name="Text Box 3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36" name="Text Box 3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37" name="Text Box 3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38" name="Text Box 3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39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40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41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42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43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44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45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46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47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948" name="Text Box 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949" name="Text Box 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950" name="Text Box 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951" name="Text Box 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952" name="Text Box 1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953" name="Text Box 1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954" name="Text Box 1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955" name="Text Box 1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956" name="Text Box 1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957" name="Text Box 2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958" name="Text Box 2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959" name="Text Box 2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960" name="Text Box 2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961" name="Text Box 2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962" name="Text Box 3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963" name="Text Box 3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964" name="Text Box 3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2965" name="Text Box 3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66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67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68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69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70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71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72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73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74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75" name="Text Box 2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76" name="Text Box 2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77" name="Text Box 2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78" name="Text Box 2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79" name="Text Box 2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80" name="Text Box 3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81" name="Text Box 3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82" name="Text Box 3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83" name="Text Box 3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84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85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86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87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88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89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90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91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92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93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94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95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96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97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98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2999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00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01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02" name="Text Box 2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03" name="Text Box 2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04" name="Text Box 2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05" name="Text Box 2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06" name="Text Box 2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07" name="Text Box 3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08" name="Text Box 3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09" name="Text Box 3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10" name="Text Box 3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11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12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13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14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15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16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17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18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19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20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21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22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23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24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25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26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27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28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29" name="Text Box 2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30" name="Text Box 2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31" name="Text Box 2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32" name="Text Box 2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33" name="Text Box 2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34" name="Text Box 3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35" name="Text Box 3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36" name="Text Box 3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37" name="Text Box 3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38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39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40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41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42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43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44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45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46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047" name="Text Box 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048" name="Text Box 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049" name="Text Box 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050" name="Text Box 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051" name="Text Box 1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052" name="Text Box 1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053" name="Text Box 1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054" name="Text Box 1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055" name="Text Box 1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056" name="Text Box 2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057" name="Text Box 2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058" name="Text Box 2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059" name="Text Box 2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060" name="Text Box 2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061" name="Text Box 3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062" name="Text Box 3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063" name="Text Box 3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064" name="Text Box 3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65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66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67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68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69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70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71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72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73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74" name="Text Box 2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75" name="Text Box 2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76" name="Text Box 2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77" name="Text Box 2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78" name="Text Box 2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79" name="Text Box 3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80" name="Text Box 3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81" name="Text Box 3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82" name="Text Box 3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83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84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85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86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87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88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89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90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091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092" name="Text Box 1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093" name="Text Box 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094" name="Text Box 3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095" name="Text Box 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096" name="Text Box 5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097" name="Text Box 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098" name="Text Box 7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099" name="Text Box 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100" name="Text Box 9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01" name="Text Box 1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102" name="Text Box 11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03" name="Text Box 1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104" name="Text Box 13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05" name="Text Box 1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106" name="Text Box 15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07" name="Text Box 1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108" name="Text Box 17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09" name="Text Box 1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110" name="Text Box 19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11" name="Text Box 2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112" name="Text Box 21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13" name="Text Box 2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114" name="Text Box 23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15" name="Text Box 2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116" name="Text Box 25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17" name="Text Box 2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118" name="Text Box 27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19" name="Text Box 2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120" name="Text Box 29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21" name="Text Box 3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122" name="Text Box 31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23" name="Text Box 3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124" name="Text Box 33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25" name="Text Box 3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126" name="Text Box 35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27" name="Text Box 3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28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29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30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31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32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33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34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35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36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37" name="Text Box 2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38" name="Text Box 2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39" name="Text Box 2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40" name="Text Box 2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41" name="Text Box 2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42" name="Text Box 3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43" name="Text Box 3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44" name="Text Box 3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45" name="Text Box 3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46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47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48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49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50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51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52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53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54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55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56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57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58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59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60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61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62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63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64" name="Text Box 2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65" name="Text Box 2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66" name="Text Box 2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67" name="Text Box 2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68" name="Text Box 2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69" name="Text Box 3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70" name="Text Box 3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71" name="Text Box 3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72" name="Text Box 3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73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74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75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76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77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78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79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80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181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82" name="Text Box 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83" name="Text Box 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84" name="Text Box 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85" name="Text Box 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86" name="Text Box 1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87" name="Text Box 1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88" name="Text Box 1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89" name="Text Box 1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90" name="Text Box 1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91" name="Text Box 2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92" name="Text Box 2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93" name="Text Box 2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94" name="Text Box 2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95" name="Text Box 2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96" name="Text Box 3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97" name="Text Box 3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98" name="Text Box 3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199" name="Text Box 3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00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01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02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03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04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05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06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07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08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09" name="Text Box 2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10" name="Text Box 2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11" name="Text Box 2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12" name="Text Box 2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13" name="Text Box 2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14" name="Text Box 3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15" name="Text Box 3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16" name="Text Box 3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17" name="Text Box 3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18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19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20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21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22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23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24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25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26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27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28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29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30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31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32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33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34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35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36" name="Text Box 2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37" name="Text Box 2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38" name="Text Box 2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39" name="Text Box 2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40" name="Text Box 2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41" name="Text Box 3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42" name="Text Box 3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43" name="Text Box 3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44" name="Text Box 3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45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46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47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48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49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50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51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52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53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54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55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56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57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58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59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60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61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62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63" name="Text Box 2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64" name="Text Box 2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65" name="Text Box 2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66" name="Text Box 2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67" name="Text Box 2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68" name="Text Box 3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69" name="Text Box 3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70" name="Text Box 3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71" name="Text Box 3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72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73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74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75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76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77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78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79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80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281" name="Text Box 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282" name="Text Box 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283" name="Text Box 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284" name="Text Box 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285" name="Text Box 1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286" name="Text Box 1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287" name="Text Box 1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288" name="Text Box 1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289" name="Text Box 1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290" name="Text Box 2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291" name="Text Box 2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292" name="Text Box 2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293" name="Text Box 2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294" name="Text Box 2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295" name="Text Box 3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296" name="Text Box 3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297" name="Text Box 3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298" name="Text Box 3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299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00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01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02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03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04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05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06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07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08" name="Text Box 2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09" name="Text Box 2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10" name="Text Box 2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11" name="Text Box 2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12" name="Text Box 2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13" name="Text Box 3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14" name="Text Box 3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15" name="Text Box 3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16" name="Text Box 3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17" name="Text Box 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18" name="Text Box 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19" name="Text Box 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20" name="Text Box 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21" name="Text Box 10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22" name="Text Box 12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23" name="Text Box 14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24" name="Text Box 16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466725</xdr:colOff>
      <xdr:row>0</xdr:row>
      <xdr:rowOff>47625</xdr:rowOff>
    </xdr:from>
    <xdr:to>
      <xdr:col>6</xdr:col>
      <xdr:colOff>114300</xdr:colOff>
      <xdr:row>3</xdr:row>
      <xdr:rowOff>0</xdr:rowOff>
    </xdr:to>
    <xdr:sp macro="" textlink="">
      <xdr:nvSpPr>
        <xdr:cNvPr id="3325" name="Text Box 18"/>
        <xdr:cNvSpPr txBox="1">
          <a:spLocks noChangeArrowheads="1"/>
        </xdr:cNvSpPr>
      </xdr:nvSpPr>
      <xdr:spPr bwMode="auto">
        <a:xfrm>
          <a:off x="10572750" y="47625"/>
          <a:ext cx="25431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326" name="Text Box 1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327" name="Text Box 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328" name="Text Box 3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329" name="Text Box 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330" name="Text Box 5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331" name="Text Box 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332" name="Text Box 7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333" name="Text Box 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334" name="Text Box 9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335" name="Text Box 1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336" name="Text Box 11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337" name="Text Box 1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338" name="Text Box 13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339" name="Text Box 1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340" name="Text Box 15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341" name="Text Box 1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342" name="Text Box 17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343" name="Text Box 1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344" name="Text Box 19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345" name="Text Box 2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346" name="Text Box 21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347" name="Text Box 2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348" name="Text Box 23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349" name="Text Box 2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350" name="Text Box 25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351" name="Text Box 2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352" name="Text Box 27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353" name="Text Box 28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354" name="Text Box 29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355" name="Text Box 30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356" name="Text Box 31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357" name="Text Box 32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358" name="Text Box 33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359" name="Text Box 34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6</xdr:row>
      <xdr:rowOff>390525</xdr:rowOff>
    </xdr:from>
    <xdr:to>
      <xdr:col>6</xdr:col>
      <xdr:colOff>0</xdr:colOff>
      <xdr:row>6</xdr:row>
      <xdr:rowOff>781050</xdr:rowOff>
    </xdr:to>
    <xdr:sp macro="" textlink="">
      <xdr:nvSpPr>
        <xdr:cNvPr id="3360" name="Text Box 35"/>
        <xdr:cNvSpPr txBox="1">
          <a:spLocks noChangeArrowheads="1"/>
        </xdr:cNvSpPr>
      </xdr:nvSpPr>
      <xdr:spPr bwMode="auto">
        <a:xfrm>
          <a:off x="1238250" y="2209800"/>
          <a:ext cx="1176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Доходи  бюджету м.Кузнецовська на 2002 рік</a:t>
          </a:r>
        </a:p>
      </xdr:txBody>
    </xdr:sp>
    <xdr:clientData/>
  </xdr:twoCellAnchor>
  <xdr:twoCellAnchor>
    <xdr:from>
      <xdr:col>6</xdr:col>
      <xdr:colOff>466725</xdr:colOff>
      <xdr:row>0</xdr:row>
      <xdr:rowOff>47625</xdr:rowOff>
    </xdr:from>
    <xdr:to>
      <xdr:col>8</xdr:col>
      <xdr:colOff>114300</xdr:colOff>
      <xdr:row>3</xdr:row>
      <xdr:rowOff>28575</xdr:rowOff>
    </xdr:to>
    <xdr:sp macro="" textlink="">
      <xdr:nvSpPr>
        <xdr:cNvPr id="3361" name="Text Box 36"/>
        <xdr:cNvSpPr txBox="1">
          <a:spLocks noChangeArrowheads="1"/>
        </xdr:cNvSpPr>
      </xdr:nvSpPr>
      <xdr:spPr bwMode="auto">
        <a:xfrm>
          <a:off x="13468350" y="47625"/>
          <a:ext cx="9906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1009650</xdr:colOff>
      <xdr:row>0</xdr:row>
      <xdr:rowOff>171450</xdr:rowOff>
    </xdr:from>
    <xdr:to>
      <xdr:col>5</xdr:col>
      <xdr:colOff>1028700</xdr:colOff>
      <xdr:row>3</xdr:row>
      <xdr:rowOff>428625</xdr:rowOff>
    </xdr:to>
    <xdr:sp macro="" textlink="">
      <xdr:nvSpPr>
        <xdr:cNvPr id="62473" name="Text Box 1"/>
        <xdr:cNvSpPr txBox="1">
          <a:spLocks noChangeArrowheads="1"/>
        </xdr:cNvSpPr>
      </xdr:nvSpPr>
      <xdr:spPr bwMode="auto">
        <a:xfrm>
          <a:off x="5124450" y="190500"/>
          <a:ext cx="25527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</a:t>
          </a: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Додаток 2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до рішення міської ради 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___________2017 року №_____</a:t>
          </a:r>
        </a:p>
        <a:p>
          <a:pPr algn="l" rtl="0">
            <a:defRPr sz="1000"/>
          </a:pPr>
          <a:endParaRPr lang="ru-RU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146540</xdr:colOff>
      <xdr:row>0</xdr:row>
      <xdr:rowOff>0</xdr:rowOff>
    </xdr:from>
    <xdr:to>
      <xdr:col>16</xdr:col>
      <xdr:colOff>511025</xdr:colOff>
      <xdr:row>3</xdr:row>
      <xdr:rowOff>200025</xdr:rowOff>
    </xdr:to>
    <xdr:sp macro="" textlink="">
      <xdr:nvSpPr>
        <xdr:cNvPr id="51278" name="Text Box 1"/>
        <xdr:cNvSpPr txBox="1">
          <a:spLocks noChangeArrowheads="1"/>
        </xdr:cNvSpPr>
      </xdr:nvSpPr>
      <xdr:spPr bwMode="auto">
        <a:xfrm>
          <a:off x="11691677" y="0"/>
          <a:ext cx="2941235" cy="7757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</a:t>
          </a: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Додаток 3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до рішення міської ради 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_____________2017 року  №_____</a:t>
          </a:r>
          <a:endParaRPr lang="ru-RU" sz="1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</xdr:col>
      <xdr:colOff>815340</xdr:colOff>
      <xdr:row>0</xdr:row>
      <xdr:rowOff>0</xdr:rowOff>
    </xdr:from>
    <xdr:to>
      <xdr:col>12</xdr:col>
      <xdr:colOff>274318</xdr:colOff>
      <xdr:row>0</xdr:row>
      <xdr:rowOff>0</xdr:rowOff>
    </xdr:to>
    <xdr:sp macro="" textlink="">
      <xdr:nvSpPr>
        <xdr:cNvPr id="51202" name="Text Box 2"/>
        <xdr:cNvSpPr txBox="1">
          <a:spLocks noChangeArrowheads="1"/>
        </xdr:cNvSpPr>
      </xdr:nvSpPr>
      <xdr:spPr bwMode="auto">
        <a:xfrm>
          <a:off x="2228850" y="161925"/>
          <a:ext cx="9344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Розподіл видатків ____________бюджету на 2002 рік</a:t>
          </a:r>
        </a:p>
        <a:p>
          <a:pPr algn="ctr" rtl="0">
            <a:defRPr sz="1000"/>
          </a:pPr>
          <a:r>
            <a:rPr lang="ru-RU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за головними розпорядниками коштів</a:t>
          </a:r>
        </a:p>
        <a:p>
          <a:pPr algn="ctr" rtl="0">
            <a:defRPr sz="1000"/>
          </a:pPr>
          <a:endParaRPr lang="ru-RU" sz="16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</xdr:col>
      <xdr:colOff>293370</xdr:colOff>
      <xdr:row>2</xdr:row>
      <xdr:rowOff>9525</xdr:rowOff>
    </xdr:from>
    <xdr:to>
      <xdr:col>11</xdr:col>
      <xdr:colOff>38100</xdr:colOff>
      <xdr:row>3</xdr:row>
      <xdr:rowOff>390525</xdr:rowOff>
    </xdr:to>
    <xdr:sp macro="" textlink="">
      <xdr:nvSpPr>
        <xdr:cNvPr id="51203" name="Text Box 3"/>
        <xdr:cNvSpPr txBox="1">
          <a:spLocks noChangeArrowheads="1"/>
        </xdr:cNvSpPr>
      </xdr:nvSpPr>
      <xdr:spPr bwMode="auto">
        <a:xfrm>
          <a:off x="1704975" y="495300"/>
          <a:ext cx="900112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Розподіл видатків міського бюджету на 2018 рік</a:t>
          </a:r>
        </a:p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за головними розпорядниками коштів</a:t>
          </a:r>
        </a:p>
        <a:p>
          <a:pPr algn="ctr" rtl="0">
            <a:defRPr sz="1000"/>
          </a:pPr>
          <a:endParaRPr lang="ru-RU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ru-RU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  <xdr:twoCellAnchor>
    <xdr:from>
      <xdr:col>3</xdr:col>
      <xdr:colOff>1781175</xdr:colOff>
      <xdr:row>169</xdr:row>
      <xdr:rowOff>438150</xdr:rowOff>
    </xdr:from>
    <xdr:to>
      <xdr:col>12</xdr:col>
      <xdr:colOff>333375</xdr:colOff>
      <xdr:row>169</xdr:row>
      <xdr:rowOff>1047750</xdr:rowOff>
    </xdr:to>
    <xdr:sp macro="" textlink="">
      <xdr:nvSpPr>
        <xdr:cNvPr id="51313" name="Rectangle 4"/>
        <xdr:cNvSpPr>
          <a:spLocks noChangeArrowheads="1"/>
        </xdr:cNvSpPr>
      </xdr:nvSpPr>
      <xdr:spPr bwMode="auto">
        <a:xfrm>
          <a:off x="3762375" y="53006625"/>
          <a:ext cx="9229725" cy="609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Секретар міської ради                                                            І.Шумра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1685925</xdr:colOff>
      <xdr:row>0</xdr:row>
      <xdr:rowOff>47625</xdr:rowOff>
    </xdr:from>
    <xdr:to>
      <xdr:col>6</xdr:col>
      <xdr:colOff>1704975</xdr:colOff>
      <xdr:row>4</xdr:row>
      <xdr:rowOff>123825</xdr:rowOff>
    </xdr:to>
    <xdr:sp macro="" textlink="">
      <xdr:nvSpPr>
        <xdr:cNvPr id="68615" name="Rectangle 1"/>
        <xdr:cNvSpPr>
          <a:spLocks noChangeArrowheads="1"/>
        </xdr:cNvSpPr>
      </xdr:nvSpPr>
      <xdr:spPr bwMode="auto">
        <a:xfrm flipV="1">
          <a:off x="5724525" y="47625"/>
          <a:ext cx="3009900" cy="7524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   </a:t>
          </a: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Додаток 4 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до рішення міської ради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____________ 2017 року №______</a:t>
          </a:r>
        </a:p>
        <a:p>
          <a:pPr algn="l" rtl="0">
            <a:defRPr sz="1000"/>
          </a:pPr>
          <a:endParaRPr lang="ru-RU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47625</xdr:colOff>
      <xdr:row>6</xdr:row>
      <xdr:rowOff>28575</xdr:rowOff>
    </xdr:from>
    <xdr:to>
      <xdr:col>6</xdr:col>
      <xdr:colOff>609600</xdr:colOff>
      <xdr:row>10</xdr:row>
      <xdr:rowOff>38100</xdr:rowOff>
    </xdr:to>
    <xdr:sp macro="" textlink="">
      <xdr:nvSpPr>
        <xdr:cNvPr id="68616" name="Rectangle 2"/>
        <xdr:cNvSpPr>
          <a:spLocks noChangeArrowheads="1"/>
        </xdr:cNvSpPr>
      </xdr:nvSpPr>
      <xdr:spPr bwMode="auto">
        <a:xfrm>
          <a:off x="47625" y="1495425"/>
          <a:ext cx="7591425" cy="1047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                                      </a:t>
          </a: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</a:t>
          </a:r>
          <a:r>
            <a:rPr lang="ru-RU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</a:t>
          </a:r>
          <a:r>
            <a:rPr lang="ru-RU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ru-RU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Міжбюджетні трансферти </a:t>
          </a:r>
        </a:p>
        <a:p>
          <a:pPr algn="l" rtl="0">
            <a:defRPr sz="1000"/>
          </a:pPr>
          <a:r>
            <a:rPr lang="ru-RU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           з бюджету м. Вараш місцевим/державному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a:t>
          </a:r>
        </a:p>
        <a:p>
          <a:pPr algn="l" rtl="0">
            <a:defRPr sz="1000"/>
          </a:pPr>
          <a:r>
            <a:rPr lang="ru-RU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             бюджетам на 2018 рік </a:t>
          </a:r>
        </a:p>
      </xdr:txBody>
    </xdr:sp>
    <xdr:clientData/>
  </xdr:twoCellAnchor>
  <xdr:twoCellAnchor>
    <xdr:from>
      <xdr:col>0</xdr:col>
      <xdr:colOff>885825</xdr:colOff>
      <xdr:row>22</xdr:row>
      <xdr:rowOff>238126</xdr:rowOff>
    </xdr:from>
    <xdr:to>
      <xdr:col>6</xdr:col>
      <xdr:colOff>971550</xdr:colOff>
      <xdr:row>25</xdr:row>
      <xdr:rowOff>222250</xdr:rowOff>
    </xdr:to>
    <xdr:sp macro="" textlink="">
      <xdr:nvSpPr>
        <xdr:cNvPr id="68617" name="Rectangle 3"/>
        <xdr:cNvSpPr>
          <a:spLocks noChangeArrowheads="1"/>
        </xdr:cNvSpPr>
      </xdr:nvSpPr>
      <xdr:spPr bwMode="auto">
        <a:xfrm>
          <a:off x="885825" y="8715376"/>
          <a:ext cx="7531100" cy="74612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</a:t>
          </a:r>
          <a:r>
            <a:rPr lang="ru-RU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Секретар міської ради                                                І.Шумра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786765</xdr:colOff>
      <xdr:row>0</xdr:row>
      <xdr:rowOff>38100</xdr:rowOff>
    </xdr:from>
    <xdr:to>
      <xdr:col>10</xdr:col>
      <xdr:colOff>155626</xdr:colOff>
      <xdr:row>6</xdr:row>
      <xdr:rowOff>0</xdr:rowOff>
    </xdr:to>
    <xdr:sp macro="" textlink="">
      <xdr:nvSpPr>
        <xdr:cNvPr id="53306" name="Rectangle 1"/>
        <xdr:cNvSpPr>
          <a:spLocks noChangeArrowheads="1"/>
        </xdr:cNvSpPr>
      </xdr:nvSpPr>
      <xdr:spPr bwMode="auto">
        <a:xfrm>
          <a:off x="13677900" y="28575"/>
          <a:ext cx="413385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   </a:t>
          </a:r>
        </a:p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    </a:t>
          </a:r>
          <a:r>
            <a:rPr lang="ru-RU" sz="140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            </a:t>
          </a: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Додаток 5</a:t>
          </a:r>
        </a:p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до рішення міської ради</a:t>
          </a:r>
        </a:p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_____________2017 року  №______</a:t>
          </a:r>
        </a:p>
      </xdr:txBody>
    </xdr:sp>
    <xdr:clientData/>
  </xdr:twoCellAnchor>
  <xdr:twoCellAnchor>
    <xdr:from>
      <xdr:col>0</xdr:col>
      <xdr:colOff>762000</xdr:colOff>
      <xdr:row>2</xdr:row>
      <xdr:rowOff>66675</xdr:rowOff>
    </xdr:from>
    <xdr:to>
      <xdr:col>5</xdr:col>
      <xdr:colOff>476250</xdr:colOff>
      <xdr:row>5</xdr:row>
      <xdr:rowOff>66675</xdr:rowOff>
    </xdr:to>
    <xdr:sp macro="" textlink="">
      <xdr:nvSpPr>
        <xdr:cNvPr id="53607" name="Rectangle 2"/>
        <xdr:cNvSpPr>
          <a:spLocks noChangeArrowheads="1"/>
        </xdr:cNvSpPr>
      </xdr:nvSpPr>
      <xdr:spPr bwMode="auto">
        <a:xfrm>
          <a:off x="762000" y="466725"/>
          <a:ext cx="12277725" cy="6762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Перелік об'єктів, видатки на які у 2018 році будуть проводитися за рахунок коштів бюджету розвитку</a:t>
          </a:r>
        </a:p>
      </xdr:txBody>
    </xdr:sp>
    <xdr:clientData/>
  </xdr:twoCellAnchor>
  <xdr:twoCellAnchor>
    <xdr:from>
      <xdr:col>3</xdr:col>
      <xdr:colOff>316230</xdr:colOff>
      <xdr:row>60</xdr:row>
      <xdr:rowOff>228600</xdr:rowOff>
    </xdr:from>
    <xdr:to>
      <xdr:col>6</xdr:col>
      <xdr:colOff>1104902</xdr:colOff>
      <xdr:row>61</xdr:row>
      <xdr:rowOff>723900</xdr:rowOff>
    </xdr:to>
    <xdr:sp macro="" textlink="">
      <xdr:nvSpPr>
        <xdr:cNvPr id="53326" name="Rectangle 3"/>
        <xdr:cNvSpPr>
          <a:spLocks noChangeArrowheads="1"/>
        </xdr:cNvSpPr>
      </xdr:nvSpPr>
      <xdr:spPr bwMode="auto">
        <a:xfrm>
          <a:off x="3872230" y="28879800"/>
          <a:ext cx="10999472" cy="1257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endParaRPr lang="ru-RU" sz="16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2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2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Секретар міської ради                                                            І.Шумра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2667000</xdr:colOff>
      <xdr:row>0</xdr:row>
      <xdr:rowOff>0</xdr:rowOff>
    </xdr:from>
    <xdr:to>
      <xdr:col>8</xdr:col>
      <xdr:colOff>10898</xdr:colOff>
      <xdr:row>4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6638925" y="0"/>
          <a:ext cx="3401798" cy="885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       </a:t>
          </a:r>
          <a:r>
            <a:rPr lang="ru-RU" sz="16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 </a:t>
          </a:r>
        </a:p>
      </xdr:txBody>
    </xdr:sp>
    <xdr:clientData/>
  </xdr:twoCellAnchor>
  <xdr:twoCellAnchor>
    <xdr:from>
      <xdr:col>0</xdr:col>
      <xdr:colOff>558165</xdr:colOff>
      <xdr:row>4</xdr:row>
      <xdr:rowOff>34925</xdr:rowOff>
    </xdr:from>
    <xdr:to>
      <xdr:col>6</xdr:col>
      <xdr:colOff>274318</xdr:colOff>
      <xdr:row>7</xdr:row>
      <xdr:rowOff>217748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558165" y="920750"/>
          <a:ext cx="7602853" cy="96387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7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Зміни до переліку</a:t>
          </a:r>
        </a:p>
        <a:p>
          <a:pPr algn="ctr" rtl="0">
            <a:defRPr sz="1000"/>
          </a:pPr>
          <a:r>
            <a:rPr lang="ru-RU" sz="17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місцевих (регіональних) програм, які фінансуватимуться за рахунок коштів бюджету  м.Кузнецовськ у 2015 році</a:t>
          </a:r>
        </a:p>
      </xdr:txBody>
    </xdr:sp>
    <xdr:clientData/>
  </xdr:twoCellAnchor>
  <xdr:twoCellAnchor>
    <xdr:from>
      <xdr:col>5</xdr:col>
      <xdr:colOff>28575</xdr:colOff>
      <xdr:row>0</xdr:row>
      <xdr:rowOff>0</xdr:rowOff>
    </xdr:from>
    <xdr:to>
      <xdr:col>8</xdr:col>
      <xdr:colOff>0</xdr:colOff>
      <xdr:row>3</xdr:row>
      <xdr:rowOff>447675</xdr:rowOff>
    </xdr:to>
    <xdr:sp macro="" textlink="">
      <xdr:nvSpPr>
        <xdr:cNvPr id="4" name="Rectangle 1"/>
        <xdr:cNvSpPr>
          <a:spLocks noChangeArrowheads="1"/>
        </xdr:cNvSpPr>
      </xdr:nvSpPr>
      <xdr:spPr bwMode="auto">
        <a:xfrm>
          <a:off x="6829425" y="0"/>
          <a:ext cx="3200400" cy="885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</a:t>
          </a: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Додаток 6</a:t>
          </a:r>
        </a:p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до  рішення  міської ради                                          </a:t>
          </a:r>
        </a:p>
        <a:p>
          <a:pPr algn="l" rtl="0">
            <a:defRPr sz="1000"/>
          </a:pPr>
          <a:r>
            <a:rPr lang="ru-RU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___________2017 року  №___</a:t>
          </a:r>
        </a:p>
      </xdr:txBody>
    </xdr:sp>
    <xdr:clientData/>
  </xdr:twoCellAnchor>
  <xdr:twoCellAnchor>
    <xdr:from>
      <xdr:col>0</xdr:col>
      <xdr:colOff>558165</xdr:colOff>
      <xdr:row>4</xdr:row>
      <xdr:rowOff>34925</xdr:rowOff>
    </xdr:from>
    <xdr:to>
      <xdr:col>6</xdr:col>
      <xdr:colOff>274318</xdr:colOff>
      <xdr:row>7</xdr:row>
      <xdr:rowOff>217748</xdr:rowOff>
    </xdr:to>
    <xdr:sp macro="" textlink="">
      <xdr:nvSpPr>
        <xdr:cNvPr id="5" name="Rectangle 2"/>
        <xdr:cNvSpPr>
          <a:spLocks noChangeArrowheads="1"/>
        </xdr:cNvSpPr>
      </xdr:nvSpPr>
      <xdr:spPr bwMode="auto">
        <a:xfrm>
          <a:off x="558165" y="920750"/>
          <a:ext cx="7602853" cy="96387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ru-RU" sz="17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Перелік</a:t>
          </a:r>
        </a:p>
        <a:p>
          <a:pPr algn="ctr" rtl="0">
            <a:defRPr sz="1000"/>
          </a:pPr>
          <a:r>
            <a:rPr lang="ru-RU" sz="17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місцевих (регіональних) програм, які фінансуватимуться за рахунок коштів міського бюджету  у 2018  році</a:t>
          </a:r>
        </a:p>
      </xdr:txBody>
    </xdr:sp>
    <xdr:clientData/>
  </xdr:twoCellAnchor>
  <xdr:twoCellAnchor>
    <xdr:from>
      <xdr:col>0</xdr:col>
      <xdr:colOff>609600</xdr:colOff>
      <xdr:row>78</xdr:row>
      <xdr:rowOff>469726</xdr:rowOff>
    </xdr:from>
    <xdr:to>
      <xdr:col>7</xdr:col>
      <xdr:colOff>323850</xdr:colOff>
      <xdr:row>79</xdr:row>
      <xdr:rowOff>76200</xdr:rowOff>
    </xdr:to>
    <xdr:sp macro="" textlink="">
      <xdr:nvSpPr>
        <xdr:cNvPr id="6" name="Rectangle 3"/>
        <xdr:cNvSpPr>
          <a:spLocks noChangeArrowheads="1"/>
        </xdr:cNvSpPr>
      </xdr:nvSpPr>
      <xdr:spPr bwMode="auto">
        <a:xfrm>
          <a:off x="609600" y="43789426"/>
          <a:ext cx="8667750" cy="64469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ru-RU" sz="1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Секретар міської ради                                                            І.Шумра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6"/>
  <sheetViews>
    <sheetView tabSelected="1" view="pageBreakPreview" zoomScale="48" zoomScaleNormal="100" zoomScaleSheetLayoutView="48" workbookViewId="0">
      <selection activeCell="C78" sqref="C78"/>
    </sheetView>
  </sheetViews>
  <sheetFormatPr defaultRowHeight="12.75" x14ac:dyDescent="0.2"/>
  <cols>
    <col min="1" max="1" width="14.7109375" style="27" customWidth="1"/>
    <col min="2" max="2" width="99.42578125" style="27" customWidth="1"/>
    <col min="3" max="3" width="23.85546875" style="27" customWidth="1"/>
    <col min="4" max="4" width="23.7109375" style="27" customWidth="1"/>
    <col min="5" max="5" width="21.42578125" style="27" customWidth="1"/>
    <col min="6" max="6" width="17.28515625" style="27" customWidth="1"/>
    <col min="7" max="7" width="11" style="27" customWidth="1"/>
    <col min="8" max="16384" width="9.140625" style="27"/>
  </cols>
  <sheetData>
    <row r="1" spans="1:6" ht="26.25" x14ac:dyDescent="0.4">
      <c r="A1" s="43"/>
      <c r="B1" s="123"/>
      <c r="C1" s="588" t="s">
        <v>471</v>
      </c>
      <c r="D1" s="589"/>
      <c r="E1" s="589"/>
      <c r="F1" s="589"/>
    </row>
    <row r="2" spans="1:6" ht="26.25" x14ac:dyDescent="0.4">
      <c r="A2" s="43"/>
      <c r="B2" s="123"/>
      <c r="C2" s="588" t="s">
        <v>108</v>
      </c>
      <c r="D2" s="589"/>
      <c r="E2" s="589"/>
      <c r="F2" s="589"/>
    </row>
    <row r="3" spans="1:6" ht="26.25" x14ac:dyDescent="0.4">
      <c r="A3" s="43"/>
      <c r="B3" s="544"/>
      <c r="C3" s="544"/>
      <c r="D3" s="588" t="s">
        <v>472</v>
      </c>
      <c r="E3" s="588"/>
      <c r="F3" s="588"/>
    </row>
    <row r="4" spans="1:6" ht="18" customHeight="1" x14ac:dyDescent="0.35">
      <c r="A4" s="43"/>
      <c r="B4" s="43"/>
      <c r="C4" s="43"/>
      <c r="D4" s="43"/>
      <c r="E4" s="43"/>
      <c r="F4" s="43"/>
    </row>
    <row r="5" spans="1:6" ht="8.25" customHeight="1" x14ac:dyDescent="0.35">
      <c r="A5" s="43"/>
      <c r="B5" s="43"/>
      <c r="C5" s="43"/>
      <c r="D5" s="43"/>
      <c r="E5" s="43"/>
      <c r="F5" s="43"/>
    </row>
    <row r="6" spans="1:6" ht="48" customHeight="1" x14ac:dyDescent="0.2">
      <c r="A6" s="564" t="s">
        <v>473</v>
      </c>
      <c r="B6" s="564"/>
      <c r="C6" s="564"/>
      <c r="D6" s="564"/>
      <c r="E6" s="564"/>
      <c r="F6" s="564"/>
    </row>
    <row r="7" spans="1:6" ht="21" customHeight="1" x14ac:dyDescent="0.25">
      <c r="A7" s="124"/>
      <c r="B7" s="125"/>
      <c r="C7" s="125"/>
      <c r="D7" s="126"/>
      <c r="E7" s="126"/>
      <c r="F7" s="127" t="s">
        <v>0</v>
      </c>
    </row>
    <row r="8" spans="1:6" ht="56.25" customHeight="1" x14ac:dyDescent="0.2">
      <c r="A8" s="565" t="s">
        <v>81</v>
      </c>
      <c r="B8" s="567" t="s">
        <v>109</v>
      </c>
      <c r="C8" s="567" t="s">
        <v>99</v>
      </c>
      <c r="D8" s="567" t="s">
        <v>89</v>
      </c>
      <c r="E8" s="570" t="s">
        <v>90</v>
      </c>
      <c r="F8" s="571"/>
    </row>
    <row r="9" spans="1:6" ht="61.5" customHeight="1" x14ac:dyDescent="0.2">
      <c r="A9" s="566"/>
      <c r="B9" s="568"/>
      <c r="C9" s="569"/>
      <c r="D9" s="568"/>
      <c r="E9" s="44" t="s">
        <v>99</v>
      </c>
      <c r="F9" s="128" t="s">
        <v>110</v>
      </c>
    </row>
    <row r="10" spans="1:6" ht="17.25" customHeight="1" x14ac:dyDescent="0.2">
      <c r="A10" s="129">
        <v>1</v>
      </c>
      <c r="B10" s="130">
        <v>2</v>
      </c>
      <c r="C10" s="130" t="s">
        <v>80</v>
      </c>
      <c r="D10" s="131">
        <v>4</v>
      </c>
      <c r="E10" s="132">
        <v>5</v>
      </c>
      <c r="F10" s="129">
        <v>6</v>
      </c>
    </row>
    <row r="11" spans="1:6" ht="30" customHeight="1" x14ac:dyDescent="0.35">
      <c r="A11" s="133">
        <v>10000000</v>
      </c>
      <c r="B11" s="134" t="s">
        <v>111</v>
      </c>
      <c r="C11" s="135">
        <f>SUM(D11:E11)</f>
        <v>297525100</v>
      </c>
      <c r="D11" s="136">
        <f>SUM(D44,D26,D20,D12)</f>
        <v>297425100</v>
      </c>
      <c r="E11" s="231">
        <f>SUM(E44)</f>
        <v>100000</v>
      </c>
      <c r="F11" s="137"/>
    </row>
    <row r="12" spans="1:6" ht="48" customHeight="1" x14ac:dyDescent="0.35">
      <c r="A12" s="138">
        <v>11000000</v>
      </c>
      <c r="B12" s="139" t="s">
        <v>112</v>
      </c>
      <c r="C12" s="135">
        <f>SUM(D12)</f>
        <v>227672000</v>
      </c>
      <c r="D12" s="140">
        <f>SUM(D13,D18)</f>
        <v>227672000</v>
      </c>
      <c r="E12" s="141"/>
      <c r="F12" s="142"/>
    </row>
    <row r="13" spans="1:6" ht="30" customHeight="1" x14ac:dyDescent="0.35">
      <c r="A13" s="138">
        <v>11010000</v>
      </c>
      <c r="B13" s="139" t="s">
        <v>113</v>
      </c>
      <c r="C13" s="135">
        <f>SUM(D13)</f>
        <v>227500000</v>
      </c>
      <c r="D13" s="140">
        <f>SUM(D14:D17)</f>
        <v>227500000</v>
      </c>
      <c r="E13" s="141"/>
      <c r="F13" s="142"/>
    </row>
    <row r="14" spans="1:6" ht="78" customHeight="1" x14ac:dyDescent="0.4">
      <c r="A14" s="545">
        <v>11010100</v>
      </c>
      <c r="B14" s="546" t="s">
        <v>114</v>
      </c>
      <c r="C14" s="143">
        <f>SUM(D14)</f>
        <v>217270000</v>
      </c>
      <c r="D14" s="547">
        <v>217270000</v>
      </c>
      <c r="E14" s="144"/>
      <c r="F14" s="142"/>
    </row>
    <row r="15" spans="1:6" ht="112.5" customHeight="1" x14ac:dyDescent="0.4">
      <c r="A15" s="545">
        <v>11010200</v>
      </c>
      <c r="B15" s="546" t="s">
        <v>115</v>
      </c>
      <c r="C15" s="143">
        <f t="shared" ref="C15:C25" si="0">SUM(D15)</f>
        <v>6500000</v>
      </c>
      <c r="D15" s="547">
        <v>6500000</v>
      </c>
      <c r="E15" s="144"/>
      <c r="F15" s="142"/>
    </row>
    <row r="16" spans="1:6" ht="83.25" customHeight="1" x14ac:dyDescent="0.4">
      <c r="A16" s="545">
        <v>11010400</v>
      </c>
      <c r="B16" s="546" t="s">
        <v>116</v>
      </c>
      <c r="C16" s="143">
        <f t="shared" si="0"/>
        <v>3500000</v>
      </c>
      <c r="D16" s="547">
        <v>3500000</v>
      </c>
      <c r="E16" s="144"/>
      <c r="F16" s="142"/>
    </row>
    <row r="17" spans="1:6" ht="64.5" customHeight="1" x14ac:dyDescent="0.4">
      <c r="A17" s="545">
        <v>11010500</v>
      </c>
      <c r="B17" s="546" t="s">
        <v>117</v>
      </c>
      <c r="C17" s="143">
        <f t="shared" si="0"/>
        <v>230000</v>
      </c>
      <c r="D17" s="547">
        <v>230000</v>
      </c>
      <c r="E17" s="144"/>
      <c r="F17" s="142"/>
    </row>
    <row r="18" spans="1:6" ht="27.75" customHeight="1" x14ac:dyDescent="0.35">
      <c r="A18" s="145">
        <v>11020000</v>
      </c>
      <c r="B18" s="146" t="s">
        <v>118</v>
      </c>
      <c r="C18" s="147">
        <f>SUM(D18)</f>
        <v>172000</v>
      </c>
      <c r="D18" s="148">
        <f>SUM(D19)</f>
        <v>172000</v>
      </c>
      <c r="E18" s="144"/>
      <c r="F18" s="142"/>
    </row>
    <row r="19" spans="1:6" ht="52.5" customHeight="1" x14ac:dyDescent="0.4">
      <c r="A19" s="149">
        <v>11020200</v>
      </c>
      <c r="B19" s="232" t="s">
        <v>119</v>
      </c>
      <c r="C19" s="143">
        <f t="shared" si="0"/>
        <v>172000</v>
      </c>
      <c r="D19" s="547">
        <v>172000</v>
      </c>
      <c r="E19" s="144"/>
      <c r="F19" s="142"/>
    </row>
    <row r="20" spans="1:6" ht="30" customHeight="1" x14ac:dyDescent="0.35">
      <c r="A20" s="138">
        <v>14000000</v>
      </c>
      <c r="B20" s="150" t="s">
        <v>120</v>
      </c>
      <c r="C20" s="151">
        <f>SUM(D20)</f>
        <v>9700000</v>
      </c>
      <c r="D20" s="148">
        <f>SUM(D25,D21,D23)</f>
        <v>9700000</v>
      </c>
      <c r="E20" s="152"/>
      <c r="F20" s="549"/>
    </row>
    <row r="21" spans="1:6" ht="51.75" customHeight="1" x14ac:dyDescent="0.4">
      <c r="A21" s="545">
        <v>14020000</v>
      </c>
      <c r="B21" s="550" t="s">
        <v>474</v>
      </c>
      <c r="C21" s="547">
        <f>SUM(C22)</f>
        <v>1200000</v>
      </c>
      <c r="D21" s="547">
        <f>SUM(D22)</f>
        <v>1200000</v>
      </c>
      <c r="E21" s="152"/>
      <c r="F21" s="549"/>
    </row>
    <row r="22" spans="1:6" ht="30" customHeight="1" x14ac:dyDescent="0.4">
      <c r="A22" s="545">
        <v>14021900</v>
      </c>
      <c r="B22" s="546" t="s">
        <v>475</v>
      </c>
      <c r="C22" s="547">
        <f>SUM(D22)</f>
        <v>1200000</v>
      </c>
      <c r="D22" s="547">
        <v>1200000</v>
      </c>
      <c r="E22" s="152"/>
      <c r="F22" s="549"/>
    </row>
    <row r="23" spans="1:6" ht="51.75" customHeight="1" x14ac:dyDescent="0.4">
      <c r="A23" s="545">
        <v>14030000</v>
      </c>
      <c r="B23" s="551" t="s">
        <v>476</v>
      </c>
      <c r="C23" s="547">
        <f>SUM(C24)</f>
        <v>4600000</v>
      </c>
      <c r="D23" s="547">
        <f>SUM(D24)</f>
        <v>4600000</v>
      </c>
      <c r="E23" s="152"/>
      <c r="F23" s="549"/>
    </row>
    <row r="24" spans="1:6" ht="30" customHeight="1" x14ac:dyDescent="0.4">
      <c r="A24" s="545">
        <v>14031900</v>
      </c>
      <c r="B24" s="546" t="s">
        <v>475</v>
      </c>
      <c r="C24" s="547">
        <f>SUM(D24)</f>
        <v>4600000</v>
      </c>
      <c r="D24" s="547">
        <v>4600000</v>
      </c>
      <c r="E24" s="152"/>
      <c r="F24" s="549"/>
    </row>
    <row r="25" spans="1:6" ht="56.25" customHeight="1" x14ac:dyDescent="0.4">
      <c r="A25" s="545">
        <v>14040000</v>
      </c>
      <c r="B25" s="546" t="s">
        <v>121</v>
      </c>
      <c r="C25" s="143">
        <f t="shared" si="0"/>
        <v>3900000</v>
      </c>
      <c r="D25" s="547">
        <v>3900000</v>
      </c>
      <c r="E25" s="152"/>
      <c r="F25" s="549"/>
    </row>
    <row r="26" spans="1:6" ht="30" customHeight="1" x14ac:dyDescent="0.35">
      <c r="A26" s="138">
        <v>18000000</v>
      </c>
      <c r="B26" s="139" t="s">
        <v>122</v>
      </c>
      <c r="C26" s="151">
        <f>SUM(D26)</f>
        <v>60053100</v>
      </c>
      <c r="D26" s="148">
        <f>SUM(D40,D37,D27)</f>
        <v>60053100</v>
      </c>
      <c r="E26" s="153"/>
      <c r="F26" s="154"/>
    </row>
    <row r="27" spans="1:6" ht="30" customHeight="1" x14ac:dyDescent="0.35">
      <c r="A27" s="138">
        <v>18010000</v>
      </c>
      <c r="B27" s="155" t="s">
        <v>123</v>
      </c>
      <c r="C27" s="151">
        <f>SUM(D27)</f>
        <v>49050000</v>
      </c>
      <c r="D27" s="148">
        <f>SUM(D28:D36)</f>
        <v>49050000</v>
      </c>
      <c r="E27" s="153"/>
      <c r="F27" s="154"/>
    </row>
    <row r="28" spans="1:6" ht="75.75" customHeight="1" x14ac:dyDescent="0.4">
      <c r="A28" s="545">
        <v>18010100</v>
      </c>
      <c r="B28" s="156" t="s">
        <v>124</v>
      </c>
      <c r="C28" s="143">
        <f t="shared" ref="C28:C43" si="1">SUM(D28)</f>
        <v>110000</v>
      </c>
      <c r="D28" s="547">
        <v>110000</v>
      </c>
      <c r="E28" s="152"/>
      <c r="F28" s="157"/>
    </row>
    <row r="29" spans="1:6" ht="75" customHeight="1" x14ac:dyDescent="0.4">
      <c r="A29" s="545">
        <v>18010200</v>
      </c>
      <c r="B29" s="158" t="s">
        <v>125</v>
      </c>
      <c r="C29" s="143">
        <f t="shared" si="1"/>
        <v>400000</v>
      </c>
      <c r="D29" s="547">
        <v>400000</v>
      </c>
      <c r="E29" s="152"/>
      <c r="F29" s="157"/>
    </row>
    <row r="30" spans="1:6" ht="81" customHeight="1" x14ac:dyDescent="0.4">
      <c r="A30" s="159">
        <v>18010300</v>
      </c>
      <c r="B30" s="156" t="s">
        <v>126</v>
      </c>
      <c r="C30" s="143">
        <f t="shared" si="1"/>
        <v>240000</v>
      </c>
      <c r="D30" s="547">
        <v>240000</v>
      </c>
      <c r="E30" s="152"/>
      <c r="F30" s="157"/>
    </row>
    <row r="31" spans="1:6" ht="76.5" customHeight="1" x14ac:dyDescent="0.4">
      <c r="A31" s="545">
        <v>18010400</v>
      </c>
      <c r="B31" s="156" t="s">
        <v>127</v>
      </c>
      <c r="C31" s="143">
        <f t="shared" si="1"/>
        <v>2850000</v>
      </c>
      <c r="D31" s="547">
        <v>2850000</v>
      </c>
      <c r="E31" s="152"/>
      <c r="F31" s="157"/>
    </row>
    <row r="32" spans="1:6" ht="30" customHeight="1" x14ac:dyDescent="0.4">
      <c r="A32" s="545">
        <v>18010500</v>
      </c>
      <c r="B32" s="160" t="s">
        <v>128</v>
      </c>
      <c r="C32" s="143">
        <f t="shared" si="1"/>
        <v>40550000</v>
      </c>
      <c r="D32" s="547">
        <v>40550000</v>
      </c>
      <c r="E32" s="161"/>
      <c r="F32" s="549"/>
    </row>
    <row r="33" spans="1:6" ht="30" customHeight="1" x14ac:dyDescent="0.4">
      <c r="A33" s="545">
        <v>18010600</v>
      </c>
      <c r="B33" s="160" t="s">
        <v>129</v>
      </c>
      <c r="C33" s="143">
        <f t="shared" si="1"/>
        <v>2650000</v>
      </c>
      <c r="D33" s="547">
        <v>2650000</v>
      </c>
      <c r="E33" s="161"/>
      <c r="F33" s="549"/>
    </row>
    <row r="34" spans="1:6" ht="30" customHeight="1" x14ac:dyDescent="0.4">
      <c r="A34" s="545">
        <v>18010700</v>
      </c>
      <c r="B34" s="160" t="s">
        <v>130</v>
      </c>
      <c r="C34" s="143">
        <f t="shared" si="1"/>
        <v>520000</v>
      </c>
      <c r="D34" s="547">
        <v>520000</v>
      </c>
      <c r="E34" s="161"/>
      <c r="F34" s="549"/>
    </row>
    <row r="35" spans="1:6" ht="30" customHeight="1" x14ac:dyDescent="0.4">
      <c r="A35" s="545">
        <v>18010900</v>
      </c>
      <c r="B35" s="160" t="s">
        <v>131</v>
      </c>
      <c r="C35" s="143">
        <f t="shared" si="1"/>
        <v>1680000</v>
      </c>
      <c r="D35" s="547">
        <v>1680000</v>
      </c>
      <c r="E35" s="161"/>
      <c r="F35" s="549"/>
    </row>
    <row r="36" spans="1:6" ht="30" customHeight="1" x14ac:dyDescent="0.4">
      <c r="A36" s="545">
        <v>18011000</v>
      </c>
      <c r="B36" s="160" t="s">
        <v>132</v>
      </c>
      <c r="C36" s="143">
        <f t="shared" si="1"/>
        <v>50000</v>
      </c>
      <c r="D36" s="547">
        <v>50000</v>
      </c>
      <c r="E36" s="161"/>
      <c r="F36" s="549"/>
    </row>
    <row r="37" spans="1:6" ht="30" customHeight="1" x14ac:dyDescent="0.4">
      <c r="A37" s="163">
        <v>18030000</v>
      </c>
      <c r="B37" s="164" t="s">
        <v>133</v>
      </c>
      <c r="C37" s="165">
        <f>SUM(D37)</f>
        <v>3100</v>
      </c>
      <c r="D37" s="148">
        <f>SUM(D38:D39)</f>
        <v>3100</v>
      </c>
      <c r="E37" s="161"/>
      <c r="F37" s="549"/>
    </row>
    <row r="38" spans="1:6" ht="27" customHeight="1" x14ac:dyDescent="0.4">
      <c r="A38" s="166">
        <v>18030100</v>
      </c>
      <c r="B38" s="167" t="s">
        <v>134</v>
      </c>
      <c r="C38" s="143">
        <f t="shared" si="1"/>
        <v>3100</v>
      </c>
      <c r="D38" s="547">
        <v>3100</v>
      </c>
      <c r="E38" s="161"/>
      <c r="F38" s="549"/>
    </row>
    <row r="39" spans="1:6" ht="47.25" hidden="1" customHeight="1" x14ac:dyDescent="0.4">
      <c r="A39" s="168" t="s">
        <v>135</v>
      </c>
      <c r="B39" s="169" t="s">
        <v>136</v>
      </c>
      <c r="C39" s="143">
        <f t="shared" si="1"/>
        <v>0</v>
      </c>
      <c r="D39" s="547"/>
      <c r="E39" s="161"/>
      <c r="F39" s="549"/>
    </row>
    <row r="40" spans="1:6" ht="24.75" customHeight="1" x14ac:dyDescent="0.35">
      <c r="A40" s="138">
        <v>18050000</v>
      </c>
      <c r="B40" s="139" t="s">
        <v>137</v>
      </c>
      <c r="C40" s="165">
        <f>SUM(D40)</f>
        <v>11000000</v>
      </c>
      <c r="D40" s="148">
        <f>SUM(D41:D43)</f>
        <v>11000000</v>
      </c>
      <c r="E40" s="153"/>
      <c r="F40" s="154"/>
    </row>
    <row r="41" spans="1:6" ht="30" customHeight="1" x14ac:dyDescent="0.4">
      <c r="A41" s="545">
        <v>18050300</v>
      </c>
      <c r="B41" s="170" t="s">
        <v>138</v>
      </c>
      <c r="C41" s="143">
        <f t="shared" si="1"/>
        <v>1034000</v>
      </c>
      <c r="D41" s="547">
        <v>1034000</v>
      </c>
      <c r="E41" s="152"/>
      <c r="F41" s="157"/>
    </row>
    <row r="42" spans="1:6" ht="30" customHeight="1" x14ac:dyDescent="0.4">
      <c r="A42" s="545">
        <v>18050400</v>
      </c>
      <c r="B42" s="170" t="s">
        <v>139</v>
      </c>
      <c r="C42" s="143">
        <f t="shared" si="1"/>
        <v>9960000</v>
      </c>
      <c r="D42" s="547">
        <v>9960000</v>
      </c>
      <c r="E42" s="152"/>
      <c r="F42" s="157"/>
    </row>
    <row r="43" spans="1:6" ht="105.75" customHeight="1" x14ac:dyDescent="0.4">
      <c r="A43" s="545">
        <v>18050500</v>
      </c>
      <c r="B43" s="546" t="s">
        <v>140</v>
      </c>
      <c r="C43" s="143">
        <f t="shared" si="1"/>
        <v>6000</v>
      </c>
      <c r="D43" s="547">
        <v>6000</v>
      </c>
      <c r="E43" s="152"/>
      <c r="F43" s="157"/>
    </row>
    <row r="44" spans="1:6" ht="30" customHeight="1" x14ac:dyDescent="0.35">
      <c r="A44" s="138">
        <v>19000000</v>
      </c>
      <c r="B44" s="171" t="s">
        <v>141</v>
      </c>
      <c r="C44" s="165">
        <f>SUM(E44)</f>
        <v>100000</v>
      </c>
      <c r="D44" s="148"/>
      <c r="E44" s="148">
        <f>SUM(E45)</f>
        <v>100000</v>
      </c>
      <c r="F44" s="154"/>
    </row>
    <row r="45" spans="1:6" ht="30" customHeight="1" x14ac:dyDescent="0.35">
      <c r="A45" s="138">
        <v>19010000</v>
      </c>
      <c r="B45" s="171" t="s">
        <v>142</v>
      </c>
      <c r="C45" s="165">
        <f>SUM(E45)</f>
        <v>100000</v>
      </c>
      <c r="D45" s="148"/>
      <c r="E45" s="148">
        <f>SUM(E46:E48)</f>
        <v>100000</v>
      </c>
      <c r="F45" s="154"/>
    </row>
    <row r="46" spans="1:6" ht="63" customHeight="1" x14ac:dyDescent="0.4">
      <c r="A46" s="545">
        <v>19010100</v>
      </c>
      <c r="B46" s="172" t="s">
        <v>143</v>
      </c>
      <c r="C46" s="162">
        <f>SUM(E46)</f>
        <v>3700</v>
      </c>
      <c r="D46" s="547"/>
      <c r="E46" s="152">
        <v>3700</v>
      </c>
      <c r="F46" s="157"/>
    </row>
    <row r="47" spans="1:6" ht="50.25" customHeight="1" x14ac:dyDescent="0.4">
      <c r="A47" s="545">
        <v>19010200</v>
      </c>
      <c r="B47" s="546" t="s">
        <v>144</v>
      </c>
      <c r="C47" s="162">
        <f>SUM(E47)</f>
        <v>55800</v>
      </c>
      <c r="D47" s="547"/>
      <c r="E47" s="152">
        <v>55800</v>
      </c>
      <c r="F47" s="157"/>
    </row>
    <row r="48" spans="1:6" ht="83.25" customHeight="1" x14ac:dyDescent="0.4">
      <c r="A48" s="545">
        <v>19010300</v>
      </c>
      <c r="B48" s="173" t="s">
        <v>145</v>
      </c>
      <c r="C48" s="162">
        <f>SUM(E48)</f>
        <v>40500</v>
      </c>
      <c r="D48" s="547"/>
      <c r="E48" s="152">
        <v>40500</v>
      </c>
      <c r="F48" s="157"/>
    </row>
    <row r="49" spans="1:7" ht="30" customHeight="1" x14ac:dyDescent="0.35">
      <c r="A49" s="138">
        <v>20000000</v>
      </c>
      <c r="B49" s="139" t="s">
        <v>146</v>
      </c>
      <c r="C49" s="151">
        <f>SUM(D49,E49)</f>
        <v>11338166</v>
      </c>
      <c r="D49" s="148">
        <f>SUM(D66,D56,D50)</f>
        <v>1420300</v>
      </c>
      <c r="E49" s="148">
        <f>SUM(E66,E69)</f>
        <v>9917866</v>
      </c>
      <c r="F49" s="549"/>
    </row>
    <row r="50" spans="1:7" ht="26.25" customHeight="1" x14ac:dyDescent="0.35">
      <c r="A50" s="138">
        <v>21000000</v>
      </c>
      <c r="B50" s="139" t="s">
        <v>147</v>
      </c>
      <c r="C50" s="151">
        <f t="shared" ref="C50:C57" si="2">SUM(D50)</f>
        <v>150300</v>
      </c>
      <c r="D50" s="148">
        <f>SUM(D51,D54)</f>
        <v>150300</v>
      </c>
      <c r="E50" s="161"/>
      <c r="F50" s="549"/>
    </row>
    <row r="51" spans="1:7" ht="98.25" customHeight="1" x14ac:dyDescent="0.4">
      <c r="A51" s="572">
        <v>21010000</v>
      </c>
      <c r="B51" s="558" t="s">
        <v>477</v>
      </c>
      <c r="C51" s="574">
        <f t="shared" si="2"/>
        <v>130300</v>
      </c>
      <c r="D51" s="576">
        <f>SUM(D53)</f>
        <v>130300</v>
      </c>
      <c r="E51" s="578"/>
      <c r="F51" s="580"/>
      <c r="G51" s="552"/>
    </row>
    <row r="52" spans="1:7" ht="21.75" customHeight="1" x14ac:dyDescent="0.4">
      <c r="A52" s="573"/>
      <c r="B52" s="553" t="s">
        <v>478</v>
      </c>
      <c r="C52" s="575">
        <f t="shared" si="2"/>
        <v>0</v>
      </c>
      <c r="D52" s="577"/>
      <c r="E52" s="579"/>
      <c r="F52" s="581"/>
      <c r="G52" s="552"/>
    </row>
    <row r="53" spans="1:7" s="174" customFormat="1" ht="77.25" customHeight="1" x14ac:dyDescent="0.4">
      <c r="A53" s="545">
        <v>21010300</v>
      </c>
      <c r="B53" s="160" t="s">
        <v>148</v>
      </c>
      <c r="C53" s="143">
        <f>SUM(D53)</f>
        <v>130300</v>
      </c>
      <c r="D53" s="547">
        <v>130300</v>
      </c>
      <c r="E53" s="161"/>
      <c r="F53" s="549"/>
    </row>
    <row r="54" spans="1:7" ht="27.75" customHeight="1" x14ac:dyDescent="0.35">
      <c r="A54" s="138">
        <v>21080000</v>
      </c>
      <c r="B54" s="139" t="s">
        <v>149</v>
      </c>
      <c r="C54" s="151">
        <f t="shared" si="2"/>
        <v>20000</v>
      </c>
      <c r="D54" s="148">
        <f>SUM(D55:D55)</f>
        <v>20000</v>
      </c>
      <c r="E54" s="175"/>
      <c r="F54" s="176"/>
    </row>
    <row r="55" spans="1:7" ht="28.5" customHeight="1" x14ac:dyDescent="0.4">
      <c r="A55" s="545">
        <v>21081100</v>
      </c>
      <c r="B55" s="160" t="s">
        <v>150</v>
      </c>
      <c r="C55" s="143">
        <f>SUM(D55)</f>
        <v>20000</v>
      </c>
      <c r="D55" s="547">
        <v>20000</v>
      </c>
      <c r="E55" s="161"/>
      <c r="F55" s="549"/>
    </row>
    <row r="56" spans="1:7" ht="52.5" customHeight="1" x14ac:dyDescent="0.35">
      <c r="A56" s="138">
        <v>22000000</v>
      </c>
      <c r="B56" s="139" t="s">
        <v>151</v>
      </c>
      <c r="C56" s="151">
        <f t="shared" si="2"/>
        <v>1185000</v>
      </c>
      <c r="D56" s="148">
        <f>SUM(D63,D61,D57)</f>
        <v>1185000</v>
      </c>
      <c r="E56" s="161"/>
      <c r="F56" s="549"/>
    </row>
    <row r="57" spans="1:7" ht="30" customHeight="1" x14ac:dyDescent="0.35">
      <c r="A57" s="138">
        <v>22010000</v>
      </c>
      <c r="B57" s="139" t="s">
        <v>152</v>
      </c>
      <c r="C57" s="151">
        <f t="shared" si="2"/>
        <v>1148000</v>
      </c>
      <c r="D57" s="148">
        <f>SUM(D58:D60)</f>
        <v>1148000</v>
      </c>
      <c r="E57" s="161"/>
      <c r="F57" s="549"/>
    </row>
    <row r="58" spans="1:7" ht="76.5" customHeight="1" x14ac:dyDescent="0.4">
      <c r="A58" s="545">
        <v>22010300</v>
      </c>
      <c r="B58" s="232" t="s">
        <v>178</v>
      </c>
      <c r="C58" s="143">
        <f>SUM(D58)</f>
        <v>10000</v>
      </c>
      <c r="D58" s="547">
        <v>10000</v>
      </c>
      <c r="E58" s="161"/>
      <c r="F58" s="549"/>
    </row>
    <row r="59" spans="1:7" ht="28.5" customHeight="1" x14ac:dyDescent="0.4">
      <c r="A59" s="545">
        <v>22012500</v>
      </c>
      <c r="B59" s="160" t="s">
        <v>153</v>
      </c>
      <c r="C59" s="143">
        <f>SUM(D59)</f>
        <v>940000</v>
      </c>
      <c r="D59" s="547">
        <v>940000</v>
      </c>
      <c r="E59" s="161"/>
      <c r="F59" s="549"/>
    </row>
    <row r="60" spans="1:7" ht="54" customHeight="1" x14ac:dyDescent="0.4">
      <c r="A60" s="545">
        <v>22012600</v>
      </c>
      <c r="B60" s="233" t="s">
        <v>179</v>
      </c>
      <c r="C60" s="143">
        <f>SUM(D60)</f>
        <v>198000</v>
      </c>
      <c r="D60" s="547">
        <v>198000</v>
      </c>
      <c r="E60" s="161"/>
      <c r="F60" s="549"/>
    </row>
    <row r="61" spans="1:7" ht="72" hidden="1" customHeight="1" x14ac:dyDescent="0.35">
      <c r="A61" s="138">
        <v>22080000</v>
      </c>
      <c r="B61" s="177" t="s">
        <v>154</v>
      </c>
      <c r="C61" s="151">
        <f>SUM(D61)</f>
        <v>0</v>
      </c>
      <c r="D61" s="148">
        <f>SUM(D62)</f>
        <v>0</v>
      </c>
      <c r="E61" s="175"/>
      <c r="F61" s="176"/>
    </row>
    <row r="62" spans="1:7" ht="84" hidden="1" customHeight="1" x14ac:dyDescent="0.4">
      <c r="A62" s="545">
        <v>22080400</v>
      </c>
      <c r="B62" s="160" t="s">
        <v>155</v>
      </c>
      <c r="C62" s="143"/>
      <c r="D62" s="547"/>
      <c r="E62" s="161"/>
      <c r="F62" s="549"/>
    </row>
    <row r="63" spans="1:7" ht="27" customHeight="1" x14ac:dyDescent="0.35">
      <c r="A63" s="138">
        <v>22090000</v>
      </c>
      <c r="B63" s="139" t="s">
        <v>156</v>
      </c>
      <c r="C63" s="151">
        <f t="shared" ref="C63:C68" si="3">SUM(D63)</f>
        <v>37000</v>
      </c>
      <c r="D63" s="148">
        <f>SUM(D64:D65)</f>
        <v>37000</v>
      </c>
      <c r="E63" s="175"/>
      <c r="F63" s="176"/>
    </row>
    <row r="64" spans="1:7" ht="72" customHeight="1" x14ac:dyDescent="0.4">
      <c r="A64" s="545">
        <v>22090100</v>
      </c>
      <c r="B64" s="160" t="s">
        <v>157</v>
      </c>
      <c r="C64" s="143">
        <f t="shared" si="3"/>
        <v>25000</v>
      </c>
      <c r="D64" s="547">
        <v>25000</v>
      </c>
      <c r="E64" s="161"/>
      <c r="F64" s="549"/>
    </row>
    <row r="65" spans="1:7" ht="70.5" customHeight="1" x14ac:dyDescent="0.4">
      <c r="A65" s="545">
        <v>22090400</v>
      </c>
      <c r="B65" s="160" t="s">
        <v>158</v>
      </c>
      <c r="C65" s="143">
        <f t="shared" si="3"/>
        <v>12000</v>
      </c>
      <c r="D65" s="547">
        <v>12000</v>
      </c>
      <c r="E65" s="161"/>
      <c r="F65" s="549"/>
    </row>
    <row r="66" spans="1:7" ht="25.5" customHeight="1" x14ac:dyDescent="0.35">
      <c r="A66" s="138">
        <v>24000000</v>
      </c>
      <c r="B66" s="139" t="s">
        <v>159</v>
      </c>
      <c r="C66" s="151">
        <f t="shared" si="3"/>
        <v>85000</v>
      </c>
      <c r="D66" s="148">
        <f>SUM(D67)</f>
        <v>85000</v>
      </c>
      <c r="E66" s="153"/>
      <c r="F66" s="549"/>
    </row>
    <row r="67" spans="1:7" ht="26.25" x14ac:dyDescent="0.35">
      <c r="A67" s="138">
        <v>24060000</v>
      </c>
      <c r="B67" s="139" t="s">
        <v>160</v>
      </c>
      <c r="C67" s="151">
        <f t="shared" si="3"/>
        <v>85000</v>
      </c>
      <c r="D67" s="148">
        <f>SUM(D68)</f>
        <v>85000</v>
      </c>
      <c r="E67" s="153"/>
      <c r="F67" s="549"/>
    </row>
    <row r="68" spans="1:7" ht="27" x14ac:dyDescent="0.4">
      <c r="A68" s="545">
        <v>24060300</v>
      </c>
      <c r="B68" s="160" t="s">
        <v>160</v>
      </c>
      <c r="C68" s="143">
        <f t="shared" si="3"/>
        <v>85000</v>
      </c>
      <c r="D68" s="547">
        <v>85000</v>
      </c>
      <c r="E68" s="161"/>
      <c r="F68" s="549" t="s">
        <v>161</v>
      </c>
    </row>
    <row r="69" spans="1:7" ht="34.5" customHeight="1" x14ac:dyDescent="0.4">
      <c r="A69" s="138">
        <v>25000000</v>
      </c>
      <c r="B69" s="139" t="s">
        <v>162</v>
      </c>
      <c r="C69" s="147">
        <f>SUM(E69)</f>
        <v>9917866</v>
      </c>
      <c r="D69" s="548"/>
      <c r="E69" s="148">
        <f>SUM(E70)</f>
        <v>9917866</v>
      </c>
      <c r="F69" s="549"/>
    </row>
    <row r="70" spans="1:7" ht="48" customHeight="1" x14ac:dyDescent="0.4">
      <c r="A70" s="138">
        <v>25010000</v>
      </c>
      <c r="B70" s="139" t="s">
        <v>163</v>
      </c>
      <c r="C70" s="147">
        <f>SUM(E70)</f>
        <v>9917866</v>
      </c>
      <c r="D70" s="178"/>
      <c r="E70" s="148">
        <f>SUM(E71:E74)</f>
        <v>9917866</v>
      </c>
      <c r="F70" s="549"/>
    </row>
    <row r="71" spans="1:7" ht="51" customHeight="1" x14ac:dyDescent="0.4">
      <c r="A71" s="545">
        <v>25010100</v>
      </c>
      <c r="B71" s="160" t="s">
        <v>164</v>
      </c>
      <c r="C71" s="143"/>
      <c r="D71" s="178"/>
      <c r="E71" s="179">
        <v>9537509</v>
      </c>
      <c r="F71" s="180"/>
    </row>
    <row r="72" spans="1:7" ht="51" customHeight="1" x14ac:dyDescent="0.4">
      <c r="A72" s="545">
        <v>25010200</v>
      </c>
      <c r="B72" s="160" t="s">
        <v>180</v>
      </c>
      <c r="C72" s="143"/>
      <c r="D72" s="178"/>
      <c r="E72" s="179">
        <v>18000</v>
      </c>
      <c r="F72" s="180"/>
    </row>
    <row r="73" spans="1:7" ht="27" customHeight="1" x14ac:dyDescent="0.4">
      <c r="A73" s="545">
        <v>25010300</v>
      </c>
      <c r="B73" s="160" t="s">
        <v>165</v>
      </c>
      <c r="C73" s="143"/>
      <c r="D73" s="178"/>
      <c r="E73" s="179">
        <v>362357</v>
      </c>
      <c r="F73" s="180"/>
    </row>
    <row r="74" spans="1:7" ht="75" hidden="1" customHeight="1" x14ac:dyDescent="0.4">
      <c r="A74" s="545">
        <v>25010400</v>
      </c>
      <c r="B74" s="233" t="s">
        <v>166</v>
      </c>
      <c r="C74" s="143"/>
      <c r="D74" s="181"/>
      <c r="E74" s="547"/>
      <c r="F74" s="157"/>
    </row>
    <row r="75" spans="1:7" ht="26.25" customHeight="1" x14ac:dyDescent="0.4">
      <c r="A75" s="145">
        <v>30000000</v>
      </c>
      <c r="B75" s="234" t="s">
        <v>181</v>
      </c>
      <c r="C75" s="147">
        <f>SUM(E75)</f>
        <v>90000</v>
      </c>
      <c r="D75" s="181"/>
      <c r="E75" s="148">
        <f>SUM(F75)</f>
        <v>90000</v>
      </c>
      <c r="F75" s="235">
        <f>SUM(F76)</f>
        <v>90000</v>
      </c>
    </row>
    <row r="76" spans="1:7" ht="33" customHeight="1" x14ac:dyDescent="0.35">
      <c r="A76" s="145">
        <v>33000000</v>
      </c>
      <c r="B76" s="554" t="s">
        <v>182</v>
      </c>
      <c r="C76" s="147">
        <f>SUM(E76)</f>
        <v>90000</v>
      </c>
      <c r="D76" s="555"/>
      <c r="E76" s="148">
        <f>SUM(F76)</f>
        <v>90000</v>
      </c>
      <c r="F76" s="235">
        <f>SUM(F77)</f>
        <v>90000</v>
      </c>
    </row>
    <row r="77" spans="1:7" ht="26.25" customHeight="1" x14ac:dyDescent="0.4">
      <c r="A77" s="149">
        <v>33010000</v>
      </c>
      <c r="B77" s="556" t="s">
        <v>183</v>
      </c>
      <c r="C77" s="143">
        <f>SUM(E77)</f>
        <v>90000</v>
      </c>
      <c r="D77" s="181"/>
      <c r="E77" s="547">
        <f>SUM(F77)</f>
        <v>90000</v>
      </c>
      <c r="F77" s="236">
        <f>SUM(F78)</f>
        <v>90000</v>
      </c>
    </row>
    <row r="78" spans="1:7" ht="113.25" customHeight="1" x14ac:dyDescent="0.4">
      <c r="A78" s="545">
        <v>33010100</v>
      </c>
      <c r="B78" s="232" t="s">
        <v>184</v>
      </c>
      <c r="C78" s="143">
        <f>SUM(E78)</f>
        <v>90000</v>
      </c>
      <c r="D78" s="181"/>
      <c r="E78" s="547">
        <f>SUM(F78)</f>
        <v>90000</v>
      </c>
      <c r="F78" s="236">
        <v>90000</v>
      </c>
    </row>
    <row r="79" spans="1:7" ht="39.75" customHeight="1" x14ac:dyDescent="0.35">
      <c r="A79" s="545"/>
      <c r="B79" s="139" t="s">
        <v>167</v>
      </c>
      <c r="C79" s="148">
        <f>SUM(C11,C49,C75)</f>
        <v>308953266</v>
      </c>
      <c r="D79" s="148">
        <f>SUM(D11,D49)</f>
        <v>298845400</v>
      </c>
      <c r="E79" s="148">
        <f>SUM(E11,E49,E75)</f>
        <v>10107866</v>
      </c>
      <c r="F79" s="235">
        <f>SUM(F75)</f>
        <v>90000</v>
      </c>
      <c r="G79" s="182"/>
    </row>
    <row r="80" spans="1:7" ht="30" customHeight="1" x14ac:dyDescent="0.35">
      <c r="A80" s="138">
        <v>40000000</v>
      </c>
      <c r="B80" s="139" t="s">
        <v>82</v>
      </c>
      <c r="C80" s="151">
        <f>SUM(D80)</f>
        <v>155853700</v>
      </c>
      <c r="D80" s="183">
        <f>SUM(D81)</f>
        <v>155853700</v>
      </c>
      <c r="E80" s="183"/>
      <c r="F80" s="184"/>
    </row>
    <row r="81" spans="1:7" ht="30" customHeight="1" x14ac:dyDescent="0.35">
      <c r="A81" s="138">
        <v>41000000</v>
      </c>
      <c r="B81" s="139" t="s">
        <v>83</v>
      </c>
      <c r="C81" s="151">
        <f>SUM(D81)</f>
        <v>155853700</v>
      </c>
      <c r="D81" s="183">
        <f>SUM(D82)</f>
        <v>155853700</v>
      </c>
      <c r="E81" s="183"/>
      <c r="F81" s="184"/>
    </row>
    <row r="82" spans="1:7" ht="30" customHeight="1" x14ac:dyDescent="0.35">
      <c r="A82" s="138">
        <v>41030000</v>
      </c>
      <c r="B82" s="139" t="s">
        <v>84</v>
      </c>
      <c r="C82" s="151">
        <f>SUM(D82)</f>
        <v>155853700</v>
      </c>
      <c r="D82" s="183">
        <f>SUM(D83:D89)</f>
        <v>155853700</v>
      </c>
      <c r="E82" s="183"/>
      <c r="F82" s="184"/>
    </row>
    <row r="83" spans="1:7" ht="46.5" customHeight="1" x14ac:dyDescent="0.2">
      <c r="A83" s="582">
        <v>41030600</v>
      </c>
      <c r="B83" s="584" t="s">
        <v>168</v>
      </c>
      <c r="C83" s="585">
        <f>SUM(D83)</f>
        <v>53194500</v>
      </c>
      <c r="D83" s="587">
        <v>53194500</v>
      </c>
      <c r="E83" s="590"/>
      <c r="F83" s="591"/>
    </row>
    <row r="84" spans="1:7" ht="85.5" customHeight="1" x14ac:dyDescent="0.2">
      <c r="A84" s="583"/>
      <c r="B84" s="584"/>
      <c r="C84" s="586"/>
      <c r="D84" s="587"/>
      <c r="E84" s="590"/>
      <c r="F84" s="591"/>
    </row>
    <row r="85" spans="1:7" ht="154.5" customHeight="1" x14ac:dyDescent="0.4">
      <c r="A85" s="185">
        <v>41030800</v>
      </c>
      <c r="B85" s="546" t="s">
        <v>480</v>
      </c>
      <c r="C85" s="143">
        <f t="shared" ref="C85:C86" si="4">SUM(D85)</f>
        <v>12746000</v>
      </c>
      <c r="D85" s="547">
        <v>12746000</v>
      </c>
      <c r="E85" s="178"/>
      <c r="F85" s="186"/>
    </row>
    <row r="86" spans="1:7" ht="99" customHeight="1" x14ac:dyDescent="0.4">
      <c r="A86" s="185">
        <v>41031000</v>
      </c>
      <c r="B86" s="546" t="s">
        <v>169</v>
      </c>
      <c r="C86" s="143">
        <f t="shared" si="4"/>
        <v>31900</v>
      </c>
      <c r="D86" s="547">
        <v>31900</v>
      </c>
      <c r="E86" s="178"/>
      <c r="F86" s="186"/>
    </row>
    <row r="87" spans="1:7" ht="44.25" customHeight="1" x14ac:dyDescent="0.4">
      <c r="A87" s="187">
        <v>41033900</v>
      </c>
      <c r="B87" s="546" t="s">
        <v>170</v>
      </c>
      <c r="C87" s="143">
        <f>SUM(D87)</f>
        <v>53082300</v>
      </c>
      <c r="D87" s="547">
        <v>53082300</v>
      </c>
      <c r="E87" s="178"/>
      <c r="F87" s="186"/>
    </row>
    <row r="88" spans="1:7" ht="40.5" customHeight="1" x14ac:dyDescent="0.4">
      <c r="A88" s="187">
        <v>41034200</v>
      </c>
      <c r="B88" s="546" t="s">
        <v>171</v>
      </c>
      <c r="C88" s="143">
        <f>SUM(D88)</f>
        <v>31910900</v>
      </c>
      <c r="D88" s="547">
        <v>31910900</v>
      </c>
      <c r="E88" s="178"/>
      <c r="F88" s="186"/>
    </row>
    <row r="89" spans="1:7" ht="101.25" customHeight="1" x14ac:dyDescent="0.4">
      <c r="A89" s="187">
        <v>41035100</v>
      </c>
      <c r="B89" s="557" t="s">
        <v>479</v>
      </c>
      <c r="C89" s="143">
        <f t="shared" ref="C89" si="5">SUM(D89)</f>
        <v>4888100</v>
      </c>
      <c r="D89" s="547">
        <v>4888100</v>
      </c>
      <c r="E89" s="237"/>
      <c r="F89" s="238"/>
    </row>
    <row r="90" spans="1:7" ht="34.5" customHeight="1" x14ac:dyDescent="0.35">
      <c r="A90" s="188"/>
      <c r="B90" s="189" t="s">
        <v>167</v>
      </c>
      <c r="C90" s="190">
        <f>SUM(D90:E90)</f>
        <v>464806966</v>
      </c>
      <c r="D90" s="190">
        <f>SUM(D79:D80)</f>
        <v>454699100</v>
      </c>
      <c r="E90" s="190">
        <f>SUM(E79:E80)</f>
        <v>10107866</v>
      </c>
      <c r="F90" s="239">
        <f>SUM(F79:F80)</f>
        <v>90000</v>
      </c>
      <c r="G90" s="45"/>
    </row>
    <row r="91" spans="1:7" ht="61.5" customHeight="1" x14ac:dyDescent="0.35">
      <c r="A91" s="191"/>
      <c r="B91" s="192"/>
      <c r="C91" s="193"/>
      <c r="D91" s="194"/>
      <c r="E91" s="194"/>
      <c r="F91" s="46"/>
      <c r="G91" s="45"/>
    </row>
    <row r="92" spans="1:7" ht="64.5" customHeight="1" x14ac:dyDescent="0.5">
      <c r="A92" s="563" t="s">
        <v>172</v>
      </c>
      <c r="B92" s="563"/>
      <c r="C92" s="563"/>
      <c r="D92" s="563"/>
      <c r="E92" s="563"/>
      <c r="F92" s="563"/>
      <c r="G92" s="45"/>
    </row>
    <row r="93" spans="1:7" ht="33.75" customHeight="1" x14ac:dyDescent="0.35">
      <c r="A93" s="47"/>
      <c r="B93" s="48"/>
      <c r="C93" s="48"/>
      <c r="D93" s="49"/>
      <c r="E93" s="49"/>
      <c r="F93" s="49"/>
    </row>
    <row r="94" spans="1:7" ht="24.75" customHeight="1" x14ac:dyDescent="0.3">
      <c r="A94" s="50"/>
      <c r="B94" s="51"/>
      <c r="C94" s="51"/>
      <c r="D94" s="52"/>
      <c r="E94" s="52"/>
      <c r="F94" s="52"/>
    </row>
    <row r="95" spans="1:7" ht="23.25" x14ac:dyDescent="0.35">
      <c r="A95" s="53"/>
      <c r="B95" s="53"/>
      <c r="C95" s="53"/>
      <c r="D95" s="53"/>
      <c r="E95" s="53"/>
      <c r="F95" s="53"/>
    </row>
    <row r="96" spans="1:7" ht="23.25" x14ac:dyDescent="0.35">
      <c r="A96" s="54"/>
      <c r="B96" s="55"/>
      <c r="C96" s="55"/>
      <c r="D96" s="49"/>
      <c r="E96" s="49"/>
      <c r="F96" s="49"/>
    </row>
    <row r="97" spans="1:6" ht="21.75" customHeight="1" x14ac:dyDescent="0.35">
      <c r="A97" s="53"/>
      <c r="B97" s="53"/>
      <c r="C97" s="53"/>
      <c r="D97" s="53"/>
      <c r="E97" s="53"/>
      <c r="F97" s="53"/>
    </row>
    <row r="98" spans="1:6" ht="23.25" x14ac:dyDescent="0.35">
      <c r="A98" s="43"/>
      <c r="B98" s="43"/>
      <c r="C98" s="43"/>
      <c r="D98" s="43"/>
      <c r="E98" s="43"/>
      <c r="F98" s="43"/>
    </row>
    <row r="99" spans="1:6" ht="23.25" x14ac:dyDescent="0.35">
      <c r="A99" s="53"/>
      <c r="B99" s="53"/>
      <c r="C99" s="53"/>
      <c r="D99" s="53"/>
      <c r="E99" s="53"/>
      <c r="F99" s="53"/>
    </row>
    <row r="100" spans="1:6" ht="23.25" x14ac:dyDescent="0.35">
      <c r="A100" s="43"/>
      <c r="B100" s="43"/>
      <c r="C100" s="43"/>
      <c r="D100" s="43"/>
      <c r="E100" s="43"/>
      <c r="F100" s="43"/>
    </row>
    <row r="101" spans="1:6" ht="23.25" x14ac:dyDescent="0.35">
      <c r="A101" s="43"/>
      <c r="B101" s="43"/>
      <c r="C101" s="43"/>
      <c r="D101" s="43"/>
      <c r="E101" s="43"/>
      <c r="F101" s="43"/>
    </row>
    <row r="102" spans="1:6" ht="23.25" x14ac:dyDescent="0.35">
      <c r="A102" s="43"/>
      <c r="B102" s="43"/>
      <c r="C102" s="43"/>
      <c r="D102" s="43"/>
      <c r="E102" s="43"/>
      <c r="F102" s="43"/>
    </row>
    <row r="103" spans="1:6" ht="23.25" x14ac:dyDescent="0.35">
      <c r="A103" s="43"/>
      <c r="B103" s="43"/>
      <c r="C103" s="43"/>
      <c r="D103" s="43"/>
      <c r="E103" s="43"/>
      <c r="F103" s="43"/>
    </row>
    <row r="104" spans="1:6" ht="23.25" x14ac:dyDescent="0.35">
      <c r="A104" s="43"/>
      <c r="B104" s="43"/>
      <c r="C104" s="43"/>
      <c r="D104" s="43"/>
      <c r="E104" s="43"/>
      <c r="F104" s="43"/>
    </row>
    <row r="105" spans="1:6" ht="23.25" x14ac:dyDescent="0.35">
      <c r="A105" s="43"/>
      <c r="B105" s="43"/>
      <c r="C105" s="43"/>
      <c r="D105" s="43"/>
      <c r="E105" s="43"/>
      <c r="F105" s="43"/>
    </row>
    <row r="106" spans="1:6" ht="23.25" x14ac:dyDescent="0.35">
      <c r="A106" s="43"/>
      <c r="B106" s="43"/>
      <c r="C106" s="43"/>
      <c r="D106" s="43"/>
      <c r="E106" s="43"/>
      <c r="F106" s="43"/>
    </row>
    <row r="107" spans="1:6" ht="23.25" x14ac:dyDescent="0.35">
      <c r="A107" s="43"/>
      <c r="B107" s="43"/>
      <c r="C107" s="43"/>
      <c r="D107" s="43"/>
      <c r="E107" s="43"/>
      <c r="F107" s="43"/>
    </row>
    <row r="108" spans="1:6" ht="23.25" x14ac:dyDescent="0.35">
      <c r="A108" s="43"/>
      <c r="B108" s="43"/>
      <c r="C108" s="43"/>
      <c r="D108" s="43"/>
      <c r="E108" s="43"/>
      <c r="F108" s="43"/>
    </row>
    <row r="109" spans="1:6" ht="23.25" x14ac:dyDescent="0.35">
      <c r="A109" s="43"/>
      <c r="B109" s="43"/>
      <c r="C109" s="43"/>
      <c r="D109" s="43"/>
      <c r="E109" s="43"/>
      <c r="F109" s="43"/>
    </row>
    <row r="110" spans="1:6" ht="23.25" x14ac:dyDescent="0.35">
      <c r="A110" s="43"/>
      <c r="B110" s="43"/>
      <c r="C110" s="43"/>
      <c r="D110" s="43"/>
      <c r="E110" s="43"/>
      <c r="F110" s="43"/>
    </row>
    <row r="111" spans="1:6" ht="23.25" x14ac:dyDescent="0.35">
      <c r="A111" s="53"/>
      <c r="B111" s="53"/>
      <c r="C111" s="53"/>
      <c r="D111" s="53"/>
      <c r="E111" s="53"/>
      <c r="F111" s="53"/>
    </row>
    <row r="112" spans="1:6" ht="23.25" x14ac:dyDescent="0.35">
      <c r="A112" s="53"/>
      <c r="B112" s="53"/>
      <c r="C112" s="53"/>
      <c r="D112" s="53"/>
      <c r="E112" s="53"/>
      <c r="F112" s="53"/>
    </row>
    <row r="113" spans="1:6" ht="23.25" x14ac:dyDescent="0.35">
      <c r="A113" s="53"/>
      <c r="B113" s="53"/>
      <c r="C113" s="53"/>
      <c r="D113" s="53"/>
      <c r="E113" s="53"/>
      <c r="F113" s="53"/>
    </row>
    <row r="114" spans="1:6" ht="23.25" x14ac:dyDescent="0.35">
      <c r="A114" s="53"/>
      <c r="B114" s="53"/>
      <c r="C114" s="53"/>
      <c r="D114" s="53"/>
      <c r="E114" s="53"/>
      <c r="F114" s="53"/>
    </row>
    <row r="115" spans="1:6" ht="23.25" x14ac:dyDescent="0.35">
      <c r="A115" s="53"/>
      <c r="B115" s="53"/>
      <c r="C115" s="53"/>
      <c r="D115" s="53"/>
      <c r="E115" s="53"/>
      <c r="F115" s="53"/>
    </row>
    <row r="116" spans="1:6" ht="23.25" x14ac:dyDescent="0.35">
      <c r="A116" s="53"/>
      <c r="B116" s="53"/>
      <c r="C116" s="53"/>
      <c r="D116" s="53"/>
      <c r="E116" s="53"/>
      <c r="F116" s="53"/>
    </row>
    <row r="117" spans="1:6" ht="23.25" x14ac:dyDescent="0.35">
      <c r="A117" s="53"/>
      <c r="B117" s="53"/>
      <c r="C117" s="53"/>
      <c r="D117" s="53"/>
      <c r="E117" s="53"/>
      <c r="F117" s="53"/>
    </row>
    <row r="118" spans="1:6" ht="23.25" x14ac:dyDescent="0.35">
      <c r="A118" s="53"/>
      <c r="B118" s="53"/>
      <c r="C118" s="53"/>
      <c r="D118" s="53"/>
      <c r="E118" s="53"/>
      <c r="F118" s="53"/>
    </row>
    <row r="119" spans="1:6" ht="23.25" x14ac:dyDescent="0.35">
      <c r="A119" s="53"/>
      <c r="B119" s="53"/>
      <c r="C119" s="53"/>
      <c r="D119" s="53"/>
      <c r="E119" s="53"/>
      <c r="F119" s="53"/>
    </row>
    <row r="120" spans="1:6" ht="23.25" x14ac:dyDescent="0.35">
      <c r="A120" s="53"/>
      <c r="B120" s="53"/>
      <c r="C120" s="53"/>
      <c r="D120" s="53"/>
      <c r="E120" s="53"/>
      <c r="F120" s="53"/>
    </row>
    <row r="121" spans="1:6" ht="23.25" x14ac:dyDescent="0.35">
      <c r="A121" s="53"/>
      <c r="B121" s="53"/>
      <c r="C121" s="53"/>
      <c r="D121" s="53"/>
      <c r="E121" s="53"/>
      <c r="F121" s="53"/>
    </row>
    <row r="122" spans="1:6" ht="23.25" x14ac:dyDescent="0.35">
      <c r="A122" s="53"/>
      <c r="B122" s="53"/>
      <c r="C122" s="53"/>
      <c r="D122" s="53"/>
      <c r="E122" s="53"/>
      <c r="F122" s="53"/>
    </row>
    <row r="123" spans="1:6" ht="23.25" x14ac:dyDescent="0.35">
      <c r="A123" s="53"/>
      <c r="B123" s="53"/>
      <c r="C123" s="53"/>
      <c r="D123" s="53"/>
      <c r="E123" s="53"/>
      <c r="F123" s="53"/>
    </row>
    <row r="124" spans="1:6" ht="23.25" x14ac:dyDescent="0.35">
      <c r="A124" s="53"/>
      <c r="B124" s="53"/>
      <c r="C124" s="53"/>
      <c r="D124" s="53"/>
      <c r="E124" s="53"/>
      <c r="F124" s="53"/>
    </row>
    <row r="125" spans="1:6" ht="23.25" x14ac:dyDescent="0.35">
      <c r="A125" s="53"/>
      <c r="B125" s="53"/>
      <c r="C125" s="53"/>
      <c r="D125" s="53"/>
      <c r="E125" s="53"/>
      <c r="F125" s="53"/>
    </row>
    <row r="126" spans="1:6" ht="23.25" x14ac:dyDescent="0.35">
      <c r="A126" s="53"/>
      <c r="B126" s="53"/>
      <c r="C126" s="53"/>
      <c r="D126" s="53"/>
      <c r="E126" s="53"/>
      <c r="F126" s="53"/>
    </row>
    <row r="127" spans="1:6" ht="23.25" x14ac:dyDescent="0.35">
      <c r="A127" s="53"/>
      <c r="B127" s="53"/>
      <c r="C127" s="53"/>
      <c r="D127" s="53"/>
      <c r="E127" s="53"/>
      <c r="F127" s="53"/>
    </row>
    <row r="128" spans="1:6" ht="23.25" x14ac:dyDescent="0.35">
      <c r="A128" s="53"/>
      <c r="B128" s="53"/>
      <c r="C128" s="53"/>
      <c r="D128" s="53"/>
      <c r="E128" s="53"/>
      <c r="F128" s="53"/>
    </row>
    <row r="129" spans="1:6" ht="23.25" x14ac:dyDescent="0.35">
      <c r="A129" s="53"/>
      <c r="B129" s="53"/>
      <c r="C129" s="53"/>
      <c r="D129" s="53"/>
      <c r="E129" s="53"/>
      <c r="F129" s="53"/>
    </row>
    <row r="130" spans="1:6" ht="23.25" x14ac:dyDescent="0.35">
      <c r="A130" s="53"/>
      <c r="B130" s="53"/>
      <c r="C130" s="53"/>
      <c r="D130" s="53"/>
      <c r="E130" s="53"/>
      <c r="F130" s="53"/>
    </row>
    <row r="131" spans="1:6" ht="23.25" x14ac:dyDescent="0.35">
      <c r="A131" s="53"/>
      <c r="B131" s="53"/>
      <c r="C131" s="53"/>
      <c r="D131" s="53"/>
      <c r="E131" s="53"/>
      <c r="F131" s="53"/>
    </row>
    <row r="132" spans="1:6" ht="23.25" x14ac:dyDescent="0.35">
      <c r="A132" s="53"/>
      <c r="B132" s="53"/>
      <c r="C132" s="53"/>
      <c r="D132" s="53"/>
      <c r="E132" s="53"/>
      <c r="F132" s="53"/>
    </row>
    <row r="133" spans="1:6" ht="23.25" x14ac:dyDescent="0.35">
      <c r="A133" s="53"/>
      <c r="B133" s="53"/>
      <c r="C133" s="53"/>
      <c r="D133" s="53"/>
      <c r="E133" s="53"/>
      <c r="F133" s="53"/>
    </row>
    <row r="134" spans="1:6" ht="23.25" x14ac:dyDescent="0.35">
      <c r="A134" s="53"/>
      <c r="B134" s="53"/>
      <c r="C134" s="53"/>
      <c r="D134" s="53"/>
      <c r="E134" s="53"/>
      <c r="F134" s="53"/>
    </row>
    <row r="135" spans="1:6" ht="23.25" x14ac:dyDescent="0.35">
      <c r="A135" s="53"/>
      <c r="B135" s="53"/>
      <c r="C135" s="53"/>
      <c r="D135" s="53"/>
      <c r="E135" s="53"/>
      <c r="F135" s="53"/>
    </row>
    <row r="136" spans="1:6" ht="23.25" x14ac:dyDescent="0.35">
      <c r="A136" s="53"/>
      <c r="B136" s="53"/>
      <c r="C136" s="53"/>
      <c r="D136" s="53"/>
      <c r="E136" s="53"/>
      <c r="F136" s="53"/>
    </row>
  </sheetData>
  <mergeCells count="21">
    <mergeCell ref="C1:F1"/>
    <mergeCell ref="C2:F2"/>
    <mergeCell ref="D3:F3"/>
    <mergeCell ref="E83:E84"/>
    <mergeCell ref="F83:F84"/>
    <mergeCell ref="A92:F92"/>
    <mergeCell ref="A6:F6"/>
    <mergeCell ref="A8:A9"/>
    <mergeCell ref="B8:B9"/>
    <mergeCell ref="C8:C9"/>
    <mergeCell ref="D8:D9"/>
    <mergeCell ref="E8:F8"/>
    <mergeCell ref="A51:A52"/>
    <mergeCell ref="C51:C52"/>
    <mergeCell ref="D51:D52"/>
    <mergeCell ref="E51:E52"/>
    <mergeCell ref="F51:F52"/>
    <mergeCell ref="A83:A84"/>
    <mergeCell ref="B83:B84"/>
    <mergeCell ref="C83:C84"/>
    <mergeCell ref="D83:D84"/>
  </mergeCells>
  <phoneticPr fontId="4" type="noConversion"/>
  <pageMargins left="1.0629921259842521" right="0.27559055118110237" top="0.82677165354330717" bottom="0.62992125984251968" header="0.51181102362204722" footer="0.51181102362204722"/>
  <pageSetup paperSize="9" scale="44" fitToHeight="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4"/>
  <sheetViews>
    <sheetView topLeftCell="A19" zoomScaleNormal="100" workbookViewId="0">
      <selection activeCell="F22" sqref="F22"/>
    </sheetView>
  </sheetViews>
  <sheetFormatPr defaultColWidth="8" defaultRowHeight="12.75" x14ac:dyDescent="0.2"/>
  <cols>
    <col min="1" max="1" width="10.5703125" style="95" customWidth="1"/>
    <col min="2" max="2" width="29.140625" style="88" customWidth="1"/>
    <col min="3" max="3" width="21" style="88" customWidth="1"/>
    <col min="4" max="4" width="20.7109375" style="89" customWidth="1"/>
    <col min="5" max="5" width="17.28515625" style="89" customWidth="1"/>
    <col min="6" max="6" width="17" style="71" customWidth="1"/>
    <col min="7" max="8" width="8" style="71"/>
    <col min="9" max="9" width="12.140625" style="71" bestFit="1" customWidth="1"/>
    <col min="10" max="16384" width="8" style="71"/>
  </cols>
  <sheetData>
    <row r="1" spans="1:9" ht="16.5" customHeight="1" x14ac:dyDescent="0.3">
      <c r="A1" s="68"/>
      <c r="B1" s="69"/>
      <c r="C1" s="69"/>
      <c r="D1" s="70"/>
      <c r="E1" s="592"/>
      <c r="F1" s="592"/>
    </row>
    <row r="2" spans="1:9" ht="17.25" customHeight="1" x14ac:dyDescent="0.3">
      <c r="A2" s="68"/>
      <c r="B2" s="69"/>
      <c r="C2" s="69"/>
      <c r="D2" s="70"/>
      <c r="E2" s="593"/>
      <c r="F2" s="593"/>
    </row>
    <row r="3" spans="1:9" ht="18" customHeight="1" x14ac:dyDescent="0.3">
      <c r="A3" s="68"/>
      <c r="B3" s="69"/>
      <c r="C3" s="69"/>
      <c r="D3" s="70"/>
      <c r="E3" s="593"/>
      <c r="F3" s="593"/>
    </row>
    <row r="4" spans="1:9" ht="72" customHeight="1" x14ac:dyDescent="0.25">
      <c r="A4" s="68"/>
      <c r="B4" s="69"/>
      <c r="C4" s="69"/>
      <c r="D4" s="70"/>
      <c r="E4" s="70"/>
      <c r="F4" s="70"/>
    </row>
    <row r="5" spans="1:9" ht="30.75" customHeight="1" x14ac:dyDescent="0.2">
      <c r="A5" s="594" t="s">
        <v>212</v>
      </c>
      <c r="B5" s="594"/>
      <c r="C5" s="594"/>
      <c r="D5" s="594"/>
      <c r="E5" s="594"/>
      <c r="F5" s="594"/>
    </row>
    <row r="6" spans="1:9" ht="51" customHeight="1" x14ac:dyDescent="0.25">
      <c r="A6" s="68"/>
      <c r="B6" s="69"/>
      <c r="C6" s="69"/>
      <c r="D6" s="72"/>
      <c r="E6" s="72"/>
      <c r="F6" s="73" t="s">
        <v>0</v>
      </c>
    </row>
    <row r="7" spans="1:9" ht="39" customHeight="1" x14ac:dyDescent="0.2">
      <c r="A7" s="597" t="s">
        <v>38</v>
      </c>
      <c r="B7" s="598" t="s">
        <v>39</v>
      </c>
      <c r="C7" s="599" t="s">
        <v>40</v>
      </c>
      <c r="D7" s="600" t="s">
        <v>89</v>
      </c>
      <c r="E7" s="599" t="s">
        <v>90</v>
      </c>
      <c r="F7" s="599"/>
    </row>
    <row r="8" spans="1:9" ht="62.25" customHeight="1" x14ac:dyDescent="0.2">
      <c r="A8" s="597"/>
      <c r="B8" s="598"/>
      <c r="C8" s="599"/>
      <c r="D8" s="600"/>
      <c r="E8" s="75" t="s">
        <v>41</v>
      </c>
      <c r="F8" s="74" t="s">
        <v>42</v>
      </c>
    </row>
    <row r="9" spans="1:9" s="78" customFormat="1" ht="16.5" customHeight="1" x14ac:dyDescent="0.2">
      <c r="A9" s="76">
        <v>1</v>
      </c>
      <c r="B9" s="76">
        <v>2</v>
      </c>
      <c r="C9" s="77">
        <v>6</v>
      </c>
      <c r="D9" s="77">
        <v>3</v>
      </c>
      <c r="E9" s="77">
        <v>4</v>
      </c>
      <c r="F9" s="77">
        <v>5</v>
      </c>
    </row>
    <row r="10" spans="1:9" s="81" customFormat="1" ht="39.75" customHeight="1" x14ac:dyDescent="0.25">
      <c r="A10" s="228" t="s">
        <v>43</v>
      </c>
      <c r="B10" s="79" t="s">
        <v>44</v>
      </c>
      <c r="C10" s="195">
        <f t="shared" ref="C10:C25" si="0">SUM(D10:E10)</f>
        <v>0</v>
      </c>
      <c r="D10" s="195">
        <f>D11</f>
        <v>-26760859</v>
      </c>
      <c r="E10" s="195">
        <f>E11</f>
        <v>26760859</v>
      </c>
      <c r="F10" s="195">
        <f>F11</f>
        <v>26760859</v>
      </c>
      <c r="G10" s="80"/>
    </row>
    <row r="11" spans="1:9" s="81" customFormat="1" ht="54.75" customHeight="1" x14ac:dyDescent="0.25">
      <c r="A11" s="228">
        <v>208000</v>
      </c>
      <c r="B11" s="79" t="s">
        <v>45</v>
      </c>
      <c r="C11" s="195">
        <f t="shared" si="0"/>
        <v>0</v>
      </c>
      <c r="D11" s="195">
        <f>D12+D13</f>
        <v>-26760859</v>
      </c>
      <c r="E11" s="195">
        <f>E12+E13</f>
        <v>26760859</v>
      </c>
      <c r="F11" s="195">
        <f>F12+F13</f>
        <v>26760859</v>
      </c>
      <c r="G11" s="80"/>
    </row>
    <row r="12" spans="1:9" s="81" customFormat="1" ht="26.25" hidden="1" customHeight="1" x14ac:dyDescent="0.25">
      <c r="A12" s="229">
        <v>208100</v>
      </c>
      <c r="B12" s="82" t="s">
        <v>46</v>
      </c>
      <c r="C12" s="197">
        <f t="shared" si="0"/>
        <v>0</v>
      </c>
      <c r="D12" s="196"/>
      <c r="E12" s="197"/>
      <c r="F12" s="197"/>
      <c r="G12" s="80"/>
      <c r="I12" s="83"/>
    </row>
    <row r="13" spans="1:9" ht="69" customHeight="1" x14ac:dyDescent="0.25">
      <c r="A13" s="229" t="s">
        <v>47</v>
      </c>
      <c r="B13" s="84" t="s">
        <v>48</v>
      </c>
      <c r="C13" s="197">
        <f t="shared" si="0"/>
        <v>0</v>
      </c>
      <c r="D13" s="198">
        <v>-26760859</v>
      </c>
      <c r="E13" s="198">
        <v>26760859</v>
      </c>
      <c r="F13" s="198">
        <v>26760859</v>
      </c>
      <c r="G13" s="85"/>
    </row>
    <row r="14" spans="1:9" ht="24.75" customHeight="1" x14ac:dyDescent="0.25">
      <c r="A14" s="228" t="s">
        <v>1</v>
      </c>
      <c r="B14" s="79" t="s">
        <v>2</v>
      </c>
      <c r="C14" s="195">
        <f>SUM(D14:E14)</f>
        <v>4151586</v>
      </c>
      <c r="D14" s="195">
        <f t="shared" ref="D14:F15" si="1">D15</f>
        <v>0</v>
      </c>
      <c r="E14" s="195">
        <f t="shared" si="1"/>
        <v>4151586</v>
      </c>
      <c r="F14" s="195">
        <f t="shared" si="1"/>
        <v>4151586</v>
      </c>
      <c r="G14" s="85"/>
    </row>
    <row r="15" spans="1:9" ht="50.25" customHeight="1" x14ac:dyDescent="0.25">
      <c r="A15" s="228">
        <v>301000</v>
      </c>
      <c r="B15" s="79" t="s">
        <v>3</v>
      </c>
      <c r="C15" s="195">
        <f>SUM(D15:E15)</f>
        <v>4151586</v>
      </c>
      <c r="D15" s="195">
        <f t="shared" si="1"/>
        <v>0</v>
      </c>
      <c r="E15" s="195">
        <f t="shared" si="1"/>
        <v>4151586</v>
      </c>
      <c r="F15" s="195">
        <f t="shared" si="1"/>
        <v>4151586</v>
      </c>
      <c r="G15" s="85"/>
    </row>
    <row r="16" spans="1:9" ht="30" customHeight="1" x14ac:dyDescent="0.25">
      <c r="A16" s="229">
        <v>301100</v>
      </c>
      <c r="B16" s="82" t="s">
        <v>4</v>
      </c>
      <c r="C16" s="197">
        <f>SUM(D16:E16)</f>
        <v>4151586</v>
      </c>
      <c r="D16" s="196">
        <v>0</v>
      </c>
      <c r="E16" s="197">
        <v>4151586</v>
      </c>
      <c r="F16" s="197">
        <v>4151586</v>
      </c>
      <c r="G16" s="85"/>
    </row>
    <row r="17" spans="1:8" ht="28.5" customHeight="1" x14ac:dyDescent="0.25">
      <c r="A17" s="228"/>
      <c r="B17" s="86" t="s">
        <v>49</v>
      </c>
      <c r="C17" s="195">
        <f t="shared" si="0"/>
        <v>4151586</v>
      </c>
      <c r="D17" s="199">
        <f>SUM(D10,D14)</f>
        <v>-26760859</v>
      </c>
      <c r="E17" s="199">
        <f>SUM(E10,E14)</f>
        <v>30912445</v>
      </c>
      <c r="F17" s="199">
        <f>SUM(F10,F14)</f>
        <v>30912445</v>
      </c>
      <c r="G17" s="85"/>
    </row>
    <row r="18" spans="1:8" ht="35.25" customHeight="1" x14ac:dyDescent="0.25">
      <c r="A18" s="228" t="s">
        <v>5</v>
      </c>
      <c r="B18" s="79" t="s">
        <v>6</v>
      </c>
      <c r="C18" s="195">
        <f>SUM(D18:E18)</f>
        <v>4151586</v>
      </c>
      <c r="D18" s="195">
        <f>D19</f>
        <v>0</v>
      </c>
      <c r="E18" s="195">
        <f>E19</f>
        <v>4151586</v>
      </c>
      <c r="F18" s="195">
        <f>F19</f>
        <v>4151586</v>
      </c>
      <c r="G18" s="85"/>
    </row>
    <row r="19" spans="1:8" ht="28.5" customHeight="1" x14ac:dyDescent="0.25">
      <c r="A19" s="228" t="s">
        <v>7</v>
      </c>
      <c r="B19" s="79" t="s">
        <v>8</v>
      </c>
      <c r="C19" s="195">
        <f>SUM(D19:E19)</f>
        <v>4151586</v>
      </c>
      <c r="D19" s="195">
        <f>D20+D21</f>
        <v>0</v>
      </c>
      <c r="E19" s="195">
        <f>E20</f>
        <v>4151586</v>
      </c>
      <c r="F19" s="195">
        <f>F20</f>
        <v>4151586</v>
      </c>
      <c r="G19" s="85"/>
    </row>
    <row r="20" spans="1:8" ht="28.5" customHeight="1" x14ac:dyDescent="0.25">
      <c r="A20" s="229" t="s">
        <v>9</v>
      </c>
      <c r="B20" s="82" t="s">
        <v>10</v>
      </c>
      <c r="C20" s="197">
        <f>SUM(D20:E20)</f>
        <v>4151586</v>
      </c>
      <c r="D20" s="196">
        <f>D16</f>
        <v>0</v>
      </c>
      <c r="E20" s="197">
        <f>E16</f>
        <v>4151586</v>
      </c>
      <c r="F20" s="197">
        <f>F16</f>
        <v>4151586</v>
      </c>
      <c r="G20" s="85"/>
    </row>
    <row r="21" spans="1:8" ht="39" customHeight="1" x14ac:dyDescent="0.25">
      <c r="A21" s="229" t="s">
        <v>11</v>
      </c>
      <c r="B21" s="84" t="s">
        <v>12</v>
      </c>
      <c r="C21" s="197">
        <f>SUM(D21:E21)</f>
        <v>4151586</v>
      </c>
      <c r="D21" s="198">
        <v>0</v>
      </c>
      <c r="E21" s="198">
        <v>4151586</v>
      </c>
      <c r="F21" s="198">
        <v>4151586</v>
      </c>
      <c r="G21" s="85"/>
    </row>
    <row r="22" spans="1:8" ht="43.5" customHeight="1" x14ac:dyDescent="0.25">
      <c r="A22" s="228" t="s">
        <v>50</v>
      </c>
      <c r="B22" s="79" t="s">
        <v>51</v>
      </c>
      <c r="C22" s="195">
        <f t="shared" si="0"/>
        <v>0</v>
      </c>
      <c r="D22" s="195">
        <f>D23</f>
        <v>-26760859</v>
      </c>
      <c r="E22" s="195">
        <f>E23</f>
        <v>26760859</v>
      </c>
      <c r="F22" s="195">
        <f>F23</f>
        <v>26760859</v>
      </c>
      <c r="G22" s="85"/>
    </row>
    <row r="23" spans="1:8" ht="33.75" customHeight="1" x14ac:dyDescent="0.25">
      <c r="A23" s="228" t="s">
        <v>52</v>
      </c>
      <c r="B23" s="79" t="s">
        <v>53</v>
      </c>
      <c r="C23" s="195">
        <f t="shared" si="0"/>
        <v>0</v>
      </c>
      <c r="D23" s="195">
        <f>D24+D25</f>
        <v>-26760859</v>
      </c>
      <c r="E23" s="195">
        <f>E24+E25</f>
        <v>26760859</v>
      </c>
      <c r="F23" s="195">
        <f>F24+F25</f>
        <v>26760859</v>
      </c>
      <c r="G23" s="85"/>
    </row>
    <row r="24" spans="1:8" ht="27.75" hidden="1" customHeight="1" x14ac:dyDescent="0.25">
      <c r="A24" s="229" t="s">
        <v>54</v>
      </c>
      <c r="B24" s="87" t="s">
        <v>55</v>
      </c>
      <c r="C24" s="197">
        <f t="shared" si="0"/>
        <v>0</v>
      </c>
      <c r="D24" s="197">
        <f t="shared" ref="D24:F25" si="2">D12</f>
        <v>0</v>
      </c>
      <c r="E24" s="197">
        <f t="shared" si="2"/>
        <v>0</v>
      </c>
      <c r="F24" s="197">
        <f t="shared" si="2"/>
        <v>0</v>
      </c>
    </row>
    <row r="25" spans="1:8" ht="48.75" customHeight="1" x14ac:dyDescent="0.25">
      <c r="A25" s="229" t="s">
        <v>56</v>
      </c>
      <c r="B25" s="84" t="s">
        <v>48</v>
      </c>
      <c r="C25" s="197">
        <f t="shared" si="0"/>
        <v>0</v>
      </c>
      <c r="D25" s="198">
        <f t="shared" si="2"/>
        <v>-26760859</v>
      </c>
      <c r="E25" s="198">
        <f t="shared" si="2"/>
        <v>26760859</v>
      </c>
      <c r="F25" s="198">
        <f t="shared" si="2"/>
        <v>26760859</v>
      </c>
    </row>
    <row r="26" spans="1:8" ht="31.5" customHeight="1" x14ac:dyDescent="0.25">
      <c r="A26" s="195"/>
      <c r="B26" s="230" t="s">
        <v>57</v>
      </c>
      <c r="C26" s="195">
        <f>SUM(C18,C22)</f>
        <v>4151586</v>
      </c>
      <c r="D26" s="195">
        <f>SUM(D18,D22)</f>
        <v>-26760859</v>
      </c>
      <c r="E26" s="195">
        <f>SUM(E18,E22)</f>
        <v>30912445</v>
      </c>
      <c r="F26" s="195">
        <f>SUM(F18,F22)</f>
        <v>30912445</v>
      </c>
      <c r="G26" s="595"/>
      <c r="H26" s="595"/>
    </row>
    <row r="27" spans="1:8" x14ac:dyDescent="0.2">
      <c r="A27" s="88"/>
    </row>
    <row r="28" spans="1:8" ht="15.75" x14ac:dyDescent="0.25">
      <c r="A28" s="88"/>
      <c r="D28" s="90"/>
      <c r="E28" s="90"/>
      <c r="F28" s="81"/>
    </row>
    <row r="29" spans="1:8" ht="23.25" x14ac:dyDescent="0.2">
      <c r="A29" s="596" t="s">
        <v>107</v>
      </c>
      <c r="B29" s="596"/>
      <c r="C29" s="596"/>
      <c r="D29" s="596"/>
      <c r="E29" s="596"/>
      <c r="F29" s="91"/>
    </row>
    <row r="30" spans="1:8" ht="15.75" x14ac:dyDescent="0.25">
      <c r="A30" s="88"/>
      <c r="D30" s="90"/>
      <c r="E30" s="90"/>
      <c r="F30" s="81"/>
    </row>
    <row r="31" spans="1:8" ht="15" x14ac:dyDescent="0.2">
      <c r="A31" s="88"/>
      <c r="B31" s="92"/>
      <c r="C31" s="92"/>
      <c r="D31" s="93"/>
    </row>
    <row r="32" spans="1:8" ht="15" x14ac:dyDescent="0.2">
      <c r="A32" s="88"/>
      <c r="B32" s="92"/>
      <c r="C32" s="92"/>
      <c r="D32" s="93"/>
    </row>
    <row r="33" spans="1:5" ht="15" x14ac:dyDescent="0.2">
      <c r="A33" s="88"/>
      <c r="B33" s="92"/>
      <c r="C33" s="92"/>
      <c r="D33" s="93"/>
    </row>
    <row r="34" spans="1:5" ht="15" x14ac:dyDescent="0.2">
      <c r="A34" s="88"/>
      <c r="B34" s="92"/>
      <c r="C34" s="92"/>
      <c r="D34" s="93"/>
    </row>
    <row r="35" spans="1:5" ht="15" x14ac:dyDescent="0.2">
      <c r="A35" s="88"/>
      <c r="B35" s="92"/>
      <c r="C35" s="92"/>
      <c r="D35" s="93"/>
    </row>
    <row r="36" spans="1:5" x14ac:dyDescent="0.2">
      <c r="A36" s="88"/>
    </row>
    <row r="37" spans="1:5" x14ac:dyDescent="0.2">
      <c r="A37" s="88"/>
      <c r="D37" s="93"/>
      <c r="E37" s="93"/>
    </row>
    <row r="38" spans="1:5" x14ac:dyDescent="0.2">
      <c r="A38" s="88"/>
      <c r="D38" s="94"/>
    </row>
    <row r="39" spans="1:5" x14ac:dyDescent="0.2">
      <c r="A39" s="88"/>
    </row>
    <row r="40" spans="1:5" x14ac:dyDescent="0.2">
      <c r="A40" s="88"/>
      <c r="E40" s="93"/>
    </row>
    <row r="44" spans="1:5" x14ac:dyDescent="0.2">
      <c r="D44" s="93"/>
    </row>
  </sheetData>
  <mergeCells count="11">
    <mergeCell ref="A29:E29"/>
    <mergeCell ref="A7:A8"/>
    <mergeCell ref="B7:B8"/>
    <mergeCell ref="C7:C8"/>
    <mergeCell ref="D7:D8"/>
    <mergeCell ref="E7:F7"/>
    <mergeCell ref="E1:F1"/>
    <mergeCell ref="E2:F2"/>
    <mergeCell ref="E3:F3"/>
    <mergeCell ref="A5:F5"/>
    <mergeCell ref="G26:H26"/>
  </mergeCells>
  <phoneticPr fontId="4" type="noConversion"/>
  <pageMargins left="0.94488188976377963" right="0" top="0.39370078740157483" bottom="0.19685039370078741" header="0" footer="0"/>
  <pageSetup paperSize="9" scale="75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M329"/>
  <sheetViews>
    <sheetView view="pageBreakPreview" topLeftCell="A7" zoomScaleNormal="90" zoomScaleSheetLayoutView="100" workbookViewId="0">
      <pane xSplit="4" ySplit="2" topLeftCell="H9" activePane="bottomRight" state="frozen"/>
      <selection activeCell="A7" sqref="A7"/>
      <selection pane="topRight" activeCell="E7" sqref="E7"/>
      <selection pane="bottomLeft" activeCell="A9" sqref="A9"/>
      <selection pane="bottomRight" activeCell="T167" sqref="T167"/>
    </sheetView>
  </sheetViews>
  <sheetFormatPr defaultRowHeight="12.75" x14ac:dyDescent="0.2"/>
  <cols>
    <col min="1" max="1" width="12.5703125" customWidth="1"/>
    <col min="2" max="2" width="8.28515625" customWidth="1"/>
    <col min="3" max="3" width="8.85546875" style="26" customWidth="1"/>
    <col min="4" max="4" width="58.28515625" style="7" customWidth="1"/>
    <col min="5" max="5" width="14.140625" style="3" customWidth="1"/>
    <col min="6" max="6" width="14" style="3" customWidth="1"/>
    <col min="7" max="7" width="13" customWidth="1"/>
    <col min="8" max="8" width="11.5703125" customWidth="1"/>
    <col min="9" max="9" width="9.28515625" customWidth="1"/>
    <col min="10" max="10" width="14.5703125" style="22" customWidth="1"/>
    <col min="11" max="11" width="14" customWidth="1"/>
    <col min="12" max="12" width="11.28515625" customWidth="1"/>
    <col min="13" max="13" width="11.42578125" customWidth="1"/>
    <col min="14" max="14" width="13.7109375" customWidth="1"/>
    <col min="15" max="15" width="13.42578125" customWidth="1"/>
    <col min="16" max="16" width="13.7109375" hidden="1" customWidth="1"/>
    <col min="17" max="17" width="15.140625" style="3" customWidth="1"/>
    <col min="19" max="19" width="13.7109375" customWidth="1"/>
    <col min="20" max="20" width="16.5703125" customWidth="1"/>
  </cols>
  <sheetData>
    <row r="1" spans="1:19" x14ac:dyDescent="0.2">
      <c r="C1" s="21"/>
      <c r="D1" s="2"/>
    </row>
    <row r="2" spans="1:19" x14ac:dyDescent="0.2">
      <c r="C2" s="21"/>
      <c r="D2" s="2"/>
    </row>
    <row r="3" spans="1:19" ht="21" customHeight="1" x14ac:dyDescent="0.2">
      <c r="C3" s="21"/>
      <c r="D3" s="2"/>
    </row>
    <row r="4" spans="1:19" ht="71.25" customHeight="1" x14ac:dyDescent="0.25">
      <c r="C4" s="21"/>
      <c r="D4" s="14"/>
      <c r="E4" s="15"/>
      <c r="F4" s="15"/>
      <c r="G4" s="16"/>
      <c r="H4" s="16"/>
      <c r="I4" s="16"/>
      <c r="J4" s="23"/>
      <c r="K4" s="16"/>
      <c r="L4" s="16"/>
      <c r="M4" s="17"/>
      <c r="N4" s="17"/>
      <c r="O4" s="17"/>
      <c r="P4" s="17"/>
      <c r="Q4" s="18" t="s">
        <v>0</v>
      </c>
    </row>
    <row r="5" spans="1:19" ht="23.25" customHeight="1" x14ac:dyDescent="0.2">
      <c r="A5" s="619" t="s">
        <v>23</v>
      </c>
      <c r="B5" s="625" t="s">
        <v>192</v>
      </c>
      <c r="C5" s="625" t="s">
        <v>29</v>
      </c>
      <c r="D5" s="622" t="s">
        <v>28</v>
      </c>
      <c r="E5" s="607" t="s">
        <v>89</v>
      </c>
      <c r="F5" s="611"/>
      <c r="G5" s="611"/>
      <c r="H5" s="611"/>
      <c r="I5" s="628"/>
      <c r="J5" s="607" t="s">
        <v>90</v>
      </c>
      <c r="K5" s="611"/>
      <c r="L5" s="611"/>
      <c r="M5" s="611"/>
      <c r="N5" s="611"/>
      <c r="O5" s="611"/>
      <c r="P5" s="608"/>
      <c r="Q5" s="601" t="s">
        <v>98</v>
      </c>
    </row>
    <row r="6" spans="1:19" ht="19.5" customHeight="1" x14ac:dyDescent="0.2">
      <c r="A6" s="620"/>
      <c r="B6" s="629"/>
      <c r="C6" s="626"/>
      <c r="D6" s="623"/>
      <c r="E6" s="604" t="s">
        <v>99</v>
      </c>
      <c r="F6" s="609" t="s">
        <v>103</v>
      </c>
      <c r="G6" s="607" t="s">
        <v>100</v>
      </c>
      <c r="H6" s="608"/>
      <c r="I6" s="609" t="s">
        <v>104</v>
      </c>
      <c r="J6" s="604" t="s">
        <v>99</v>
      </c>
      <c r="K6" s="609" t="s">
        <v>103</v>
      </c>
      <c r="L6" s="607" t="s">
        <v>100</v>
      </c>
      <c r="M6" s="608"/>
      <c r="N6" s="609" t="s">
        <v>104</v>
      </c>
      <c r="O6" s="615" t="s">
        <v>100</v>
      </c>
      <c r="P6" s="616"/>
      <c r="Q6" s="602"/>
    </row>
    <row r="7" spans="1:19" ht="12.75" customHeight="1" x14ac:dyDescent="0.2">
      <c r="A7" s="621"/>
      <c r="B7" s="629"/>
      <c r="C7" s="626"/>
      <c r="D7" s="623"/>
      <c r="E7" s="605"/>
      <c r="F7" s="610"/>
      <c r="G7" s="617" t="s">
        <v>34</v>
      </c>
      <c r="H7" s="617" t="s">
        <v>35</v>
      </c>
      <c r="I7" s="612"/>
      <c r="J7" s="605"/>
      <c r="K7" s="610"/>
      <c r="L7" s="617" t="s">
        <v>36</v>
      </c>
      <c r="M7" s="617" t="s">
        <v>37</v>
      </c>
      <c r="N7" s="612"/>
      <c r="O7" s="613" t="s">
        <v>101</v>
      </c>
      <c r="P7" s="13" t="s">
        <v>100</v>
      </c>
      <c r="Q7" s="602"/>
    </row>
    <row r="8" spans="1:19" ht="77.25" customHeight="1" x14ac:dyDescent="0.2">
      <c r="A8" s="621"/>
      <c r="B8" s="630"/>
      <c r="C8" s="627"/>
      <c r="D8" s="624"/>
      <c r="E8" s="606"/>
      <c r="F8" s="610"/>
      <c r="G8" s="618"/>
      <c r="H8" s="618"/>
      <c r="I8" s="612"/>
      <c r="J8" s="606"/>
      <c r="K8" s="610"/>
      <c r="L8" s="618"/>
      <c r="M8" s="618"/>
      <c r="N8" s="612"/>
      <c r="O8" s="614"/>
      <c r="P8" s="12" t="s">
        <v>102</v>
      </c>
      <c r="Q8" s="603"/>
    </row>
    <row r="9" spans="1:19" ht="15.75" customHeight="1" x14ac:dyDescent="0.2">
      <c r="A9" s="19">
        <v>1</v>
      </c>
      <c r="B9" s="19" t="s">
        <v>88</v>
      </c>
      <c r="C9" s="20">
        <v>3</v>
      </c>
      <c r="D9" s="20">
        <v>4</v>
      </c>
      <c r="E9" s="20">
        <v>5</v>
      </c>
      <c r="F9" s="11">
        <v>6</v>
      </c>
      <c r="G9" s="11">
        <v>7</v>
      </c>
      <c r="H9" s="11">
        <v>8</v>
      </c>
      <c r="I9" s="20">
        <v>9</v>
      </c>
      <c r="J9" s="11">
        <v>10</v>
      </c>
      <c r="K9" s="11">
        <v>11</v>
      </c>
      <c r="L9" s="11">
        <v>12</v>
      </c>
      <c r="M9" s="11">
        <v>13</v>
      </c>
      <c r="N9" s="11">
        <v>14</v>
      </c>
      <c r="O9" s="11">
        <v>15</v>
      </c>
      <c r="P9" s="11">
        <v>15</v>
      </c>
      <c r="Q9" s="20" t="s">
        <v>193</v>
      </c>
      <c r="S9" s="17"/>
    </row>
    <row r="10" spans="1:19" ht="29.25" customHeight="1" x14ac:dyDescent="0.25">
      <c r="A10" s="298" t="s">
        <v>222</v>
      </c>
      <c r="B10" s="298"/>
      <c r="C10" s="298"/>
      <c r="D10" s="400" t="s">
        <v>213</v>
      </c>
      <c r="E10" s="115">
        <f>SUM(E11)</f>
        <v>92968056</v>
      </c>
      <c r="F10" s="115">
        <f t="shared" ref="F10:Q10" si="0">SUM(F11)</f>
        <v>92968056</v>
      </c>
      <c r="G10" s="115">
        <f t="shared" si="0"/>
        <v>17995545</v>
      </c>
      <c r="H10" s="115">
        <f t="shared" si="0"/>
        <v>336537</v>
      </c>
      <c r="I10" s="115">
        <f t="shared" si="0"/>
        <v>0</v>
      </c>
      <c r="J10" s="115">
        <f t="shared" si="0"/>
        <v>13714340</v>
      </c>
      <c r="K10" s="115">
        <f t="shared" si="0"/>
        <v>4410500</v>
      </c>
      <c r="L10" s="115">
        <f t="shared" si="0"/>
        <v>0</v>
      </c>
      <c r="M10" s="115">
        <f t="shared" si="0"/>
        <v>0</v>
      </c>
      <c r="N10" s="115">
        <f t="shared" si="0"/>
        <v>9303840</v>
      </c>
      <c r="O10" s="115">
        <f t="shared" si="0"/>
        <v>9203840</v>
      </c>
      <c r="P10" s="115" t="e">
        <f t="shared" si="0"/>
        <v>#REF!</v>
      </c>
      <c r="Q10" s="115">
        <f t="shared" si="0"/>
        <v>106682396</v>
      </c>
      <c r="S10" s="270"/>
    </row>
    <row r="11" spans="1:19" s="4" customFormat="1" ht="30.75" customHeight="1" x14ac:dyDescent="0.25">
      <c r="A11" s="298" t="s">
        <v>223</v>
      </c>
      <c r="B11" s="298"/>
      <c r="C11" s="298"/>
      <c r="D11" s="400" t="s">
        <v>213</v>
      </c>
      <c r="E11" s="115">
        <f>SUM(E12:E13,E14,E16,E20,E22,E24,E27,E30,E31,E33,E36,E37,E38,E39,E40,E41,E42,E43)</f>
        <v>92968056</v>
      </c>
      <c r="F11" s="115">
        <f>SUM(F12:F13,F14,F16,F20,F22,F24,F27,F30,F31,F33,F36,F37,F38,F39,F40,F41,F42,F43)</f>
        <v>92968056</v>
      </c>
      <c r="G11" s="115">
        <f t="shared" ref="G11:O11" si="1">SUM(G12:G13,G14,G16,G20,G22,G24,G27,G30,G31,G33,G36,G37,G38,G39,G40,G41,G42,G43)</f>
        <v>17995545</v>
      </c>
      <c r="H11" s="115">
        <f t="shared" si="1"/>
        <v>336537</v>
      </c>
      <c r="I11" s="115">
        <f t="shared" si="1"/>
        <v>0</v>
      </c>
      <c r="J11" s="115">
        <f t="shared" si="1"/>
        <v>13714340</v>
      </c>
      <c r="K11" s="115">
        <f t="shared" si="1"/>
        <v>4410500</v>
      </c>
      <c r="L11" s="115">
        <f t="shared" si="1"/>
        <v>0</v>
      </c>
      <c r="M11" s="115">
        <f t="shared" si="1"/>
        <v>0</v>
      </c>
      <c r="N11" s="115">
        <f t="shared" si="1"/>
        <v>9303840</v>
      </c>
      <c r="O11" s="115">
        <f t="shared" si="1"/>
        <v>9203840</v>
      </c>
      <c r="P11" s="115" t="e">
        <f>SUM(P12:P13,P14,P17,P18,P22,P23,P25,P28,P31,P32,P33,P34,P36,P37,P38,P41,P42,P43,P44,P45,P46,P47,P48,P49,P50,#REF!)</f>
        <v>#REF!</v>
      </c>
      <c r="Q11" s="286">
        <f t="shared" ref="Q11:Q40" si="2">SUM(E11,J11)</f>
        <v>106682396</v>
      </c>
      <c r="S11" s="270"/>
    </row>
    <row r="12" spans="1:19" s="4" customFormat="1" ht="66.75" customHeight="1" x14ac:dyDescent="0.25">
      <c r="A12" s="299" t="s">
        <v>360</v>
      </c>
      <c r="B12" s="299" t="s">
        <v>221</v>
      </c>
      <c r="C12" s="299" t="s">
        <v>60</v>
      </c>
      <c r="D12" s="401" t="s">
        <v>220</v>
      </c>
      <c r="E12" s="383">
        <f t="shared" ref="E12:E47" si="3">SUM(F12,I12)</f>
        <v>20670486</v>
      </c>
      <c r="F12" s="338">
        <v>20670486</v>
      </c>
      <c r="G12" s="338">
        <v>15049220</v>
      </c>
      <c r="H12" s="338">
        <v>258108</v>
      </c>
      <c r="I12" s="116"/>
      <c r="J12" s="119">
        <f t="shared" ref="J12:J29" si="4">SUM(K12,N12)</f>
        <v>62472</v>
      </c>
      <c r="K12" s="116"/>
      <c r="L12" s="116"/>
      <c r="M12" s="116"/>
      <c r="N12" s="338">
        <v>62472</v>
      </c>
      <c r="O12" s="338">
        <v>62472</v>
      </c>
      <c r="P12" s="338"/>
      <c r="Q12" s="119">
        <f t="shared" si="2"/>
        <v>20732958</v>
      </c>
      <c r="S12" s="5"/>
    </row>
    <row r="13" spans="1:19" s="4" customFormat="1" ht="42.75" customHeight="1" x14ac:dyDescent="0.25">
      <c r="A13" s="299" t="s">
        <v>224</v>
      </c>
      <c r="B13" s="299" t="s">
        <v>219</v>
      </c>
      <c r="C13" s="299" t="s">
        <v>60</v>
      </c>
      <c r="D13" s="355" t="s">
        <v>218</v>
      </c>
      <c r="E13" s="367">
        <f t="shared" si="3"/>
        <v>1004332</v>
      </c>
      <c r="F13" s="328">
        <v>1004332</v>
      </c>
      <c r="G13" s="338">
        <v>800350</v>
      </c>
      <c r="H13" s="338">
        <v>6200</v>
      </c>
      <c r="I13" s="338"/>
      <c r="J13" s="330">
        <f t="shared" si="4"/>
        <v>0</v>
      </c>
      <c r="K13" s="117"/>
      <c r="L13" s="116"/>
      <c r="M13" s="116"/>
      <c r="N13" s="338"/>
      <c r="O13" s="338"/>
      <c r="P13" s="338"/>
      <c r="Q13" s="119">
        <f t="shared" si="2"/>
        <v>1004332</v>
      </c>
      <c r="S13" s="5"/>
    </row>
    <row r="14" spans="1:19" s="4" customFormat="1" ht="21" customHeight="1" x14ac:dyDescent="0.25">
      <c r="A14" s="299" t="s">
        <v>226</v>
      </c>
      <c r="B14" s="299" t="s">
        <v>227</v>
      </c>
      <c r="C14" s="299" t="s">
        <v>59</v>
      </c>
      <c r="D14" s="271" t="s">
        <v>225</v>
      </c>
      <c r="E14" s="367">
        <f t="shared" si="3"/>
        <v>58602600</v>
      </c>
      <c r="F14" s="328">
        <v>58602600</v>
      </c>
      <c r="G14" s="328"/>
      <c r="H14" s="328"/>
      <c r="I14" s="338"/>
      <c r="J14" s="330">
        <f t="shared" si="4"/>
        <v>4410500</v>
      </c>
      <c r="K14" s="117">
        <v>4410500</v>
      </c>
      <c r="L14" s="117"/>
      <c r="M14" s="117"/>
      <c r="N14" s="338"/>
      <c r="O14" s="338"/>
      <c r="P14" s="338"/>
      <c r="Q14" s="119">
        <f t="shared" si="2"/>
        <v>63013100</v>
      </c>
      <c r="S14" s="5"/>
    </row>
    <row r="15" spans="1:19" s="457" customFormat="1" ht="34.5" customHeight="1" x14ac:dyDescent="0.25">
      <c r="A15" s="299"/>
      <c r="B15" s="299"/>
      <c r="C15" s="299"/>
      <c r="D15" s="249" t="s">
        <v>335</v>
      </c>
      <c r="E15" s="244">
        <f t="shared" si="3"/>
        <v>31910900</v>
      </c>
      <c r="F15" s="244">
        <v>31910900</v>
      </c>
      <c r="G15" s="244"/>
      <c r="H15" s="244"/>
      <c r="I15" s="384"/>
      <c r="J15" s="354">
        <f t="shared" si="4"/>
        <v>0</v>
      </c>
      <c r="K15" s="206"/>
      <c r="L15" s="206"/>
      <c r="M15" s="206"/>
      <c r="N15" s="384"/>
      <c r="O15" s="384"/>
      <c r="P15" s="384"/>
      <c r="Q15" s="297">
        <f t="shared" si="2"/>
        <v>31910900</v>
      </c>
      <c r="S15" s="458"/>
    </row>
    <row r="16" spans="1:19" s="4" customFormat="1" ht="21" customHeight="1" x14ac:dyDescent="0.25">
      <c r="A16" s="299" t="s">
        <v>229</v>
      </c>
      <c r="B16" s="299" t="s">
        <v>230</v>
      </c>
      <c r="C16" s="299"/>
      <c r="D16" s="271" t="s">
        <v>13</v>
      </c>
      <c r="E16" s="367">
        <f>SUM(E17:E19)</f>
        <v>1360300</v>
      </c>
      <c r="F16" s="328">
        <f t="shared" ref="F16" si="5">SUM(F17:F19)</f>
        <v>1360300</v>
      </c>
      <c r="G16" s="367"/>
      <c r="H16" s="367"/>
      <c r="I16" s="367"/>
      <c r="J16" s="330">
        <f t="shared" si="4"/>
        <v>0</v>
      </c>
      <c r="K16" s="367"/>
      <c r="L16" s="367"/>
      <c r="M16" s="367"/>
      <c r="N16" s="367"/>
      <c r="O16" s="367"/>
      <c r="P16" s="338"/>
      <c r="Q16" s="119">
        <f t="shared" si="2"/>
        <v>1360300</v>
      </c>
      <c r="S16" s="5"/>
    </row>
    <row r="17" spans="1:19" s="478" customFormat="1" ht="35.25" customHeight="1" x14ac:dyDescent="0.25">
      <c r="A17" s="243" t="s">
        <v>231</v>
      </c>
      <c r="B17" s="243" t="s">
        <v>232</v>
      </c>
      <c r="C17" s="243" t="s">
        <v>105</v>
      </c>
      <c r="D17" s="277" t="s">
        <v>233</v>
      </c>
      <c r="E17" s="244">
        <f t="shared" si="3"/>
        <v>156200</v>
      </c>
      <c r="F17" s="206">
        <v>156200</v>
      </c>
      <c r="G17" s="206"/>
      <c r="H17" s="206"/>
      <c r="I17" s="206"/>
      <c r="J17" s="291">
        <f t="shared" si="4"/>
        <v>0</v>
      </c>
      <c r="K17" s="206"/>
      <c r="L17" s="206"/>
      <c r="M17" s="206"/>
      <c r="N17" s="206"/>
      <c r="O17" s="206"/>
      <c r="P17" s="206"/>
      <c r="Q17" s="297">
        <f t="shared" si="2"/>
        <v>156200</v>
      </c>
      <c r="S17" s="479"/>
    </row>
    <row r="18" spans="1:19" s="478" customFormat="1" ht="35.25" customHeight="1" x14ac:dyDescent="0.25">
      <c r="A18" s="243" t="s">
        <v>234</v>
      </c>
      <c r="B18" s="243" t="s">
        <v>235</v>
      </c>
      <c r="C18" s="243" t="s">
        <v>105</v>
      </c>
      <c r="D18" s="267" t="s">
        <v>236</v>
      </c>
      <c r="E18" s="244">
        <f t="shared" si="3"/>
        <v>420000</v>
      </c>
      <c r="F18" s="244">
        <v>420000</v>
      </c>
      <c r="G18" s="206"/>
      <c r="H18" s="206"/>
      <c r="I18" s="206"/>
      <c r="J18" s="291">
        <f t="shared" si="4"/>
        <v>0</v>
      </c>
      <c r="K18" s="206"/>
      <c r="L18" s="206"/>
      <c r="M18" s="206"/>
      <c r="N18" s="206"/>
      <c r="O18" s="206"/>
      <c r="P18" s="206"/>
      <c r="Q18" s="297">
        <f t="shared" si="2"/>
        <v>420000</v>
      </c>
      <c r="S18" s="479"/>
    </row>
    <row r="19" spans="1:19" s="478" customFormat="1" ht="21.75" customHeight="1" x14ac:dyDescent="0.25">
      <c r="A19" s="243" t="s">
        <v>237</v>
      </c>
      <c r="B19" s="243" t="s">
        <v>238</v>
      </c>
      <c r="C19" s="243" t="s">
        <v>105</v>
      </c>
      <c r="D19" s="249" t="s">
        <v>14</v>
      </c>
      <c r="E19" s="244">
        <f t="shared" si="3"/>
        <v>784100</v>
      </c>
      <c r="F19" s="244">
        <v>784100</v>
      </c>
      <c r="G19" s="244"/>
      <c r="H19" s="244"/>
      <c r="I19" s="384"/>
      <c r="J19" s="291">
        <f t="shared" si="4"/>
        <v>0</v>
      </c>
      <c r="K19" s="206"/>
      <c r="L19" s="206"/>
      <c r="M19" s="206"/>
      <c r="N19" s="384"/>
      <c r="O19" s="384"/>
      <c r="P19" s="384"/>
      <c r="Q19" s="297">
        <f t="shared" si="2"/>
        <v>784100</v>
      </c>
      <c r="S19" s="479"/>
    </row>
    <row r="20" spans="1:19" s="4" customFormat="1" ht="27" customHeight="1" x14ac:dyDescent="0.25">
      <c r="A20" s="299" t="s">
        <v>239</v>
      </c>
      <c r="B20" s="299" t="s">
        <v>241</v>
      </c>
      <c r="C20" s="299"/>
      <c r="D20" s="278" t="s">
        <v>240</v>
      </c>
      <c r="E20" s="367">
        <f t="shared" si="3"/>
        <v>1645000</v>
      </c>
      <c r="F20" s="328">
        <v>1645000</v>
      </c>
      <c r="G20" s="328"/>
      <c r="H20" s="328"/>
      <c r="I20" s="338"/>
      <c r="J20" s="330">
        <f t="shared" si="4"/>
        <v>0</v>
      </c>
      <c r="K20" s="117"/>
      <c r="L20" s="117"/>
      <c r="M20" s="117"/>
      <c r="N20" s="338"/>
      <c r="O20" s="338"/>
      <c r="P20" s="338"/>
      <c r="Q20" s="119">
        <f t="shared" si="2"/>
        <v>1645000</v>
      </c>
      <c r="S20" s="5"/>
    </row>
    <row r="21" spans="1:19" s="470" customFormat="1" ht="21" customHeight="1" x14ac:dyDescent="0.25">
      <c r="A21" s="299" t="s">
        <v>228</v>
      </c>
      <c r="B21" s="299" t="s">
        <v>243</v>
      </c>
      <c r="C21" s="243" t="s">
        <v>105</v>
      </c>
      <c r="D21" s="249" t="s">
        <v>242</v>
      </c>
      <c r="E21" s="244">
        <f t="shared" si="3"/>
        <v>1645000</v>
      </c>
      <c r="F21" s="244">
        <v>1645000</v>
      </c>
      <c r="G21" s="244"/>
      <c r="H21" s="244"/>
      <c r="I21" s="384"/>
      <c r="J21" s="291">
        <f t="shared" si="4"/>
        <v>0</v>
      </c>
      <c r="K21" s="206"/>
      <c r="L21" s="206"/>
      <c r="M21" s="206"/>
      <c r="N21" s="384"/>
      <c r="O21" s="384"/>
      <c r="P21" s="384"/>
      <c r="Q21" s="297">
        <f t="shared" si="2"/>
        <v>1645000</v>
      </c>
      <c r="S21" s="475"/>
    </row>
    <row r="22" spans="1:19" s="1" customFormat="1" ht="21" customHeight="1" x14ac:dyDescent="0.25">
      <c r="A22" s="299" t="s">
        <v>246</v>
      </c>
      <c r="B22" s="299" t="s">
        <v>194</v>
      </c>
      <c r="C22" s="299"/>
      <c r="D22" s="280" t="s">
        <v>189</v>
      </c>
      <c r="E22" s="367">
        <f t="shared" si="3"/>
        <v>27000</v>
      </c>
      <c r="F22" s="224">
        <v>27000</v>
      </c>
      <c r="G22" s="117"/>
      <c r="H22" s="117"/>
      <c r="I22" s="117"/>
      <c r="J22" s="330">
        <f t="shared" si="4"/>
        <v>0</v>
      </c>
      <c r="K22" s="117"/>
      <c r="L22" s="117"/>
      <c r="M22" s="117"/>
      <c r="N22" s="117"/>
      <c r="O22" s="117"/>
      <c r="P22" s="117"/>
      <c r="Q22" s="119">
        <f t="shared" si="2"/>
        <v>27000</v>
      </c>
    </row>
    <row r="23" spans="1:19" s="375" customFormat="1" ht="35.25" customHeight="1" x14ac:dyDescent="0.25">
      <c r="A23" s="243" t="s">
        <v>247</v>
      </c>
      <c r="B23" s="243" t="s">
        <v>195</v>
      </c>
      <c r="C23" s="243" t="s">
        <v>68</v>
      </c>
      <c r="D23" s="402" t="s">
        <v>15</v>
      </c>
      <c r="E23" s="244">
        <f t="shared" si="3"/>
        <v>27000</v>
      </c>
      <c r="F23" s="250">
        <v>27000</v>
      </c>
      <c r="G23" s="206"/>
      <c r="H23" s="206"/>
      <c r="I23" s="206"/>
      <c r="J23" s="354">
        <f t="shared" si="4"/>
        <v>0</v>
      </c>
      <c r="K23" s="206"/>
      <c r="L23" s="206"/>
      <c r="M23" s="206"/>
      <c r="N23" s="206"/>
      <c r="O23" s="206"/>
      <c r="P23" s="206"/>
      <c r="Q23" s="297">
        <f t="shared" si="2"/>
        <v>27000</v>
      </c>
    </row>
    <row r="24" spans="1:19" s="4" customFormat="1" ht="31.5" customHeight="1" x14ac:dyDescent="0.25">
      <c r="A24" s="299" t="s">
        <v>244</v>
      </c>
      <c r="B24" s="299" t="s">
        <v>250</v>
      </c>
      <c r="C24" s="299"/>
      <c r="D24" s="280" t="s">
        <v>16</v>
      </c>
      <c r="E24" s="367">
        <f t="shared" si="3"/>
        <v>1737974</v>
      </c>
      <c r="F24" s="224">
        <f>SUM(F25:F26)</f>
        <v>1737974</v>
      </c>
      <c r="G24" s="224">
        <f t="shared" ref="G24:H24" si="6">SUM(G25:G26)</f>
        <v>1333270</v>
      </c>
      <c r="H24" s="224">
        <f t="shared" si="6"/>
        <v>13675</v>
      </c>
      <c r="I24" s="117"/>
      <c r="J24" s="330">
        <f t="shared" si="4"/>
        <v>0</v>
      </c>
      <c r="K24" s="117"/>
      <c r="L24" s="117"/>
      <c r="M24" s="117"/>
      <c r="N24" s="117"/>
      <c r="O24" s="117"/>
      <c r="P24" s="117"/>
      <c r="Q24" s="119">
        <f t="shared" si="2"/>
        <v>1737974</v>
      </c>
      <c r="S24" s="5"/>
    </row>
    <row r="25" spans="1:19" s="470" customFormat="1" ht="33" customHeight="1" x14ac:dyDescent="0.25">
      <c r="A25" s="243" t="s">
        <v>245</v>
      </c>
      <c r="B25" s="243" t="s">
        <v>249</v>
      </c>
      <c r="C25" s="243" t="s">
        <v>68</v>
      </c>
      <c r="D25" s="253" t="s">
        <v>248</v>
      </c>
      <c r="E25" s="244">
        <f t="shared" si="3"/>
        <v>1717274</v>
      </c>
      <c r="F25" s="250">
        <v>1717274</v>
      </c>
      <c r="G25" s="250">
        <v>1333270</v>
      </c>
      <c r="H25" s="250">
        <v>13675</v>
      </c>
      <c r="I25" s="250"/>
      <c r="J25" s="291">
        <f t="shared" si="4"/>
        <v>0</v>
      </c>
      <c r="K25" s="250"/>
      <c r="L25" s="250"/>
      <c r="M25" s="250"/>
      <c r="N25" s="250"/>
      <c r="O25" s="250"/>
      <c r="P25" s="250"/>
      <c r="Q25" s="292">
        <f t="shared" si="2"/>
        <v>1717274</v>
      </c>
      <c r="S25" s="475"/>
    </row>
    <row r="26" spans="1:19" s="470" customFormat="1" ht="21" customHeight="1" x14ac:dyDescent="0.25">
      <c r="A26" s="248" t="s">
        <v>251</v>
      </c>
      <c r="B26" s="243" t="s">
        <v>252</v>
      </c>
      <c r="C26" s="248" t="s">
        <v>68</v>
      </c>
      <c r="D26" s="281" t="s">
        <v>253</v>
      </c>
      <c r="E26" s="244">
        <f t="shared" si="3"/>
        <v>20700</v>
      </c>
      <c r="F26" s="250">
        <v>20700</v>
      </c>
      <c r="G26" s="206"/>
      <c r="H26" s="297"/>
      <c r="I26" s="297"/>
      <c r="J26" s="291">
        <f t="shared" si="4"/>
        <v>0</v>
      </c>
      <c r="K26" s="297"/>
      <c r="L26" s="297"/>
      <c r="M26" s="297"/>
      <c r="N26" s="297"/>
      <c r="O26" s="297"/>
      <c r="P26" s="297"/>
      <c r="Q26" s="292">
        <f t="shared" si="2"/>
        <v>20700</v>
      </c>
      <c r="S26" s="475"/>
    </row>
    <row r="27" spans="1:19" s="202" customFormat="1" ht="30" customHeight="1" x14ac:dyDescent="0.25">
      <c r="A27" s="299" t="s">
        <v>254</v>
      </c>
      <c r="B27" s="299" t="s">
        <v>196</v>
      </c>
      <c r="C27" s="248"/>
      <c r="D27" s="278" t="s">
        <v>258</v>
      </c>
      <c r="E27" s="367">
        <f t="shared" si="3"/>
        <v>1405634</v>
      </c>
      <c r="F27" s="224">
        <f>SUM(F28:F29)</f>
        <v>1405634</v>
      </c>
      <c r="G27" s="224">
        <f t="shared" ref="G27:H27" si="7">SUM(G28:G29)</f>
        <v>812705</v>
      </c>
      <c r="H27" s="224">
        <f t="shared" si="7"/>
        <v>58554</v>
      </c>
      <c r="I27" s="224"/>
      <c r="J27" s="367">
        <f t="shared" si="4"/>
        <v>72480</v>
      </c>
      <c r="K27" s="224"/>
      <c r="L27" s="224"/>
      <c r="M27" s="224"/>
      <c r="N27" s="224">
        <f t="shared" ref="N27:O27" si="8">SUM(N28:N29)</f>
        <v>72480</v>
      </c>
      <c r="O27" s="224">
        <f t="shared" si="8"/>
        <v>72480</v>
      </c>
      <c r="P27" s="297"/>
      <c r="Q27" s="119">
        <f t="shared" si="2"/>
        <v>1478114</v>
      </c>
      <c r="S27" s="203"/>
    </row>
    <row r="28" spans="1:19" s="476" customFormat="1" ht="21" customHeight="1" x14ac:dyDescent="0.25">
      <c r="A28" s="243" t="s">
        <v>259</v>
      </c>
      <c r="B28" s="243" t="s">
        <v>197</v>
      </c>
      <c r="C28" s="243" t="s">
        <v>68</v>
      </c>
      <c r="D28" s="253" t="s">
        <v>260</v>
      </c>
      <c r="E28" s="244">
        <f t="shared" si="3"/>
        <v>1225521</v>
      </c>
      <c r="F28" s="250">
        <v>1225521</v>
      </c>
      <c r="G28" s="250">
        <v>812705</v>
      </c>
      <c r="H28" s="250">
        <v>58554</v>
      </c>
      <c r="I28" s="250"/>
      <c r="J28" s="244">
        <f t="shared" si="4"/>
        <v>72480</v>
      </c>
      <c r="K28" s="250"/>
      <c r="L28" s="250"/>
      <c r="M28" s="250"/>
      <c r="N28" s="250">
        <v>72480</v>
      </c>
      <c r="O28" s="250">
        <v>72480</v>
      </c>
      <c r="P28" s="250"/>
      <c r="Q28" s="250">
        <f t="shared" si="2"/>
        <v>1298001</v>
      </c>
      <c r="S28" s="477"/>
    </row>
    <row r="29" spans="1:19" s="457" customFormat="1" ht="21" customHeight="1" x14ac:dyDescent="0.25">
      <c r="A29" s="243" t="s">
        <v>255</v>
      </c>
      <c r="B29" s="243" t="s">
        <v>256</v>
      </c>
      <c r="C29" s="243" t="s">
        <v>68</v>
      </c>
      <c r="D29" s="253" t="s">
        <v>257</v>
      </c>
      <c r="E29" s="244">
        <f t="shared" si="3"/>
        <v>180113</v>
      </c>
      <c r="F29" s="250">
        <v>180113</v>
      </c>
      <c r="G29" s="206"/>
      <c r="H29" s="297"/>
      <c r="I29" s="297"/>
      <c r="J29" s="291">
        <f t="shared" si="4"/>
        <v>0</v>
      </c>
      <c r="K29" s="117"/>
      <c r="L29" s="117"/>
      <c r="M29" s="117"/>
      <c r="N29" s="117"/>
      <c r="O29" s="117"/>
      <c r="P29" s="117"/>
      <c r="Q29" s="250">
        <f t="shared" si="2"/>
        <v>180113</v>
      </c>
      <c r="S29" s="458"/>
    </row>
    <row r="30" spans="1:19" s="4" customFormat="1" ht="64.5" customHeight="1" x14ac:dyDescent="0.25">
      <c r="A30" s="248" t="s">
        <v>261</v>
      </c>
      <c r="B30" s="299" t="s">
        <v>198</v>
      </c>
      <c r="C30" s="248" t="s">
        <v>68</v>
      </c>
      <c r="D30" s="278" t="s">
        <v>17</v>
      </c>
      <c r="E30" s="367">
        <f t="shared" si="3"/>
        <v>173090</v>
      </c>
      <c r="F30" s="224">
        <v>173090</v>
      </c>
      <c r="G30" s="297"/>
      <c r="H30" s="297"/>
      <c r="I30" s="297"/>
      <c r="J30" s="330">
        <f t="shared" ref="J30:J43" si="9">SUM(K30,N30)</f>
        <v>0</v>
      </c>
      <c r="K30" s="117"/>
      <c r="L30" s="117"/>
      <c r="M30" s="117"/>
      <c r="N30" s="117"/>
      <c r="O30" s="117"/>
      <c r="P30" s="117"/>
      <c r="Q30" s="119">
        <f t="shared" si="2"/>
        <v>173090</v>
      </c>
      <c r="S30" s="5"/>
    </row>
    <row r="31" spans="1:19" s="204" customFormat="1" ht="25.5" customHeight="1" x14ac:dyDescent="0.25">
      <c r="A31" s="299" t="s">
        <v>264</v>
      </c>
      <c r="B31" s="299" t="s">
        <v>265</v>
      </c>
      <c r="C31" s="385"/>
      <c r="D31" s="282" t="s">
        <v>266</v>
      </c>
      <c r="E31" s="367">
        <f t="shared" si="3"/>
        <v>96000</v>
      </c>
      <c r="F31" s="328">
        <v>96000</v>
      </c>
      <c r="G31" s="336"/>
      <c r="H31" s="336"/>
      <c r="I31" s="336"/>
      <c r="J31" s="330">
        <f t="shared" si="9"/>
        <v>0</v>
      </c>
      <c r="K31" s="336"/>
      <c r="L31" s="336"/>
      <c r="M31" s="336"/>
      <c r="N31" s="336"/>
      <c r="O31" s="336"/>
      <c r="P31" s="336"/>
      <c r="Q31" s="119">
        <f t="shared" si="2"/>
        <v>96000</v>
      </c>
      <c r="S31" s="205"/>
    </row>
    <row r="32" spans="1:19" s="457" customFormat="1" ht="35.25" customHeight="1" x14ac:dyDescent="0.25">
      <c r="A32" s="386" t="s">
        <v>262</v>
      </c>
      <c r="B32" s="386" t="s">
        <v>263</v>
      </c>
      <c r="C32" s="387" t="s">
        <v>67</v>
      </c>
      <c r="D32" s="283" t="s">
        <v>267</v>
      </c>
      <c r="E32" s="244">
        <f t="shared" si="3"/>
        <v>96000</v>
      </c>
      <c r="F32" s="244">
        <v>96000</v>
      </c>
      <c r="G32" s="388"/>
      <c r="H32" s="388"/>
      <c r="I32" s="388"/>
      <c r="J32" s="291">
        <f t="shared" si="9"/>
        <v>0</v>
      </c>
      <c r="K32" s="388"/>
      <c r="L32" s="388"/>
      <c r="M32" s="388"/>
      <c r="N32" s="388"/>
      <c r="O32" s="388"/>
      <c r="P32" s="388"/>
      <c r="Q32" s="250">
        <f t="shared" si="2"/>
        <v>96000</v>
      </c>
      <c r="S32" s="458"/>
    </row>
    <row r="33" spans="1:19" s="4" customFormat="1" ht="25.5" customHeight="1" x14ac:dyDescent="0.25">
      <c r="A33" s="272" t="s">
        <v>268</v>
      </c>
      <c r="B33" s="299" t="s">
        <v>201</v>
      </c>
      <c r="C33" s="389"/>
      <c r="D33" s="401" t="s">
        <v>18</v>
      </c>
      <c r="E33" s="383">
        <f t="shared" si="3"/>
        <v>356144</v>
      </c>
      <c r="F33" s="328">
        <f>SUM(F34:F35)</f>
        <v>356144</v>
      </c>
      <c r="G33" s="336"/>
      <c r="H33" s="336"/>
      <c r="I33" s="336"/>
      <c r="J33" s="330">
        <f t="shared" si="9"/>
        <v>0</v>
      </c>
      <c r="K33" s="336"/>
      <c r="L33" s="336"/>
      <c r="M33" s="336"/>
      <c r="N33" s="336"/>
      <c r="O33" s="336"/>
      <c r="P33" s="336"/>
      <c r="Q33" s="119">
        <f t="shared" si="2"/>
        <v>356144</v>
      </c>
      <c r="S33" s="5"/>
    </row>
    <row r="34" spans="1:19" s="457" customFormat="1" ht="31.5" customHeight="1" x14ac:dyDescent="0.25">
      <c r="A34" s="272" t="s">
        <v>269</v>
      </c>
      <c r="B34" s="299" t="s">
        <v>202</v>
      </c>
      <c r="C34" s="390" t="s">
        <v>66</v>
      </c>
      <c r="D34" s="397" t="s">
        <v>20</v>
      </c>
      <c r="E34" s="474">
        <f t="shared" si="3"/>
        <v>263500</v>
      </c>
      <c r="F34" s="244">
        <v>263500</v>
      </c>
      <c r="G34" s="391"/>
      <c r="H34" s="391"/>
      <c r="I34" s="391"/>
      <c r="J34" s="291">
        <f t="shared" si="9"/>
        <v>0</v>
      </c>
      <c r="K34" s="391"/>
      <c r="L34" s="391"/>
      <c r="M34" s="391"/>
      <c r="N34" s="391"/>
      <c r="O34" s="391"/>
      <c r="P34" s="391"/>
      <c r="Q34" s="297">
        <f t="shared" si="2"/>
        <v>263500</v>
      </c>
      <c r="S34" s="458"/>
    </row>
    <row r="35" spans="1:19" s="470" customFormat="1" ht="33.75" customHeight="1" x14ac:dyDescent="0.25">
      <c r="A35" s="243" t="s">
        <v>270</v>
      </c>
      <c r="B35" s="299" t="s">
        <v>203</v>
      </c>
      <c r="C35" s="392" t="s">
        <v>66</v>
      </c>
      <c r="D35" s="397" t="s">
        <v>19</v>
      </c>
      <c r="E35" s="474">
        <f t="shared" si="3"/>
        <v>92644</v>
      </c>
      <c r="F35" s="250">
        <v>92644</v>
      </c>
      <c r="G35" s="206"/>
      <c r="H35" s="206"/>
      <c r="I35" s="206"/>
      <c r="J35" s="291">
        <f t="shared" si="9"/>
        <v>0</v>
      </c>
      <c r="K35" s="388"/>
      <c r="L35" s="388"/>
      <c r="M35" s="388"/>
      <c r="N35" s="388"/>
      <c r="O35" s="388"/>
      <c r="P35" s="388"/>
      <c r="Q35" s="297">
        <f t="shared" si="2"/>
        <v>92644</v>
      </c>
      <c r="S35" s="475"/>
    </row>
    <row r="36" spans="1:19" s="4" customFormat="1" ht="27.75" customHeight="1" x14ac:dyDescent="0.25">
      <c r="A36" s="299" t="s">
        <v>271</v>
      </c>
      <c r="B36" s="299" t="s">
        <v>272</v>
      </c>
      <c r="C36" s="299" t="s">
        <v>69</v>
      </c>
      <c r="D36" s="284" t="s">
        <v>273</v>
      </c>
      <c r="E36" s="367">
        <f t="shared" si="3"/>
        <v>4930000</v>
      </c>
      <c r="F36" s="328">
        <v>4930000</v>
      </c>
      <c r="G36" s="117"/>
      <c r="H36" s="117"/>
      <c r="I36" s="117"/>
      <c r="J36" s="330">
        <f t="shared" si="9"/>
        <v>0</v>
      </c>
      <c r="K36" s="117"/>
      <c r="L36" s="117"/>
      <c r="M36" s="117"/>
      <c r="N36" s="117"/>
      <c r="O36" s="117"/>
      <c r="P36" s="117"/>
      <c r="Q36" s="119">
        <f t="shared" si="2"/>
        <v>4930000</v>
      </c>
      <c r="S36" s="5"/>
    </row>
    <row r="37" spans="1:19" s="4" customFormat="1" ht="24" customHeight="1" x14ac:dyDescent="0.25">
      <c r="A37" s="299" t="s">
        <v>274</v>
      </c>
      <c r="B37" s="299" t="s">
        <v>275</v>
      </c>
      <c r="C37" s="299" t="s">
        <v>87</v>
      </c>
      <c r="D37" s="276" t="s">
        <v>22</v>
      </c>
      <c r="E37" s="367">
        <f t="shared" si="3"/>
        <v>197995</v>
      </c>
      <c r="F37" s="224">
        <v>197995</v>
      </c>
      <c r="G37" s="117"/>
      <c r="H37" s="117"/>
      <c r="I37" s="117"/>
      <c r="J37" s="330">
        <f t="shared" si="9"/>
        <v>0</v>
      </c>
      <c r="K37" s="117"/>
      <c r="L37" s="117"/>
      <c r="M37" s="117"/>
      <c r="N37" s="117"/>
      <c r="O37" s="117"/>
      <c r="P37" s="117"/>
      <c r="Q37" s="119">
        <f t="shared" si="2"/>
        <v>197995</v>
      </c>
      <c r="S37" s="5"/>
    </row>
    <row r="38" spans="1:19" s="4" customFormat="1" ht="24" customHeight="1" x14ac:dyDescent="0.25">
      <c r="A38" s="299" t="s">
        <v>276</v>
      </c>
      <c r="B38" s="299" t="s">
        <v>277</v>
      </c>
      <c r="C38" s="299" t="s">
        <v>85</v>
      </c>
      <c r="D38" s="276" t="s">
        <v>21</v>
      </c>
      <c r="E38" s="367">
        <f t="shared" si="3"/>
        <v>0</v>
      </c>
      <c r="F38" s="328"/>
      <c r="G38" s="328"/>
      <c r="H38" s="328"/>
      <c r="I38" s="328"/>
      <c r="J38" s="330">
        <f t="shared" si="9"/>
        <v>1479760</v>
      </c>
      <c r="K38" s="328"/>
      <c r="L38" s="328"/>
      <c r="M38" s="328"/>
      <c r="N38" s="328">
        <v>1479760</v>
      </c>
      <c r="O38" s="328">
        <v>1479760</v>
      </c>
      <c r="P38" s="367"/>
      <c r="Q38" s="119">
        <f t="shared" si="2"/>
        <v>1479760</v>
      </c>
      <c r="S38" s="5"/>
    </row>
    <row r="39" spans="1:19" s="4" customFormat="1" ht="24.75" customHeight="1" x14ac:dyDescent="0.25">
      <c r="A39" s="299" t="s">
        <v>278</v>
      </c>
      <c r="B39" s="299" t="s">
        <v>279</v>
      </c>
      <c r="C39" s="299" t="s">
        <v>73</v>
      </c>
      <c r="D39" s="280" t="s">
        <v>190</v>
      </c>
      <c r="E39" s="367">
        <f t="shared" si="3"/>
        <v>0</v>
      </c>
      <c r="F39" s="224"/>
      <c r="G39" s="117"/>
      <c r="H39" s="117"/>
      <c r="I39" s="117"/>
      <c r="J39" s="330">
        <f t="shared" si="9"/>
        <v>7561600</v>
      </c>
      <c r="K39" s="117"/>
      <c r="L39" s="117"/>
      <c r="M39" s="117"/>
      <c r="N39" s="117">
        <v>7561600</v>
      </c>
      <c r="O39" s="117">
        <v>7561600</v>
      </c>
      <c r="P39" s="117"/>
      <c r="Q39" s="119">
        <f t="shared" si="2"/>
        <v>7561600</v>
      </c>
      <c r="S39" s="5"/>
    </row>
    <row r="40" spans="1:19" s="202" customFormat="1" ht="33" customHeight="1" x14ac:dyDescent="0.25">
      <c r="A40" s="359" t="s">
        <v>281</v>
      </c>
      <c r="B40" s="359" t="s">
        <v>282</v>
      </c>
      <c r="C40" s="359" t="s">
        <v>73</v>
      </c>
      <c r="D40" s="280" t="s">
        <v>280</v>
      </c>
      <c r="E40" s="367">
        <f t="shared" si="3"/>
        <v>37310</v>
      </c>
      <c r="F40" s="224">
        <v>37310</v>
      </c>
      <c r="G40" s="206"/>
      <c r="H40" s="206"/>
      <c r="I40" s="206"/>
      <c r="J40" s="330">
        <f t="shared" si="9"/>
        <v>0</v>
      </c>
      <c r="K40" s="206"/>
      <c r="L40" s="206"/>
      <c r="M40" s="206"/>
      <c r="N40" s="206"/>
      <c r="O40" s="206"/>
      <c r="P40" s="206"/>
      <c r="Q40" s="119">
        <f t="shared" si="2"/>
        <v>37310</v>
      </c>
      <c r="S40" s="203"/>
    </row>
    <row r="41" spans="1:19" ht="30.75" customHeight="1" x14ac:dyDescent="0.25">
      <c r="A41" s="272" t="s">
        <v>283</v>
      </c>
      <c r="B41" s="299" t="s">
        <v>284</v>
      </c>
      <c r="C41" s="358" t="s">
        <v>285</v>
      </c>
      <c r="D41" s="285" t="s">
        <v>286</v>
      </c>
      <c r="E41" s="367">
        <f t="shared" si="3"/>
        <v>388442</v>
      </c>
      <c r="F41" s="328">
        <v>388442</v>
      </c>
      <c r="G41" s="368"/>
      <c r="H41" s="368"/>
      <c r="I41" s="368"/>
      <c r="J41" s="330">
        <f t="shared" si="9"/>
        <v>27528</v>
      </c>
      <c r="K41" s="368"/>
      <c r="L41" s="368"/>
      <c r="M41" s="368"/>
      <c r="N41" s="368">
        <v>27528</v>
      </c>
      <c r="O41" s="368">
        <v>27528</v>
      </c>
      <c r="P41" s="368"/>
      <c r="Q41" s="119">
        <f t="shared" ref="Q41:Q57" si="10">SUM(E41,J41)</f>
        <v>415970</v>
      </c>
    </row>
    <row r="42" spans="1:19" ht="33" customHeight="1" x14ac:dyDescent="0.25">
      <c r="A42" s="358" t="s">
        <v>287</v>
      </c>
      <c r="B42" s="299" t="s">
        <v>288</v>
      </c>
      <c r="C42" s="358" t="s">
        <v>86</v>
      </c>
      <c r="D42" s="285" t="s">
        <v>289</v>
      </c>
      <c r="E42" s="367">
        <f t="shared" si="3"/>
        <v>0</v>
      </c>
      <c r="F42" s="328"/>
      <c r="G42" s="368"/>
      <c r="H42" s="368"/>
      <c r="I42" s="368"/>
      <c r="J42" s="330">
        <f t="shared" si="9"/>
        <v>100000</v>
      </c>
      <c r="K42" s="368"/>
      <c r="L42" s="368"/>
      <c r="M42" s="368"/>
      <c r="N42" s="368">
        <v>100000</v>
      </c>
      <c r="O42" s="368"/>
      <c r="P42" s="368"/>
      <c r="Q42" s="119">
        <f t="shared" si="10"/>
        <v>100000</v>
      </c>
    </row>
    <row r="43" spans="1:19" ht="27" customHeight="1" x14ac:dyDescent="0.25">
      <c r="A43" s="299" t="s">
        <v>290</v>
      </c>
      <c r="B43" s="299" t="s">
        <v>291</v>
      </c>
      <c r="C43" s="299"/>
      <c r="D43" s="280" t="s">
        <v>292</v>
      </c>
      <c r="E43" s="367">
        <f t="shared" si="3"/>
        <v>335749</v>
      </c>
      <c r="F43" s="328">
        <v>335749</v>
      </c>
      <c r="G43" s="368"/>
      <c r="H43" s="368"/>
      <c r="I43" s="368"/>
      <c r="J43" s="330">
        <f t="shared" si="9"/>
        <v>0</v>
      </c>
      <c r="K43" s="368"/>
      <c r="L43" s="368"/>
      <c r="M43" s="368"/>
      <c r="N43" s="368"/>
      <c r="O43" s="368"/>
      <c r="P43" s="368"/>
      <c r="Q43" s="119">
        <f t="shared" si="10"/>
        <v>335749</v>
      </c>
    </row>
    <row r="44" spans="1:19" s="4" customFormat="1" ht="21" hidden="1" customHeight="1" x14ac:dyDescent="0.25">
      <c r="A44" s="272"/>
      <c r="B44" s="299"/>
      <c r="C44" s="337"/>
      <c r="D44" s="282"/>
      <c r="E44" s="367">
        <f t="shared" si="3"/>
        <v>0</v>
      </c>
      <c r="F44" s="224"/>
      <c r="G44" s="117"/>
      <c r="H44" s="117"/>
      <c r="I44" s="117"/>
      <c r="J44" s="119">
        <f t="shared" ref="J44:J57" si="11">SUM(K44,N44)</f>
        <v>0</v>
      </c>
      <c r="K44" s="117"/>
      <c r="L44" s="117"/>
      <c r="M44" s="117"/>
      <c r="N44" s="117"/>
      <c r="O44" s="117"/>
      <c r="P44" s="117"/>
      <c r="Q44" s="119">
        <f t="shared" si="10"/>
        <v>0</v>
      </c>
      <c r="S44" s="5"/>
    </row>
    <row r="45" spans="1:19" s="1" customFormat="1" ht="21" hidden="1" customHeight="1" x14ac:dyDescent="0.25">
      <c r="A45" s="272"/>
      <c r="B45" s="299"/>
      <c r="C45" s="337"/>
      <c r="D45" s="271"/>
      <c r="E45" s="367">
        <f t="shared" si="3"/>
        <v>0</v>
      </c>
      <c r="F45" s="328"/>
      <c r="G45" s="368"/>
      <c r="H45" s="368"/>
      <c r="I45" s="368"/>
      <c r="J45" s="330">
        <f>SUM(K45,N45)</f>
        <v>0</v>
      </c>
      <c r="K45" s="368"/>
      <c r="L45" s="368"/>
      <c r="M45" s="368"/>
      <c r="N45" s="368"/>
      <c r="O45" s="368"/>
      <c r="P45" s="368"/>
      <c r="Q45" s="119">
        <f t="shared" si="10"/>
        <v>0</v>
      </c>
    </row>
    <row r="46" spans="1:19" s="1" customFormat="1" ht="21" hidden="1" customHeight="1" x14ac:dyDescent="0.25">
      <c r="A46" s="365"/>
      <c r="B46" s="299"/>
      <c r="C46" s="365"/>
      <c r="D46" s="366"/>
      <c r="E46" s="367">
        <f t="shared" si="3"/>
        <v>0</v>
      </c>
      <c r="F46" s="328"/>
      <c r="G46" s="368"/>
      <c r="H46" s="368"/>
      <c r="I46" s="368"/>
      <c r="J46" s="330">
        <f t="shared" ref="J46" si="12">SUM(K46,N46)</f>
        <v>0</v>
      </c>
      <c r="K46" s="368"/>
      <c r="L46" s="368"/>
      <c r="M46" s="368"/>
      <c r="N46" s="368"/>
      <c r="O46" s="368"/>
      <c r="P46" s="368"/>
      <c r="Q46" s="119">
        <f t="shared" ref="Q46" si="13">SUM(E46,J46)</f>
        <v>0</v>
      </c>
    </row>
    <row r="47" spans="1:19" s="1" customFormat="1" ht="21" hidden="1" customHeight="1" x14ac:dyDescent="0.25">
      <c r="A47" s="272"/>
      <c r="B47" s="299"/>
      <c r="C47" s="337"/>
      <c r="D47" s="271"/>
      <c r="E47" s="367">
        <f t="shared" si="3"/>
        <v>0</v>
      </c>
      <c r="F47" s="328"/>
      <c r="G47" s="368"/>
      <c r="H47" s="368"/>
      <c r="I47" s="368"/>
      <c r="J47" s="330">
        <f>SUM(K47,N47)</f>
        <v>0</v>
      </c>
      <c r="K47" s="368"/>
      <c r="L47" s="368"/>
      <c r="M47" s="368"/>
      <c r="N47" s="368"/>
      <c r="O47" s="368"/>
      <c r="P47" s="368"/>
      <c r="Q47" s="119">
        <f t="shared" si="10"/>
        <v>0</v>
      </c>
    </row>
    <row r="48" spans="1:19" ht="54.75" customHeight="1" x14ac:dyDescent="0.25">
      <c r="A48" s="298" t="s">
        <v>32</v>
      </c>
      <c r="B48" s="298"/>
      <c r="C48" s="298"/>
      <c r="D48" s="400" t="s">
        <v>217</v>
      </c>
      <c r="E48" s="115">
        <f>SUM(E49)</f>
        <v>6888990</v>
      </c>
      <c r="F48" s="115">
        <f t="shared" ref="F48:Q48" si="14">SUM(F49)</f>
        <v>6888990</v>
      </c>
      <c r="G48" s="115">
        <f t="shared" si="14"/>
        <v>2072360</v>
      </c>
      <c r="H48" s="115">
        <f t="shared" si="14"/>
        <v>46070</v>
      </c>
      <c r="I48" s="115">
        <f t="shared" si="14"/>
        <v>0</v>
      </c>
      <c r="J48" s="115">
        <f t="shared" si="14"/>
        <v>14217725</v>
      </c>
      <c r="K48" s="115">
        <f t="shared" si="14"/>
        <v>0</v>
      </c>
      <c r="L48" s="115">
        <f t="shared" si="14"/>
        <v>0</v>
      </c>
      <c r="M48" s="115">
        <f t="shared" si="14"/>
        <v>0</v>
      </c>
      <c r="N48" s="115">
        <f t="shared" si="14"/>
        <v>14217725</v>
      </c>
      <c r="O48" s="115">
        <f t="shared" si="14"/>
        <v>14217725</v>
      </c>
      <c r="P48" s="115">
        <f t="shared" si="14"/>
        <v>0</v>
      </c>
      <c r="Q48" s="115">
        <f t="shared" si="14"/>
        <v>21106715</v>
      </c>
      <c r="S48" s="270"/>
    </row>
    <row r="49" spans="1:19" ht="57" customHeight="1" x14ac:dyDescent="0.25">
      <c r="A49" s="298" t="s">
        <v>33</v>
      </c>
      <c r="B49" s="298"/>
      <c r="C49" s="298"/>
      <c r="D49" s="400" t="s">
        <v>217</v>
      </c>
      <c r="E49" s="115">
        <f>SUM(E50,E51,E53,E54,E55,E56)</f>
        <v>6888990</v>
      </c>
      <c r="F49" s="115">
        <f t="shared" ref="F49:Q49" si="15">SUM(F50,F51,F53,F54,F55,F56)</f>
        <v>6888990</v>
      </c>
      <c r="G49" s="115">
        <f t="shared" si="15"/>
        <v>2072360</v>
      </c>
      <c r="H49" s="115">
        <f t="shared" si="15"/>
        <v>46070</v>
      </c>
      <c r="I49" s="115">
        <f t="shared" si="15"/>
        <v>0</v>
      </c>
      <c r="J49" s="115">
        <f t="shared" si="15"/>
        <v>14217725</v>
      </c>
      <c r="K49" s="115">
        <f t="shared" si="15"/>
        <v>0</v>
      </c>
      <c r="L49" s="115">
        <f t="shared" si="15"/>
        <v>0</v>
      </c>
      <c r="M49" s="115">
        <f t="shared" si="15"/>
        <v>0</v>
      </c>
      <c r="N49" s="115">
        <f t="shared" si="15"/>
        <v>14217725</v>
      </c>
      <c r="O49" s="115">
        <f t="shared" si="15"/>
        <v>14217725</v>
      </c>
      <c r="P49" s="115">
        <f t="shared" si="15"/>
        <v>0</v>
      </c>
      <c r="Q49" s="115">
        <f t="shared" si="15"/>
        <v>21106715</v>
      </c>
      <c r="S49" s="270"/>
    </row>
    <row r="50" spans="1:19" ht="45" customHeight="1" x14ac:dyDescent="0.25">
      <c r="A50" s="299" t="s">
        <v>305</v>
      </c>
      <c r="B50" s="299" t="s">
        <v>219</v>
      </c>
      <c r="C50" s="299" t="s">
        <v>60</v>
      </c>
      <c r="D50" s="276" t="s">
        <v>218</v>
      </c>
      <c r="E50" s="367">
        <f t="shared" ref="E50" si="16">SUM(F50,I50)</f>
        <v>2705990</v>
      </c>
      <c r="F50" s="328">
        <v>2705990</v>
      </c>
      <c r="G50" s="291">
        <v>2072360</v>
      </c>
      <c r="H50" s="291">
        <v>46070</v>
      </c>
      <c r="I50" s="291"/>
      <c r="J50" s="367">
        <f t="shared" ref="J50:J51" si="17">SUM(K50,N50)</f>
        <v>71850</v>
      </c>
      <c r="K50" s="376"/>
      <c r="L50" s="376"/>
      <c r="M50" s="376"/>
      <c r="N50" s="376">
        <v>71850</v>
      </c>
      <c r="O50" s="376">
        <v>71850</v>
      </c>
      <c r="P50" s="376"/>
      <c r="Q50" s="119">
        <f>SUM(E50,J50)</f>
        <v>2777840</v>
      </c>
    </row>
    <row r="51" spans="1:19" s="1" customFormat="1" ht="38.25" customHeight="1" x14ac:dyDescent="0.25">
      <c r="A51" s="365" t="s">
        <v>365</v>
      </c>
      <c r="B51" s="365" t="s">
        <v>200</v>
      </c>
      <c r="C51" s="365"/>
      <c r="D51" s="366" t="s">
        <v>364</v>
      </c>
      <c r="E51" s="367">
        <f t="shared" ref="E51:E62" si="18">SUM(F51,I51)</f>
        <v>0</v>
      </c>
      <c r="F51" s="328"/>
      <c r="G51" s="368"/>
      <c r="H51" s="368"/>
      <c r="I51" s="368"/>
      <c r="J51" s="353">
        <f t="shared" si="17"/>
        <v>12880650</v>
      </c>
      <c r="K51" s="368"/>
      <c r="L51" s="368"/>
      <c r="M51" s="368"/>
      <c r="N51" s="368">
        <v>12880650</v>
      </c>
      <c r="O51" s="368">
        <v>12880650</v>
      </c>
      <c r="P51" s="368"/>
      <c r="Q51" s="305">
        <f>SUM(E51,J51)</f>
        <v>12880650</v>
      </c>
    </row>
    <row r="52" spans="1:19" s="375" customFormat="1" ht="35.25" customHeight="1" x14ac:dyDescent="0.25">
      <c r="A52" s="373" t="s">
        <v>361</v>
      </c>
      <c r="B52" s="373" t="s">
        <v>362</v>
      </c>
      <c r="C52" s="373" t="s">
        <v>69</v>
      </c>
      <c r="D52" s="374" t="s">
        <v>363</v>
      </c>
      <c r="E52" s="244">
        <f t="shared" si="18"/>
        <v>0</v>
      </c>
      <c r="F52" s="244"/>
      <c r="G52" s="371"/>
      <c r="H52" s="371"/>
      <c r="I52" s="371"/>
      <c r="J52" s="354">
        <f t="shared" si="11"/>
        <v>12880650</v>
      </c>
      <c r="K52" s="371"/>
      <c r="L52" s="371"/>
      <c r="M52" s="371"/>
      <c r="N52" s="371">
        <v>12880650</v>
      </c>
      <c r="O52" s="371">
        <v>12880650</v>
      </c>
      <c r="P52" s="371"/>
      <c r="Q52" s="297">
        <f t="shared" si="10"/>
        <v>12880650</v>
      </c>
    </row>
    <row r="53" spans="1:19" ht="29.25" customHeight="1" x14ac:dyDescent="0.25">
      <c r="A53" s="272" t="s">
        <v>366</v>
      </c>
      <c r="B53" s="272" t="s">
        <v>204</v>
      </c>
      <c r="C53" s="272" t="s">
        <v>368</v>
      </c>
      <c r="D53" s="271" t="s">
        <v>367</v>
      </c>
      <c r="E53" s="367">
        <f t="shared" si="18"/>
        <v>0</v>
      </c>
      <c r="F53" s="328"/>
      <c r="G53" s="368"/>
      <c r="H53" s="368"/>
      <c r="I53" s="368"/>
      <c r="J53" s="330">
        <f t="shared" si="11"/>
        <v>230000</v>
      </c>
      <c r="K53" s="369"/>
      <c r="L53" s="369"/>
      <c r="M53" s="369"/>
      <c r="N53" s="369">
        <v>230000</v>
      </c>
      <c r="O53" s="369">
        <v>230000</v>
      </c>
      <c r="P53" s="368"/>
      <c r="Q53" s="119">
        <f t="shared" si="10"/>
        <v>230000</v>
      </c>
    </row>
    <row r="54" spans="1:19" ht="36.75" customHeight="1" x14ac:dyDescent="0.25">
      <c r="A54" s="562" t="s">
        <v>489</v>
      </c>
      <c r="B54" s="562" t="s">
        <v>490</v>
      </c>
      <c r="C54" s="562" t="s">
        <v>368</v>
      </c>
      <c r="D54" s="278" t="s">
        <v>491</v>
      </c>
      <c r="E54" s="367">
        <f>SUM(F54,I54)</f>
        <v>0</v>
      </c>
      <c r="F54" s="328"/>
      <c r="G54" s="368"/>
      <c r="H54" s="368"/>
      <c r="I54" s="368"/>
      <c r="J54" s="330">
        <f t="shared" si="11"/>
        <v>71703</v>
      </c>
      <c r="K54" s="369"/>
      <c r="L54" s="369"/>
      <c r="M54" s="369"/>
      <c r="N54" s="369">
        <v>71703</v>
      </c>
      <c r="O54" s="369">
        <v>71703</v>
      </c>
      <c r="P54" s="368"/>
      <c r="Q54" s="305">
        <f>SUM(E54,J54)</f>
        <v>71703</v>
      </c>
    </row>
    <row r="55" spans="1:19" ht="35.25" customHeight="1" x14ac:dyDescent="0.25">
      <c r="A55" s="299" t="s">
        <v>488</v>
      </c>
      <c r="B55" s="299" t="s">
        <v>487</v>
      </c>
      <c r="C55" s="299" t="s">
        <v>368</v>
      </c>
      <c r="D55" s="276" t="s">
        <v>486</v>
      </c>
      <c r="E55" s="367">
        <f>SUM(F55,I55)</f>
        <v>0</v>
      </c>
      <c r="F55" s="328"/>
      <c r="G55" s="291"/>
      <c r="H55" s="291"/>
      <c r="I55" s="291"/>
      <c r="J55" s="367">
        <f>SUM(K55,N55)</f>
        <v>963522</v>
      </c>
      <c r="K55" s="376"/>
      <c r="L55" s="376"/>
      <c r="M55" s="376"/>
      <c r="N55" s="368">
        <v>963522</v>
      </c>
      <c r="O55" s="368">
        <v>963522</v>
      </c>
      <c r="P55" s="376"/>
      <c r="Q55" s="305">
        <f>SUM(E55,J55)</f>
        <v>963522</v>
      </c>
    </row>
    <row r="56" spans="1:19" ht="39.75" customHeight="1" x14ac:dyDescent="0.25">
      <c r="A56" s="272" t="s">
        <v>369</v>
      </c>
      <c r="B56" s="272" t="s">
        <v>370</v>
      </c>
      <c r="C56" s="272"/>
      <c r="D56" s="271" t="s">
        <v>371</v>
      </c>
      <c r="E56" s="367">
        <f t="shared" si="18"/>
        <v>4183000</v>
      </c>
      <c r="F56" s="328">
        <v>4183000</v>
      </c>
      <c r="G56" s="368"/>
      <c r="H56" s="368"/>
      <c r="I56" s="368"/>
      <c r="J56" s="330">
        <f t="shared" si="11"/>
        <v>0</v>
      </c>
      <c r="K56" s="369"/>
      <c r="L56" s="369"/>
      <c r="M56" s="369"/>
      <c r="N56" s="369"/>
      <c r="O56" s="369"/>
      <c r="P56" s="368"/>
      <c r="Q56" s="330">
        <f>SUM(J56,E56)</f>
        <v>4183000</v>
      </c>
    </row>
    <row r="57" spans="1:19" s="212" customFormat="1" ht="51" customHeight="1" x14ac:dyDescent="0.25">
      <c r="A57" s="274" t="s">
        <v>374</v>
      </c>
      <c r="B57" s="274" t="s">
        <v>373</v>
      </c>
      <c r="C57" s="243" t="s">
        <v>70</v>
      </c>
      <c r="D57" s="370" t="s">
        <v>372</v>
      </c>
      <c r="E57" s="244">
        <f t="shared" si="18"/>
        <v>4183000</v>
      </c>
      <c r="F57" s="244">
        <v>4183000</v>
      </c>
      <c r="G57" s="371"/>
      <c r="H57" s="371"/>
      <c r="I57" s="371"/>
      <c r="J57" s="354">
        <f t="shared" si="11"/>
        <v>0</v>
      </c>
      <c r="K57" s="372"/>
      <c r="L57" s="372"/>
      <c r="M57" s="372"/>
      <c r="N57" s="372"/>
      <c r="O57" s="372"/>
      <c r="P57" s="371"/>
      <c r="Q57" s="297">
        <f t="shared" si="10"/>
        <v>4183000</v>
      </c>
    </row>
    <row r="58" spans="1:19" ht="14.1" hidden="1" customHeight="1" x14ac:dyDescent="0.25">
      <c r="A58" s="272"/>
      <c r="B58" s="272"/>
      <c r="C58" s="272"/>
      <c r="D58" s="393"/>
      <c r="E58" s="367">
        <f t="shared" si="18"/>
        <v>0</v>
      </c>
      <c r="F58" s="328"/>
      <c r="G58" s="291"/>
      <c r="H58" s="291"/>
      <c r="I58" s="291"/>
      <c r="J58" s="330">
        <f>SUM(N58,K58)</f>
        <v>0</v>
      </c>
      <c r="K58" s="291"/>
      <c r="L58" s="291"/>
      <c r="M58" s="291"/>
      <c r="N58" s="291"/>
      <c r="O58" s="291"/>
      <c r="P58" s="291"/>
      <c r="Q58" s="119">
        <f t="shared" ref="Q58:Q62" si="19">SUM(E58,J58)</f>
        <v>0</v>
      </c>
    </row>
    <row r="59" spans="1:19" ht="14.1" hidden="1" customHeight="1" x14ac:dyDescent="0.25">
      <c r="A59" s="272"/>
      <c r="B59" s="272"/>
      <c r="C59" s="272"/>
      <c r="D59" s="393"/>
      <c r="E59" s="367">
        <f t="shared" si="18"/>
        <v>0</v>
      </c>
      <c r="F59" s="328"/>
      <c r="G59" s="291"/>
      <c r="H59" s="291"/>
      <c r="I59" s="328"/>
      <c r="J59" s="330">
        <f>SUM(N59,K59)</f>
        <v>0</v>
      </c>
      <c r="K59" s="291"/>
      <c r="L59" s="291"/>
      <c r="M59" s="291"/>
      <c r="N59" s="291"/>
      <c r="O59" s="291"/>
      <c r="P59" s="291"/>
      <c r="Q59" s="119">
        <f t="shared" si="19"/>
        <v>0</v>
      </c>
    </row>
    <row r="60" spans="1:19" ht="14.1" hidden="1" customHeight="1" x14ac:dyDescent="0.25">
      <c r="A60" s="272"/>
      <c r="B60" s="272"/>
      <c r="C60" s="272"/>
      <c r="D60" s="393"/>
      <c r="E60" s="367">
        <f>SUM(F60,I60)</f>
        <v>0</v>
      </c>
      <c r="F60" s="328"/>
      <c r="G60" s="291"/>
      <c r="H60" s="291"/>
      <c r="I60" s="291"/>
      <c r="J60" s="330">
        <f>SUM(N60,K60)</f>
        <v>0</v>
      </c>
      <c r="K60" s="291"/>
      <c r="L60" s="291"/>
      <c r="M60" s="291"/>
      <c r="N60" s="291"/>
      <c r="O60" s="291"/>
      <c r="P60" s="291"/>
      <c r="Q60" s="119">
        <f t="shared" si="19"/>
        <v>0</v>
      </c>
    </row>
    <row r="61" spans="1:19" ht="14.1" hidden="1" customHeight="1" x14ac:dyDescent="0.25">
      <c r="A61" s="272"/>
      <c r="B61" s="272"/>
      <c r="C61" s="272"/>
      <c r="D61" s="393"/>
      <c r="E61" s="367">
        <f t="shared" si="18"/>
        <v>0</v>
      </c>
      <c r="F61" s="328"/>
      <c r="G61" s="291"/>
      <c r="H61" s="291"/>
      <c r="I61" s="291"/>
      <c r="J61" s="330">
        <f>SUM(N61,K61)</f>
        <v>0</v>
      </c>
      <c r="K61" s="291"/>
      <c r="L61" s="291"/>
      <c r="M61" s="291"/>
      <c r="N61" s="291"/>
      <c r="O61" s="291"/>
      <c r="P61" s="291"/>
      <c r="Q61" s="119">
        <f t="shared" si="19"/>
        <v>0</v>
      </c>
    </row>
    <row r="62" spans="1:19" ht="14.1" hidden="1" customHeight="1" x14ac:dyDescent="0.25">
      <c r="A62" s="272"/>
      <c r="B62" s="272"/>
      <c r="C62" s="272"/>
      <c r="D62" s="393"/>
      <c r="E62" s="367">
        <f t="shared" si="18"/>
        <v>0</v>
      </c>
      <c r="F62" s="328"/>
      <c r="G62" s="376"/>
      <c r="H62" s="376"/>
      <c r="I62" s="376"/>
      <c r="J62" s="330">
        <f>SUM(K62,N62)</f>
        <v>0</v>
      </c>
      <c r="K62" s="376"/>
      <c r="L62" s="376"/>
      <c r="M62" s="376"/>
      <c r="N62" s="376"/>
      <c r="O62" s="376"/>
      <c r="P62" s="376"/>
      <c r="Q62" s="119">
        <f t="shared" si="19"/>
        <v>0</v>
      </c>
    </row>
    <row r="63" spans="1:19" ht="46.5" customHeight="1" x14ac:dyDescent="0.25">
      <c r="A63" s="298" t="s">
        <v>308</v>
      </c>
      <c r="B63" s="298"/>
      <c r="C63" s="298"/>
      <c r="D63" s="403" t="s">
        <v>214</v>
      </c>
      <c r="E63" s="118">
        <f>SUM(E64)</f>
        <v>166813769</v>
      </c>
      <c r="F63" s="118">
        <f t="shared" ref="F63:Q63" si="20">SUM(F64)</f>
        <v>166813769</v>
      </c>
      <c r="G63" s="118">
        <f t="shared" si="20"/>
        <v>117304011</v>
      </c>
      <c r="H63" s="118">
        <f t="shared" si="20"/>
        <v>4633178</v>
      </c>
      <c r="I63" s="118">
        <f t="shared" si="20"/>
        <v>0</v>
      </c>
      <c r="J63" s="118">
        <f t="shared" si="20"/>
        <v>10775106</v>
      </c>
      <c r="K63" s="118">
        <f t="shared" si="20"/>
        <v>4955006</v>
      </c>
      <c r="L63" s="118">
        <f t="shared" si="20"/>
        <v>0</v>
      </c>
      <c r="M63" s="118">
        <f t="shared" si="20"/>
        <v>2558</v>
      </c>
      <c r="N63" s="118">
        <f t="shared" si="20"/>
        <v>5820100</v>
      </c>
      <c r="O63" s="118">
        <f t="shared" si="20"/>
        <v>5820100</v>
      </c>
      <c r="P63" s="118">
        <f t="shared" si="20"/>
        <v>0</v>
      </c>
      <c r="Q63" s="118">
        <f t="shared" si="20"/>
        <v>177588875</v>
      </c>
      <c r="S63" s="270"/>
    </row>
    <row r="64" spans="1:19" s="4" customFormat="1" ht="47.25" customHeight="1" x14ac:dyDescent="0.25">
      <c r="A64" s="298" t="s">
        <v>307</v>
      </c>
      <c r="B64" s="298"/>
      <c r="C64" s="298"/>
      <c r="D64" s="403" t="s">
        <v>214</v>
      </c>
      <c r="E64" s="118">
        <f>SUM(E65,E66,E67,E69,E71,E72,E73,E74,E77,E78,E80)</f>
        <v>166813769</v>
      </c>
      <c r="F64" s="118">
        <f t="shared" ref="F64:Q64" si="21">SUM(F65,F66,F67,F69,F71,F72,F73,F74,F77,F78,F80)</f>
        <v>166813769</v>
      </c>
      <c r="G64" s="118">
        <f t="shared" si="21"/>
        <v>117304011</v>
      </c>
      <c r="H64" s="118">
        <f t="shared" si="21"/>
        <v>4633178</v>
      </c>
      <c r="I64" s="118">
        <f t="shared" si="21"/>
        <v>0</v>
      </c>
      <c r="J64" s="118">
        <f t="shared" si="21"/>
        <v>10775106</v>
      </c>
      <c r="K64" s="118">
        <f t="shared" si="21"/>
        <v>4955006</v>
      </c>
      <c r="L64" s="118">
        <f t="shared" si="21"/>
        <v>0</v>
      </c>
      <c r="M64" s="118">
        <f t="shared" si="21"/>
        <v>2558</v>
      </c>
      <c r="N64" s="118">
        <f t="shared" si="21"/>
        <v>5820100</v>
      </c>
      <c r="O64" s="118">
        <f t="shared" si="21"/>
        <v>5820100</v>
      </c>
      <c r="P64" s="118">
        <f t="shared" si="21"/>
        <v>0</v>
      </c>
      <c r="Q64" s="118">
        <f t="shared" si="21"/>
        <v>177588875</v>
      </c>
      <c r="S64" s="270"/>
    </row>
    <row r="65" spans="1:17" s="4" customFormat="1" ht="49.5" customHeight="1" x14ac:dyDescent="0.25">
      <c r="A65" s="299" t="s">
        <v>306</v>
      </c>
      <c r="B65" s="299" t="s">
        <v>219</v>
      </c>
      <c r="C65" s="299" t="s">
        <v>60</v>
      </c>
      <c r="D65" s="276" t="s">
        <v>218</v>
      </c>
      <c r="E65" s="305">
        <f>SUM(F65,I65)</f>
        <v>2172654</v>
      </c>
      <c r="F65" s="224">
        <v>2172654</v>
      </c>
      <c r="G65" s="224">
        <v>1753619</v>
      </c>
      <c r="H65" s="117"/>
      <c r="I65" s="117"/>
      <c r="J65" s="119">
        <f t="shared" ref="J65:J80" si="22">SUM(K65,N65)</f>
        <v>8000</v>
      </c>
      <c r="K65" s="117"/>
      <c r="L65" s="116"/>
      <c r="M65" s="116"/>
      <c r="N65" s="292">
        <v>8000</v>
      </c>
      <c r="O65" s="292">
        <v>8000</v>
      </c>
      <c r="P65" s="292"/>
      <c r="Q65" s="119">
        <f>SUM(E65,J65)</f>
        <v>2180654</v>
      </c>
    </row>
    <row r="66" spans="1:17" ht="24.75" customHeight="1" x14ac:dyDescent="0.25">
      <c r="A66" s="325" t="s">
        <v>377</v>
      </c>
      <c r="B66" s="325" t="s">
        <v>75</v>
      </c>
      <c r="C66" s="304" t="s">
        <v>61</v>
      </c>
      <c r="D66" s="401" t="s">
        <v>375</v>
      </c>
      <c r="E66" s="315">
        <f t="shared" ref="E66:E83" si="23">SUM(F66,I66)</f>
        <v>60086163</v>
      </c>
      <c r="F66" s="224">
        <v>60086163</v>
      </c>
      <c r="G66" s="224">
        <v>41434760</v>
      </c>
      <c r="H66" s="117">
        <v>2674901</v>
      </c>
      <c r="I66" s="117"/>
      <c r="J66" s="119">
        <f t="shared" ref="J66" si="24">SUM(K66,N66)</f>
        <v>3673254</v>
      </c>
      <c r="K66" s="117">
        <v>3324374</v>
      </c>
      <c r="L66" s="116"/>
      <c r="M66" s="116"/>
      <c r="N66" s="292">
        <v>348880</v>
      </c>
      <c r="O66" s="292">
        <v>348880</v>
      </c>
      <c r="P66" s="292"/>
      <c r="Q66" s="119">
        <f t="shared" ref="Q66:Q82" si="25">SUM(E66,J66)</f>
        <v>63759417</v>
      </c>
    </row>
    <row r="67" spans="1:17" ht="65.25" customHeight="1" x14ac:dyDescent="0.25">
      <c r="A67" s="325" t="s">
        <v>378</v>
      </c>
      <c r="B67" s="325" t="s">
        <v>76</v>
      </c>
      <c r="C67" s="304" t="s">
        <v>62</v>
      </c>
      <c r="D67" s="401" t="s">
        <v>376</v>
      </c>
      <c r="E67" s="315">
        <f t="shared" si="23"/>
        <v>93000632</v>
      </c>
      <c r="F67" s="224">
        <v>93000632</v>
      </c>
      <c r="G67" s="224">
        <v>65986152</v>
      </c>
      <c r="H67" s="292">
        <v>1752052</v>
      </c>
      <c r="I67" s="292"/>
      <c r="J67" s="119">
        <f t="shared" si="22"/>
        <v>4150198</v>
      </c>
      <c r="K67" s="292">
        <v>1593804</v>
      </c>
      <c r="L67" s="292"/>
      <c r="M67" s="292"/>
      <c r="N67" s="292">
        <v>2556394</v>
      </c>
      <c r="O67" s="292">
        <v>2556394</v>
      </c>
      <c r="P67" s="292"/>
      <c r="Q67" s="119">
        <f t="shared" si="25"/>
        <v>97150830</v>
      </c>
    </row>
    <row r="68" spans="1:17" s="212" customFormat="1" ht="30.75" customHeight="1" x14ac:dyDescent="0.25">
      <c r="A68" s="248"/>
      <c r="B68" s="248"/>
      <c r="C68" s="307"/>
      <c r="D68" s="249" t="s">
        <v>452</v>
      </c>
      <c r="E68" s="456">
        <f t="shared" si="23"/>
        <v>52717719</v>
      </c>
      <c r="F68" s="250">
        <v>52717719</v>
      </c>
      <c r="G68" s="250">
        <v>43211245</v>
      </c>
      <c r="H68" s="297"/>
      <c r="I68" s="297"/>
      <c r="J68" s="119">
        <f t="shared" si="22"/>
        <v>0</v>
      </c>
      <c r="K68" s="297"/>
      <c r="L68" s="297"/>
      <c r="M68" s="297"/>
      <c r="N68" s="297"/>
      <c r="O68" s="297"/>
      <c r="P68" s="297"/>
      <c r="Q68" s="297">
        <f t="shared" si="25"/>
        <v>52717719</v>
      </c>
    </row>
    <row r="69" spans="1:17" ht="65.25" customHeight="1" x14ac:dyDescent="0.25">
      <c r="A69" s="325" t="s">
        <v>380</v>
      </c>
      <c r="B69" s="325" t="s">
        <v>74</v>
      </c>
      <c r="C69" s="325" t="s">
        <v>63</v>
      </c>
      <c r="D69" s="341" t="s">
        <v>379</v>
      </c>
      <c r="E69" s="305">
        <f t="shared" si="23"/>
        <v>403023</v>
      </c>
      <c r="F69" s="224">
        <v>403023</v>
      </c>
      <c r="G69" s="224">
        <v>298837</v>
      </c>
      <c r="H69" s="292"/>
      <c r="I69" s="292"/>
      <c r="J69" s="119">
        <f t="shared" si="22"/>
        <v>0</v>
      </c>
      <c r="K69" s="292"/>
      <c r="L69" s="292"/>
      <c r="M69" s="292"/>
      <c r="N69" s="292"/>
      <c r="O69" s="292"/>
      <c r="P69" s="292"/>
      <c r="Q69" s="119">
        <f t="shared" si="25"/>
        <v>403023</v>
      </c>
    </row>
    <row r="70" spans="1:17" s="212" customFormat="1" ht="32.25" customHeight="1" x14ac:dyDescent="0.25">
      <c r="A70" s="248"/>
      <c r="B70" s="248"/>
      <c r="C70" s="248"/>
      <c r="D70" s="249" t="s">
        <v>452</v>
      </c>
      <c r="E70" s="456">
        <f t="shared" si="23"/>
        <v>364581</v>
      </c>
      <c r="F70" s="250">
        <v>364581</v>
      </c>
      <c r="G70" s="250">
        <v>298837</v>
      </c>
      <c r="H70" s="297"/>
      <c r="I70" s="297"/>
      <c r="J70" s="119">
        <f t="shared" si="22"/>
        <v>0</v>
      </c>
      <c r="K70" s="297"/>
      <c r="L70" s="297"/>
      <c r="M70" s="297"/>
      <c r="N70" s="297"/>
      <c r="O70" s="297"/>
      <c r="P70" s="297"/>
      <c r="Q70" s="297">
        <f t="shared" si="25"/>
        <v>364581</v>
      </c>
    </row>
    <row r="71" spans="1:17" ht="33" customHeight="1" x14ac:dyDescent="0.25">
      <c r="A71" s="325" t="s">
        <v>382</v>
      </c>
      <c r="B71" s="325" t="s">
        <v>67</v>
      </c>
      <c r="C71" s="325" t="s">
        <v>64</v>
      </c>
      <c r="D71" s="381" t="s">
        <v>381</v>
      </c>
      <c r="E71" s="305">
        <f t="shared" si="23"/>
        <v>3261312</v>
      </c>
      <c r="F71" s="224">
        <v>3261312</v>
      </c>
      <c r="G71" s="224">
        <v>2398906</v>
      </c>
      <c r="H71" s="292">
        <v>72113</v>
      </c>
      <c r="I71" s="292"/>
      <c r="J71" s="119">
        <f t="shared" si="22"/>
        <v>16000</v>
      </c>
      <c r="K71" s="292"/>
      <c r="L71" s="292"/>
      <c r="M71" s="292"/>
      <c r="N71" s="292">
        <v>16000</v>
      </c>
      <c r="O71" s="292">
        <v>16000</v>
      </c>
      <c r="P71" s="292"/>
      <c r="Q71" s="119">
        <f t="shared" si="25"/>
        <v>3277312</v>
      </c>
    </row>
    <row r="72" spans="1:17" ht="39" customHeight="1" x14ac:dyDescent="0.25">
      <c r="A72" s="325" t="s">
        <v>388</v>
      </c>
      <c r="B72" s="325" t="s">
        <v>389</v>
      </c>
      <c r="C72" s="304" t="s">
        <v>390</v>
      </c>
      <c r="D72" s="401" t="s">
        <v>383</v>
      </c>
      <c r="E72" s="315">
        <f t="shared" si="23"/>
        <v>325303</v>
      </c>
      <c r="F72" s="224">
        <v>325303</v>
      </c>
      <c r="G72" s="224"/>
      <c r="H72" s="292"/>
      <c r="I72" s="292"/>
      <c r="J72" s="119"/>
      <c r="K72" s="292"/>
      <c r="L72" s="292"/>
      <c r="M72" s="292"/>
      <c r="N72" s="292"/>
      <c r="O72" s="292"/>
      <c r="P72" s="292"/>
      <c r="Q72" s="119">
        <f t="shared" si="25"/>
        <v>325303</v>
      </c>
    </row>
    <row r="73" spans="1:17" ht="30" customHeight="1" x14ac:dyDescent="0.25">
      <c r="A73" s="325" t="s">
        <v>391</v>
      </c>
      <c r="B73" s="325" t="s">
        <v>392</v>
      </c>
      <c r="C73" s="304" t="s">
        <v>65</v>
      </c>
      <c r="D73" s="401" t="s">
        <v>384</v>
      </c>
      <c r="E73" s="315">
        <f t="shared" si="23"/>
        <v>1566385</v>
      </c>
      <c r="F73" s="224">
        <v>1566385</v>
      </c>
      <c r="G73" s="224">
        <v>1232421</v>
      </c>
      <c r="H73" s="292"/>
      <c r="I73" s="292"/>
      <c r="J73" s="119">
        <f t="shared" si="22"/>
        <v>0</v>
      </c>
      <c r="K73" s="292"/>
      <c r="L73" s="292"/>
      <c r="M73" s="292"/>
      <c r="N73" s="292"/>
      <c r="O73" s="292"/>
      <c r="P73" s="292"/>
      <c r="Q73" s="119">
        <f t="shared" si="25"/>
        <v>1566385</v>
      </c>
    </row>
    <row r="74" spans="1:17" ht="28.5" customHeight="1" x14ac:dyDescent="0.25">
      <c r="A74" s="325" t="s">
        <v>395</v>
      </c>
      <c r="B74" s="325" t="s">
        <v>393</v>
      </c>
      <c r="C74" s="304"/>
      <c r="D74" s="401" t="s">
        <v>385</v>
      </c>
      <c r="E74" s="315">
        <f t="shared" si="23"/>
        <v>4127172</v>
      </c>
      <c r="F74" s="224">
        <f>SUM(F75:F76)</f>
        <v>4127172</v>
      </c>
      <c r="G74" s="224">
        <f t="shared" ref="G74:H74" si="26">SUM(G75:G76)</f>
        <v>2984694</v>
      </c>
      <c r="H74" s="224">
        <f t="shared" si="26"/>
        <v>65808</v>
      </c>
      <c r="I74" s="292"/>
      <c r="J74" s="119">
        <f t="shared" si="22"/>
        <v>79000</v>
      </c>
      <c r="K74" s="292"/>
      <c r="L74" s="292"/>
      <c r="M74" s="292"/>
      <c r="N74" s="224">
        <f t="shared" ref="N74:O74" si="27">SUM(N75:N76)</f>
        <v>79000</v>
      </c>
      <c r="O74" s="224">
        <f t="shared" si="27"/>
        <v>79000</v>
      </c>
      <c r="P74" s="292"/>
      <c r="Q74" s="119">
        <f t="shared" si="25"/>
        <v>4206172</v>
      </c>
    </row>
    <row r="75" spans="1:17" s="212" customFormat="1" ht="24.75" customHeight="1" x14ac:dyDescent="0.25">
      <c r="A75" s="248" t="s">
        <v>396</v>
      </c>
      <c r="B75" s="248" t="s">
        <v>397</v>
      </c>
      <c r="C75" s="248" t="s">
        <v>65</v>
      </c>
      <c r="D75" s="397" t="s">
        <v>386</v>
      </c>
      <c r="E75" s="250">
        <f t="shared" si="23"/>
        <v>4066172</v>
      </c>
      <c r="F75" s="250">
        <v>4066172</v>
      </c>
      <c r="G75" s="250">
        <v>2984694</v>
      </c>
      <c r="H75" s="297">
        <v>65808</v>
      </c>
      <c r="I75" s="297"/>
      <c r="J75" s="297">
        <f t="shared" si="22"/>
        <v>40000</v>
      </c>
      <c r="K75" s="297"/>
      <c r="L75" s="297"/>
      <c r="M75" s="297"/>
      <c r="N75" s="297">
        <v>40000</v>
      </c>
      <c r="O75" s="297">
        <v>40000</v>
      </c>
      <c r="P75" s="297"/>
      <c r="Q75" s="297">
        <f t="shared" si="25"/>
        <v>4106172</v>
      </c>
    </row>
    <row r="76" spans="1:17" s="212" customFormat="1" ht="25.5" customHeight="1" x14ac:dyDescent="0.25">
      <c r="A76" s="248" t="s">
        <v>447</v>
      </c>
      <c r="B76" s="248" t="s">
        <v>394</v>
      </c>
      <c r="C76" s="248" t="s">
        <v>65</v>
      </c>
      <c r="D76" s="397" t="s">
        <v>387</v>
      </c>
      <c r="E76" s="250">
        <f t="shared" si="23"/>
        <v>61000</v>
      </c>
      <c r="F76" s="250">
        <v>61000</v>
      </c>
      <c r="G76" s="250"/>
      <c r="H76" s="297"/>
      <c r="I76" s="297"/>
      <c r="J76" s="297">
        <f t="shared" si="22"/>
        <v>39000</v>
      </c>
      <c r="K76" s="297"/>
      <c r="L76" s="297"/>
      <c r="M76" s="297"/>
      <c r="N76" s="297">
        <v>39000</v>
      </c>
      <c r="O76" s="297">
        <v>39000</v>
      </c>
      <c r="P76" s="297"/>
      <c r="Q76" s="297">
        <f t="shared" si="25"/>
        <v>100000</v>
      </c>
    </row>
    <row r="77" spans="1:17" ht="149.25" customHeight="1" x14ac:dyDescent="0.25">
      <c r="A77" s="325" t="s">
        <v>399</v>
      </c>
      <c r="B77" s="325" t="s">
        <v>398</v>
      </c>
      <c r="C77" s="325" t="s">
        <v>68</v>
      </c>
      <c r="D77" s="382" t="s">
        <v>400</v>
      </c>
      <c r="E77" s="305">
        <f t="shared" si="23"/>
        <v>10860</v>
      </c>
      <c r="F77" s="224">
        <v>10860</v>
      </c>
      <c r="G77" s="224"/>
      <c r="H77" s="292"/>
      <c r="I77" s="292"/>
      <c r="J77" s="119">
        <f t="shared" si="22"/>
        <v>0</v>
      </c>
      <c r="K77" s="292"/>
      <c r="L77" s="292"/>
      <c r="M77" s="292"/>
      <c r="N77" s="292"/>
      <c r="O77" s="292"/>
      <c r="P77" s="292"/>
      <c r="Q77" s="119">
        <f t="shared" si="25"/>
        <v>10860</v>
      </c>
    </row>
    <row r="78" spans="1:17" ht="24" customHeight="1" x14ac:dyDescent="0.25">
      <c r="A78" s="325" t="s">
        <v>403</v>
      </c>
      <c r="B78" s="325" t="s">
        <v>406</v>
      </c>
      <c r="C78" s="304"/>
      <c r="D78" s="401" t="s">
        <v>401</v>
      </c>
      <c r="E78" s="315">
        <f t="shared" si="23"/>
        <v>1860265</v>
      </c>
      <c r="F78" s="224">
        <v>1860265</v>
      </c>
      <c r="G78" s="224">
        <v>1214622</v>
      </c>
      <c r="H78" s="292">
        <v>68304</v>
      </c>
      <c r="I78" s="292"/>
      <c r="J78" s="119">
        <f t="shared" ref="J78" si="28">SUM(K78,N78)</f>
        <v>176828</v>
      </c>
      <c r="K78" s="292">
        <v>36828</v>
      </c>
      <c r="L78" s="292"/>
      <c r="M78" s="292">
        <v>2558</v>
      </c>
      <c r="N78" s="292">
        <v>140000</v>
      </c>
      <c r="O78" s="292">
        <v>140000</v>
      </c>
      <c r="P78" s="292"/>
      <c r="Q78" s="119">
        <f t="shared" si="25"/>
        <v>2037093</v>
      </c>
    </row>
    <row r="79" spans="1:17" s="212" customFormat="1" ht="34.5" customHeight="1" x14ac:dyDescent="0.25">
      <c r="A79" s="248" t="s">
        <v>404</v>
      </c>
      <c r="B79" s="248" t="s">
        <v>405</v>
      </c>
      <c r="C79" s="307" t="s">
        <v>66</v>
      </c>
      <c r="D79" s="397" t="s">
        <v>402</v>
      </c>
      <c r="E79" s="456">
        <f t="shared" si="23"/>
        <v>1860265</v>
      </c>
      <c r="F79" s="250">
        <v>1860265</v>
      </c>
      <c r="G79" s="250">
        <v>1214622</v>
      </c>
      <c r="H79" s="297">
        <v>68304</v>
      </c>
      <c r="I79" s="297"/>
      <c r="J79" s="297">
        <f t="shared" si="22"/>
        <v>176828</v>
      </c>
      <c r="K79" s="297">
        <v>36828</v>
      </c>
      <c r="L79" s="297"/>
      <c r="M79" s="297">
        <v>2558</v>
      </c>
      <c r="N79" s="297">
        <v>140000</v>
      </c>
      <c r="O79" s="297">
        <v>140000</v>
      </c>
      <c r="P79" s="297"/>
      <c r="Q79" s="297">
        <f t="shared" si="25"/>
        <v>2037093</v>
      </c>
    </row>
    <row r="80" spans="1:17" ht="27.75" customHeight="1" x14ac:dyDescent="0.25">
      <c r="A80" s="325" t="s">
        <v>407</v>
      </c>
      <c r="B80" s="299" t="s">
        <v>277</v>
      </c>
      <c r="C80" s="299" t="s">
        <v>85</v>
      </c>
      <c r="D80" s="276" t="s">
        <v>21</v>
      </c>
      <c r="E80" s="314">
        <f t="shared" si="23"/>
        <v>0</v>
      </c>
      <c r="F80" s="224"/>
      <c r="G80" s="224"/>
      <c r="H80" s="292"/>
      <c r="I80" s="292"/>
      <c r="J80" s="119">
        <f t="shared" si="22"/>
        <v>2671826</v>
      </c>
      <c r="K80" s="292"/>
      <c r="L80" s="292"/>
      <c r="M80" s="292"/>
      <c r="N80" s="292">
        <v>2671826</v>
      </c>
      <c r="O80" s="292">
        <v>2671826</v>
      </c>
      <c r="P80" s="292"/>
      <c r="Q80" s="119">
        <f t="shared" si="25"/>
        <v>2671826</v>
      </c>
    </row>
    <row r="81" spans="1:34" ht="21" hidden="1" customHeight="1" x14ac:dyDescent="0.25">
      <c r="A81" s="325"/>
      <c r="B81" s="325"/>
      <c r="C81" s="325"/>
      <c r="D81" s="340"/>
      <c r="E81" s="305">
        <f>SUM(E82)</f>
        <v>0</v>
      </c>
      <c r="F81" s="224"/>
      <c r="G81" s="224"/>
      <c r="H81" s="224"/>
      <c r="I81" s="224">
        <f t="shared" ref="I81:P81" si="29">SUM(I82)</f>
        <v>0</v>
      </c>
      <c r="J81" s="305">
        <f t="shared" si="29"/>
        <v>0</v>
      </c>
      <c r="K81" s="224"/>
      <c r="L81" s="224"/>
      <c r="M81" s="224"/>
      <c r="N81" s="224"/>
      <c r="O81" s="224"/>
      <c r="P81" s="305">
        <f t="shared" si="29"/>
        <v>0</v>
      </c>
      <c r="Q81" s="119">
        <f t="shared" si="25"/>
        <v>0</v>
      </c>
    </row>
    <row r="82" spans="1:34" s="212" customFormat="1" ht="29.25" hidden="1" customHeight="1" x14ac:dyDescent="0.25">
      <c r="A82" s="394"/>
      <c r="B82" s="394"/>
      <c r="C82" s="394"/>
      <c r="D82" s="404"/>
      <c r="E82" s="308">
        <f>SUM(F82,I82)</f>
        <v>0</v>
      </c>
      <c r="F82" s="250"/>
      <c r="G82" s="250"/>
      <c r="H82" s="297"/>
      <c r="I82" s="297"/>
      <c r="J82" s="322">
        <f>SUM(K82,N82)</f>
        <v>0</v>
      </c>
      <c r="K82" s="297"/>
      <c r="L82" s="297"/>
      <c r="M82" s="297"/>
      <c r="N82" s="297"/>
      <c r="O82" s="297"/>
      <c r="P82" s="297"/>
      <c r="Q82" s="119">
        <f t="shared" si="25"/>
        <v>0</v>
      </c>
    </row>
    <row r="83" spans="1:34" ht="1.5" hidden="1" customHeight="1" x14ac:dyDescent="0.25">
      <c r="A83" s="272"/>
      <c r="B83" s="272"/>
      <c r="C83" s="337"/>
      <c r="D83" s="282"/>
      <c r="E83" s="305">
        <f t="shared" si="23"/>
        <v>0</v>
      </c>
      <c r="F83" s="224"/>
      <c r="G83" s="224"/>
      <c r="H83" s="292"/>
      <c r="I83" s="292"/>
      <c r="J83" s="119">
        <f>SUM(K83,N83)</f>
        <v>0</v>
      </c>
      <c r="K83" s="292"/>
      <c r="L83" s="292"/>
      <c r="M83" s="292"/>
      <c r="N83" s="292"/>
      <c r="O83" s="292"/>
      <c r="P83" s="292"/>
      <c r="Q83" s="119">
        <f>SUM(E83,J83)</f>
        <v>0</v>
      </c>
    </row>
    <row r="84" spans="1:34" ht="48" customHeight="1" x14ac:dyDescent="0.25">
      <c r="A84" s="298" t="s">
        <v>304</v>
      </c>
      <c r="B84" s="298"/>
      <c r="C84" s="298"/>
      <c r="D84" s="403" t="s">
        <v>215</v>
      </c>
      <c r="E84" s="118">
        <f>SUM(E85)</f>
        <v>90287516</v>
      </c>
      <c r="F84" s="118">
        <f t="shared" ref="F84:P84" si="30">SUM(F85)</f>
        <v>90287516</v>
      </c>
      <c r="G84" s="118">
        <f t="shared" si="30"/>
        <v>14465840</v>
      </c>
      <c r="H84" s="118">
        <f t="shared" si="30"/>
        <v>378680</v>
      </c>
      <c r="I84" s="118">
        <f t="shared" si="30"/>
        <v>0</v>
      </c>
      <c r="J84" s="118">
        <f t="shared" si="30"/>
        <v>412450</v>
      </c>
      <c r="K84" s="118">
        <f t="shared" si="30"/>
        <v>37200</v>
      </c>
      <c r="L84" s="118">
        <f t="shared" si="30"/>
        <v>2160</v>
      </c>
      <c r="M84" s="118">
        <f t="shared" si="30"/>
        <v>6660</v>
      </c>
      <c r="N84" s="118">
        <f t="shared" si="30"/>
        <v>375250</v>
      </c>
      <c r="O84" s="118">
        <f t="shared" si="30"/>
        <v>354750</v>
      </c>
      <c r="P84" s="118">
        <f t="shared" si="30"/>
        <v>0</v>
      </c>
      <c r="Q84" s="118">
        <f>SUM(E84,J84)</f>
        <v>90699966</v>
      </c>
      <c r="S84" s="270"/>
    </row>
    <row r="85" spans="1:34" s="4" customFormat="1" ht="42.75" customHeight="1" x14ac:dyDescent="0.25">
      <c r="A85" s="298" t="s">
        <v>303</v>
      </c>
      <c r="B85" s="298"/>
      <c r="C85" s="298"/>
      <c r="D85" s="403" t="s">
        <v>215</v>
      </c>
      <c r="E85" s="118">
        <f>SUM(E86,E87,E90,E92,E96,E107,E113,E116,E117,E119)</f>
        <v>90287516</v>
      </c>
      <c r="F85" s="118">
        <f t="shared" ref="F85:Q85" si="31">SUM(F86,F87,F90,F92,F96,F107,F113,F116,F117,F119)</f>
        <v>90287516</v>
      </c>
      <c r="G85" s="118">
        <f t="shared" si="31"/>
        <v>14465840</v>
      </c>
      <c r="H85" s="118">
        <f t="shared" si="31"/>
        <v>378680</v>
      </c>
      <c r="I85" s="118">
        <f t="shared" si="31"/>
        <v>0</v>
      </c>
      <c r="J85" s="118">
        <f t="shared" si="31"/>
        <v>412450</v>
      </c>
      <c r="K85" s="118">
        <f t="shared" si="31"/>
        <v>37200</v>
      </c>
      <c r="L85" s="118">
        <f t="shared" si="31"/>
        <v>2160</v>
      </c>
      <c r="M85" s="118">
        <f t="shared" si="31"/>
        <v>6660</v>
      </c>
      <c r="N85" s="118">
        <f t="shared" si="31"/>
        <v>375250</v>
      </c>
      <c r="O85" s="118">
        <f t="shared" si="31"/>
        <v>354750</v>
      </c>
      <c r="P85" s="118">
        <f t="shared" si="31"/>
        <v>0</v>
      </c>
      <c r="Q85" s="118">
        <f t="shared" si="31"/>
        <v>90699966</v>
      </c>
      <c r="S85" s="270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</row>
    <row r="86" spans="1:34" s="4" customFormat="1" ht="42" customHeight="1" x14ac:dyDescent="0.25">
      <c r="A86" s="299" t="s">
        <v>309</v>
      </c>
      <c r="B86" s="396" t="s">
        <v>219</v>
      </c>
      <c r="C86" s="396" t="s">
        <v>60</v>
      </c>
      <c r="D86" s="399" t="s">
        <v>218</v>
      </c>
      <c r="E86" s="305">
        <f t="shared" ref="E86:E150" si="32">SUM(F86,I86)</f>
        <v>9657200</v>
      </c>
      <c r="F86" s="301">
        <v>9657200</v>
      </c>
      <c r="G86" s="302">
        <v>7472900</v>
      </c>
      <c r="H86" s="302">
        <v>65400</v>
      </c>
      <c r="I86" s="302"/>
      <c r="J86" s="290">
        <f>SUM(K86,N86)</f>
        <v>86800</v>
      </c>
      <c r="K86" s="302"/>
      <c r="L86" s="302"/>
      <c r="M86" s="302"/>
      <c r="N86" s="302">
        <v>86800</v>
      </c>
      <c r="O86" s="302">
        <v>86800</v>
      </c>
      <c r="P86" s="302"/>
      <c r="Q86" s="290">
        <f>SUM(E86,J86)</f>
        <v>9744000</v>
      </c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</row>
    <row r="87" spans="1:34" s="4" customFormat="1" ht="72.75" customHeight="1" x14ac:dyDescent="0.25">
      <c r="A87" s="395" t="s">
        <v>416</v>
      </c>
      <c r="B87" s="408">
        <v>3010</v>
      </c>
      <c r="C87" s="408"/>
      <c r="D87" s="401" t="s">
        <v>413</v>
      </c>
      <c r="E87" s="305">
        <f t="shared" si="32"/>
        <v>12746000</v>
      </c>
      <c r="F87" s="301">
        <f>SUM(F88:F89)</f>
        <v>12746000</v>
      </c>
      <c r="G87" s="302"/>
      <c r="H87" s="302"/>
      <c r="I87" s="302"/>
      <c r="J87" s="301">
        <f>SUM(J88:J89)</f>
        <v>0</v>
      </c>
      <c r="K87" s="302"/>
      <c r="L87" s="302"/>
      <c r="M87" s="302"/>
      <c r="N87" s="302"/>
      <c r="O87" s="302"/>
      <c r="P87" s="302"/>
      <c r="Q87" s="290">
        <f t="shared" ref="Q87:Q112" si="33">SUM(E87,J87)</f>
        <v>12746000</v>
      </c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</row>
    <row r="88" spans="1:34" s="470" customFormat="1" ht="48" customHeight="1" x14ac:dyDescent="0.25">
      <c r="A88" s="392" t="s">
        <v>417</v>
      </c>
      <c r="B88" s="409">
        <v>3011</v>
      </c>
      <c r="C88" s="409">
        <v>1030</v>
      </c>
      <c r="D88" s="397" t="s">
        <v>414</v>
      </c>
      <c r="E88" s="250">
        <f t="shared" si="32"/>
        <v>6146000</v>
      </c>
      <c r="F88" s="452">
        <v>6146000</v>
      </c>
      <c r="G88" s="451"/>
      <c r="H88" s="451"/>
      <c r="I88" s="451"/>
      <c r="J88" s="473">
        <f t="shared" ref="J88:J112" si="34">SUM(K88,N88)</f>
        <v>0</v>
      </c>
      <c r="K88" s="451"/>
      <c r="L88" s="451"/>
      <c r="M88" s="451"/>
      <c r="N88" s="451"/>
      <c r="O88" s="451"/>
      <c r="P88" s="451"/>
      <c r="Q88" s="473">
        <f t="shared" si="33"/>
        <v>6146000</v>
      </c>
      <c r="S88" s="471"/>
      <c r="T88" s="471"/>
      <c r="U88" s="471"/>
      <c r="V88" s="471"/>
      <c r="W88" s="471"/>
      <c r="X88" s="471"/>
      <c r="Y88" s="471"/>
      <c r="Z88" s="471"/>
      <c r="AA88" s="471"/>
      <c r="AB88" s="471"/>
      <c r="AC88" s="471"/>
      <c r="AD88" s="471"/>
      <c r="AE88" s="471"/>
      <c r="AF88" s="471"/>
      <c r="AG88" s="471"/>
      <c r="AH88" s="471"/>
    </row>
    <row r="89" spans="1:34" s="470" customFormat="1" ht="35.25" customHeight="1" x14ac:dyDescent="0.25">
      <c r="A89" s="392" t="s">
        <v>446</v>
      </c>
      <c r="B89" s="410">
        <v>3012</v>
      </c>
      <c r="C89" s="410">
        <v>1060</v>
      </c>
      <c r="D89" s="405" t="s">
        <v>415</v>
      </c>
      <c r="E89" s="452">
        <f t="shared" si="32"/>
        <v>6600000</v>
      </c>
      <c r="F89" s="452">
        <v>6600000</v>
      </c>
      <c r="G89" s="451"/>
      <c r="H89" s="451"/>
      <c r="I89" s="451"/>
      <c r="J89" s="473">
        <f t="shared" si="34"/>
        <v>0</v>
      </c>
      <c r="K89" s="451"/>
      <c r="L89" s="451"/>
      <c r="M89" s="451"/>
      <c r="N89" s="451"/>
      <c r="O89" s="451"/>
      <c r="P89" s="451"/>
      <c r="Q89" s="473">
        <f t="shared" si="33"/>
        <v>6600000</v>
      </c>
      <c r="S89" s="471"/>
      <c r="T89" s="471"/>
      <c r="U89" s="471"/>
      <c r="V89" s="471"/>
      <c r="W89" s="471"/>
      <c r="X89" s="471"/>
      <c r="Y89" s="471"/>
      <c r="Z89" s="471"/>
      <c r="AA89" s="471"/>
      <c r="AB89" s="471"/>
      <c r="AC89" s="471"/>
      <c r="AD89" s="471"/>
      <c r="AE89" s="471"/>
      <c r="AF89" s="471"/>
      <c r="AG89" s="471"/>
      <c r="AH89" s="471"/>
    </row>
    <row r="90" spans="1:34" s="4" customFormat="1" ht="47.25" customHeight="1" x14ac:dyDescent="0.25">
      <c r="A90" s="395" t="s">
        <v>430</v>
      </c>
      <c r="B90" s="411">
        <v>3020</v>
      </c>
      <c r="C90" s="412"/>
      <c r="D90" s="401" t="s">
        <v>429</v>
      </c>
      <c r="E90" s="398">
        <f t="shared" ref="E90:E91" si="35">SUM(F90,I90)</f>
        <v>31900</v>
      </c>
      <c r="F90" s="301">
        <v>31900</v>
      </c>
      <c r="G90" s="302"/>
      <c r="H90" s="302"/>
      <c r="I90" s="302"/>
      <c r="J90" s="290">
        <f t="shared" ref="J90:J107" si="36">SUM(K90,N90)</f>
        <v>0</v>
      </c>
      <c r="K90" s="302"/>
      <c r="L90" s="302"/>
      <c r="M90" s="302"/>
      <c r="N90" s="302"/>
      <c r="O90" s="302"/>
      <c r="P90" s="302"/>
      <c r="Q90" s="290">
        <f t="shared" ref="Q90:Q95" si="37">SUM(E90,J90)</f>
        <v>31900</v>
      </c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</row>
    <row r="91" spans="1:34" s="470" customFormat="1" ht="50.25" customHeight="1" x14ac:dyDescent="0.25">
      <c r="A91" s="243" t="s">
        <v>431</v>
      </c>
      <c r="B91" s="409">
        <v>3022</v>
      </c>
      <c r="C91" s="409">
        <v>1060</v>
      </c>
      <c r="D91" s="397" t="s">
        <v>432</v>
      </c>
      <c r="E91" s="250">
        <f t="shared" si="35"/>
        <v>31900</v>
      </c>
      <c r="F91" s="250">
        <v>31900</v>
      </c>
      <c r="G91" s="206"/>
      <c r="H91" s="206"/>
      <c r="I91" s="206"/>
      <c r="J91" s="297">
        <f t="shared" si="36"/>
        <v>0</v>
      </c>
      <c r="K91" s="206"/>
      <c r="L91" s="206"/>
      <c r="M91" s="206"/>
      <c r="N91" s="206"/>
      <c r="O91" s="206"/>
      <c r="P91" s="206"/>
      <c r="Q91" s="297">
        <f t="shared" si="37"/>
        <v>31900</v>
      </c>
      <c r="S91" s="471"/>
      <c r="T91" s="471"/>
      <c r="U91" s="471"/>
      <c r="V91" s="471"/>
      <c r="W91" s="471"/>
      <c r="X91" s="471"/>
      <c r="Y91" s="471"/>
      <c r="Z91" s="471"/>
      <c r="AA91" s="471"/>
      <c r="AB91" s="471"/>
      <c r="AC91" s="471"/>
      <c r="AD91" s="471"/>
      <c r="AE91" s="471"/>
      <c r="AF91" s="471"/>
      <c r="AG91" s="471"/>
      <c r="AH91" s="471"/>
    </row>
    <row r="92" spans="1:34" s="4" customFormat="1" ht="65.25" customHeight="1" x14ac:dyDescent="0.25">
      <c r="A92" s="303" t="s">
        <v>312</v>
      </c>
      <c r="B92" s="303" t="s">
        <v>310</v>
      </c>
      <c r="C92" s="325"/>
      <c r="D92" s="401" t="s">
        <v>318</v>
      </c>
      <c r="E92" s="305">
        <f>SUM(F92,I92)</f>
        <v>2366640</v>
      </c>
      <c r="F92" s="224">
        <f>SUM(F93:F95)</f>
        <v>2366640</v>
      </c>
      <c r="G92" s="305"/>
      <c r="H92" s="305"/>
      <c r="I92" s="305"/>
      <c r="J92" s="119">
        <f t="shared" si="36"/>
        <v>0</v>
      </c>
      <c r="K92" s="117"/>
      <c r="L92" s="117"/>
      <c r="M92" s="117"/>
      <c r="N92" s="117"/>
      <c r="O92" s="117"/>
      <c r="P92" s="117"/>
      <c r="Q92" s="119">
        <f t="shared" si="37"/>
        <v>2366640</v>
      </c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</row>
    <row r="93" spans="1:34" s="470" customFormat="1" ht="36" customHeight="1" x14ac:dyDescent="0.25">
      <c r="A93" s="306" t="s">
        <v>313</v>
      </c>
      <c r="B93" s="306" t="s">
        <v>311</v>
      </c>
      <c r="C93" s="307" t="s">
        <v>25</v>
      </c>
      <c r="D93" s="397" t="s">
        <v>319</v>
      </c>
      <c r="E93" s="250">
        <f>SUM(F93,I93)</f>
        <v>85000</v>
      </c>
      <c r="F93" s="250">
        <v>85000</v>
      </c>
      <c r="G93" s="309"/>
      <c r="H93" s="309"/>
      <c r="I93" s="309"/>
      <c r="J93" s="473">
        <f t="shared" si="36"/>
        <v>0</v>
      </c>
      <c r="K93" s="451"/>
      <c r="L93" s="451"/>
      <c r="M93" s="451"/>
      <c r="N93" s="451"/>
      <c r="O93" s="451"/>
      <c r="P93" s="451"/>
      <c r="Q93" s="473">
        <f t="shared" si="37"/>
        <v>85000</v>
      </c>
      <c r="S93" s="471"/>
      <c r="T93" s="471"/>
      <c r="U93" s="471"/>
      <c r="V93" s="471"/>
      <c r="W93" s="471"/>
      <c r="X93" s="471"/>
      <c r="Y93" s="471"/>
      <c r="Z93" s="471"/>
      <c r="AA93" s="471"/>
      <c r="AB93" s="471"/>
      <c r="AC93" s="471"/>
      <c r="AD93" s="471"/>
      <c r="AE93" s="471"/>
      <c r="AF93" s="471"/>
      <c r="AG93" s="471"/>
      <c r="AH93" s="471"/>
    </row>
    <row r="94" spans="1:34" s="470" customFormat="1" ht="38.25" customHeight="1" x14ac:dyDescent="0.25">
      <c r="A94" s="306" t="s">
        <v>316</v>
      </c>
      <c r="B94" s="310" t="s">
        <v>315</v>
      </c>
      <c r="C94" s="311" t="s">
        <v>74</v>
      </c>
      <c r="D94" s="397" t="s">
        <v>320</v>
      </c>
      <c r="E94" s="250">
        <f>SUM(F94,I94)</f>
        <v>217400</v>
      </c>
      <c r="F94" s="312">
        <v>217400</v>
      </c>
      <c r="G94" s="313"/>
      <c r="H94" s="313"/>
      <c r="I94" s="313"/>
      <c r="J94" s="473">
        <f t="shared" si="36"/>
        <v>0</v>
      </c>
      <c r="K94" s="451"/>
      <c r="L94" s="451"/>
      <c r="M94" s="451"/>
      <c r="N94" s="451"/>
      <c r="O94" s="451"/>
      <c r="P94" s="451"/>
      <c r="Q94" s="473">
        <f t="shared" si="37"/>
        <v>217400</v>
      </c>
      <c r="S94" s="471"/>
      <c r="T94" s="471"/>
      <c r="U94" s="471"/>
      <c r="V94" s="471"/>
      <c r="W94" s="471"/>
      <c r="X94" s="471"/>
      <c r="Y94" s="471"/>
      <c r="Z94" s="471"/>
      <c r="AA94" s="471"/>
      <c r="AB94" s="471"/>
      <c r="AC94" s="471"/>
      <c r="AD94" s="471"/>
      <c r="AE94" s="471"/>
      <c r="AF94" s="471"/>
      <c r="AG94" s="471"/>
      <c r="AH94" s="471"/>
    </row>
    <row r="95" spans="1:34" s="470" customFormat="1" ht="45.75" customHeight="1" x14ac:dyDescent="0.25">
      <c r="A95" s="306" t="s">
        <v>317</v>
      </c>
      <c r="B95" s="306" t="s">
        <v>314</v>
      </c>
      <c r="C95" s="307" t="s">
        <v>74</v>
      </c>
      <c r="D95" s="397" t="s">
        <v>26</v>
      </c>
      <c r="E95" s="250">
        <f>SUM(F95,I95)</f>
        <v>2064240</v>
      </c>
      <c r="F95" s="250">
        <v>2064240</v>
      </c>
      <c r="G95" s="313"/>
      <c r="H95" s="313"/>
      <c r="I95" s="313"/>
      <c r="J95" s="473">
        <f t="shared" si="36"/>
        <v>0</v>
      </c>
      <c r="K95" s="451"/>
      <c r="L95" s="451"/>
      <c r="M95" s="451"/>
      <c r="N95" s="451"/>
      <c r="O95" s="451"/>
      <c r="P95" s="451"/>
      <c r="Q95" s="473">
        <f t="shared" si="37"/>
        <v>2064240</v>
      </c>
      <c r="S95" s="471"/>
      <c r="T95" s="471"/>
      <c r="U95" s="471"/>
      <c r="V95" s="471"/>
      <c r="W95" s="471"/>
      <c r="X95" s="471"/>
      <c r="Y95" s="471"/>
      <c r="Z95" s="471"/>
      <c r="AA95" s="471"/>
      <c r="AB95" s="471"/>
      <c r="AC95" s="471"/>
      <c r="AD95" s="471"/>
      <c r="AE95" s="471"/>
      <c r="AF95" s="471"/>
      <c r="AG95" s="471"/>
      <c r="AH95" s="471"/>
    </row>
    <row r="96" spans="1:34" s="4" customFormat="1" ht="51.75" customHeight="1" x14ac:dyDescent="0.25">
      <c r="A96" s="395" t="s">
        <v>445</v>
      </c>
      <c r="B96" s="408">
        <v>3040</v>
      </c>
      <c r="C96" s="408"/>
      <c r="D96" s="401" t="s">
        <v>418</v>
      </c>
      <c r="E96" s="300">
        <f t="shared" si="32"/>
        <v>52303800</v>
      </c>
      <c r="F96" s="301">
        <f>SUM(F97:F105)</f>
        <v>52303800</v>
      </c>
      <c r="G96" s="302"/>
      <c r="H96" s="302"/>
      <c r="I96" s="302"/>
      <c r="J96" s="290">
        <f t="shared" si="36"/>
        <v>0</v>
      </c>
      <c r="K96" s="302"/>
      <c r="L96" s="302"/>
      <c r="M96" s="302"/>
      <c r="N96" s="302"/>
      <c r="O96" s="302"/>
      <c r="P96" s="302"/>
      <c r="Q96" s="290">
        <f t="shared" si="33"/>
        <v>52303800</v>
      </c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</row>
    <row r="97" spans="1:34" s="470" customFormat="1" ht="21.75" customHeight="1" x14ac:dyDescent="0.25">
      <c r="A97" s="392" t="s">
        <v>444</v>
      </c>
      <c r="B97" s="409">
        <v>3041</v>
      </c>
      <c r="C97" s="409">
        <v>1040</v>
      </c>
      <c r="D97" s="397" t="s">
        <v>419</v>
      </c>
      <c r="E97" s="452">
        <f t="shared" si="32"/>
        <v>545000</v>
      </c>
      <c r="F97" s="452">
        <v>545000</v>
      </c>
      <c r="G97" s="451"/>
      <c r="H97" s="451"/>
      <c r="I97" s="451"/>
      <c r="J97" s="473">
        <f t="shared" si="36"/>
        <v>0</v>
      </c>
      <c r="K97" s="451"/>
      <c r="L97" s="451"/>
      <c r="M97" s="451"/>
      <c r="N97" s="451"/>
      <c r="O97" s="451"/>
      <c r="P97" s="451"/>
      <c r="Q97" s="473">
        <f t="shared" si="33"/>
        <v>545000</v>
      </c>
      <c r="S97" s="471"/>
      <c r="T97" s="471"/>
      <c r="U97" s="471"/>
      <c r="V97" s="471"/>
      <c r="W97" s="471"/>
      <c r="X97" s="471"/>
      <c r="Y97" s="471"/>
      <c r="Z97" s="471"/>
      <c r="AA97" s="471"/>
      <c r="AB97" s="471"/>
      <c r="AC97" s="471"/>
      <c r="AD97" s="471"/>
      <c r="AE97" s="471"/>
      <c r="AF97" s="471"/>
      <c r="AG97" s="471"/>
      <c r="AH97" s="471"/>
    </row>
    <row r="98" spans="1:34" s="470" customFormat="1" ht="34.5" hidden="1" customHeight="1" x14ac:dyDescent="0.25">
      <c r="A98" s="392"/>
      <c r="B98" s="409">
        <v>3042</v>
      </c>
      <c r="C98" s="409">
        <v>1040</v>
      </c>
      <c r="D98" s="397" t="s">
        <v>420</v>
      </c>
      <c r="E98" s="452">
        <f t="shared" si="32"/>
        <v>0</v>
      </c>
      <c r="F98" s="452"/>
      <c r="G98" s="451"/>
      <c r="H98" s="451"/>
      <c r="I98" s="451"/>
      <c r="J98" s="473">
        <f t="shared" si="36"/>
        <v>0</v>
      </c>
      <c r="K98" s="451"/>
      <c r="L98" s="451"/>
      <c r="M98" s="451"/>
      <c r="N98" s="451"/>
      <c r="O98" s="451"/>
      <c r="P98" s="451"/>
      <c r="Q98" s="473">
        <f t="shared" si="33"/>
        <v>0</v>
      </c>
      <c r="S98" s="471"/>
      <c r="T98" s="471"/>
      <c r="U98" s="471"/>
      <c r="V98" s="471"/>
      <c r="W98" s="471"/>
      <c r="X98" s="471"/>
      <c r="Y98" s="471"/>
      <c r="Z98" s="471"/>
      <c r="AA98" s="471"/>
      <c r="AB98" s="471"/>
      <c r="AC98" s="471"/>
      <c r="AD98" s="471"/>
      <c r="AE98" s="471"/>
      <c r="AF98" s="471"/>
      <c r="AG98" s="471"/>
      <c r="AH98" s="471"/>
    </row>
    <row r="99" spans="1:34" s="470" customFormat="1" ht="23.25" customHeight="1" x14ac:dyDescent="0.25">
      <c r="A99" s="392" t="s">
        <v>443</v>
      </c>
      <c r="B99" s="409">
        <v>3043</v>
      </c>
      <c r="C99" s="409">
        <v>1040</v>
      </c>
      <c r="D99" s="397" t="s">
        <v>421</v>
      </c>
      <c r="E99" s="452">
        <f t="shared" si="32"/>
        <v>30005000</v>
      </c>
      <c r="F99" s="452">
        <v>30005000</v>
      </c>
      <c r="G99" s="451"/>
      <c r="H99" s="451"/>
      <c r="I99" s="451"/>
      <c r="J99" s="473">
        <f t="shared" si="36"/>
        <v>0</v>
      </c>
      <c r="K99" s="451"/>
      <c r="L99" s="451"/>
      <c r="M99" s="451"/>
      <c r="N99" s="451"/>
      <c r="O99" s="451"/>
      <c r="P99" s="451"/>
      <c r="Q99" s="473">
        <f t="shared" si="33"/>
        <v>30005000</v>
      </c>
      <c r="S99" s="471"/>
      <c r="T99" s="471"/>
      <c r="U99" s="471"/>
      <c r="V99" s="471"/>
      <c r="W99" s="471"/>
      <c r="X99" s="471"/>
      <c r="Y99" s="471"/>
      <c r="Z99" s="471"/>
      <c r="AA99" s="471"/>
      <c r="AB99" s="471"/>
      <c r="AC99" s="471"/>
      <c r="AD99" s="471"/>
      <c r="AE99" s="471"/>
      <c r="AF99" s="471"/>
      <c r="AG99" s="471"/>
      <c r="AH99" s="471"/>
    </row>
    <row r="100" spans="1:34" s="470" customFormat="1" ht="36.75" customHeight="1" x14ac:dyDescent="0.25">
      <c r="A100" s="392" t="s">
        <v>442</v>
      </c>
      <c r="B100" s="409">
        <v>3044</v>
      </c>
      <c r="C100" s="409">
        <v>1040</v>
      </c>
      <c r="D100" s="397" t="s">
        <v>422</v>
      </c>
      <c r="E100" s="452">
        <f t="shared" si="32"/>
        <v>2051800</v>
      </c>
      <c r="F100" s="452">
        <v>2051800</v>
      </c>
      <c r="G100" s="451"/>
      <c r="H100" s="451"/>
      <c r="I100" s="451"/>
      <c r="J100" s="473">
        <f t="shared" si="36"/>
        <v>0</v>
      </c>
      <c r="K100" s="451"/>
      <c r="L100" s="451"/>
      <c r="M100" s="451"/>
      <c r="N100" s="451"/>
      <c r="O100" s="451"/>
      <c r="P100" s="451"/>
      <c r="Q100" s="473">
        <f t="shared" si="33"/>
        <v>2051800</v>
      </c>
      <c r="S100" s="471"/>
      <c r="T100" s="471"/>
      <c r="U100" s="471"/>
      <c r="V100" s="471"/>
      <c r="W100" s="471"/>
      <c r="X100" s="471"/>
      <c r="Y100" s="471"/>
      <c r="Z100" s="471"/>
      <c r="AA100" s="471"/>
      <c r="AB100" s="471"/>
      <c r="AC100" s="471"/>
      <c r="AD100" s="471"/>
      <c r="AE100" s="471"/>
      <c r="AF100" s="471"/>
      <c r="AG100" s="471"/>
      <c r="AH100" s="471"/>
    </row>
    <row r="101" spans="1:34" s="470" customFormat="1" ht="22.5" customHeight="1" x14ac:dyDescent="0.25">
      <c r="A101" s="392" t="s">
        <v>441</v>
      </c>
      <c r="B101" s="409">
        <v>3045</v>
      </c>
      <c r="C101" s="409">
        <v>1040</v>
      </c>
      <c r="D101" s="397" t="s">
        <v>423</v>
      </c>
      <c r="E101" s="452">
        <f t="shared" si="32"/>
        <v>2640000</v>
      </c>
      <c r="F101" s="452">
        <v>2640000</v>
      </c>
      <c r="G101" s="451"/>
      <c r="H101" s="451"/>
      <c r="I101" s="451"/>
      <c r="J101" s="473">
        <f t="shared" si="36"/>
        <v>0</v>
      </c>
      <c r="K101" s="451"/>
      <c r="L101" s="451"/>
      <c r="M101" s="451"/>
      <c r="N101" s="451"/>
      <c r="O101" s="451"/>
      <c r="P101" s="451"/>
      <c r="Q101" s="473">
        <f t="shared" si="33"/>
        <v>2640000</v>
      </c>
      <c r="S101" s="471"/>
      <c r="T101" s="471"/>
      <c r="U101" s="471"/>
      <c r="V101" s="471"/>
      <c r="W101" s="471"/>
      <c r="X101" s="471"/>
      <c r="Y101" s="471"/>
      <c r="Z101" s="471"/>
      <c r="AA101" s="471"/>
      <c r="AB101" s="471"/>
      <c r="AC101" s="471"/>
      <c r="AD101" s="471"/>
      <c r="AE101" s="471"/>
      <c r="AF101" s="471"/>
      <c r="AG101" s="471"/>
      <c r="AH101" s="471"/>
    </row>
    <row r="102" spans="1:34" s="470" customFormat="1" ht="23.25" customHeight="1" x14ac:dyDescent="0.25">
      <c r="A102" s="392" t="s">
        <v>440</v>
      </c>
      <c r="B102" s="409">
        <v>3046</v>
      </c>
      <c r="C102" s="409">
        <v>1040</v>
      </c>
      <c r="D102" s="397" t="s">
        <v>424</v>
      </c>
      <c r="E102" s="452">
        <f t="shared" si="32"/>
        <v>729000</v>
      </c>
      <c r="F102" s="452">
        <v>729000</v>
      </c>
      <c r="G102" s="451"/>
      <c r="H102" s="451"/>
      <c r="I102" s="451"/>
      <c r="J102" s="473">
        <f t="shared" si="36"/>
        <v>0</v>
      </c>
      <c r="K102" s="451"/>
      <c r="L102" s="451"/>
      <c r="M102" s="451"/>
      <c r="N102" s="451"/>
      <c r="O102" s="451"/>
      <c r="P102" s="451"/>
      <c r="Q102" s="473">
        <f t="shared" si="33"/>
        <v>729000</v>
      </c>
      <c r="S102" s="471"/>
      <c r="T102" s="471"/>
      <c r="U102" s="471"/>
      <c r="V102" s="471"/>
      <c r="W102" s="471"/>
      <c r="X102" s="471"/>
      <c r="Y102" s="471"/>
      <c r="Z102" s="471"/>
      <c r="AA102" s="471"/>
      <c r="AB102" s="471"/>
      <c r="AC102" s="471"/>
      <c r="AD102" s="471"/>
      <c r="AE102" s="471"/>
      <c r="AF102" s="471"/>
      <c r="AG102" s="471"/>
      <c r="AH102" s="471"/>
    </row>
    <row r="103" spans="1:34" s="470" customFormat="1" ht="24" customHeight="1" x14ac:dyDescent="0.25">
      <c r="A103" s="392" t="s">
        <v>439</v>
      </c>
      <c r="B103" s="409">
        <v>3047</v>
      </c>
      <c r="C103" s="409">
        <v>1040</v>
      </c>
      <c r="D103" s="397" t="s">
        <v>425</v>
      </c>
      <c r="E103" s="452">
        <f t="shared" si="32"/>
        <v>196000</v>
      </c>
      <c r="F103" s="452">
        <v>196000</v>
      </c>
      <c r="G103" s="451"/>
      <c r="H103" s="451"/>
      <c r="I103" s="451"/>
      <c r="J103" s="473">
        <f t="shared" si="36"/>
        <v>0</v>
      </c>
      <c r="K103" s="451"/>
      <c r="L103" s="451"/>
      <c r="M103" s="451"/>
      <c r="N103" s="451"/>
      <c r="O103" s="451"/>
      <c r="P103" s="451"/>
      <c r="Q103" s="473">
        <f t="shared" si="33"/>
        <v>196000</v>
      </c>
      <c r="S103" s="471"/>
      <c r="T103" s="471"/>
      <c r="U103" s="471"/>
      <c r="V103" s="471"/>
      <c r="W103" s="471"/>
      <c r="X103" s="471"/>
      <c r="Y103" s="471"/>
      <c r="Z103" s="471"/>
      <c r="AA103" s="471"/>
      <c r="AB103" s="471"/>
      <c r="AC103" s="471"/>
      <c r="AD103" s="471"/>
      <c r="AE103" s="471"/>
      <c r="AF103" s="471"/>
      <c r="AG103" s="471"/>
      <c r="AH103" s="471"/>
    </row>
    <row r="104" spans="1:34" s="470" customFormat="1" ht="36" customHeight="1" x14ac:dyDescent="0.25">
      <c r="A104" s="243" t="s">
        <v>438</v>
      </c>
      <c r="B104" s="409">
        <v>3048</v>
      </c>
      <c r="C104" s="409">
        <v>1040</v>
      </c>
      <c r="D104" s="397" t="s">
        <v>426</v>
      </c>
      <c r="E104" s="250">
        <f t="shared" si="32"/>
        <v>8457000</v>
      </c>
      <c r="F104" s="250">
        <v>8457000</v>
      </c>
      <c r="G104" s="206"/>
      <c r="H104" s="206"/>
      <c r="I104" s="206"/>
      <c r="J104" s="473">
        <f t="shared" si="36"/>
        <v>0</v>
      </c>
      <c r="K104" s="206"/>
      <c r="L104" s="206"/>
      <c r="M104" s="206"/>
      <c r="N104" s="206"/>
      <c r="O104" s="206"/>
      <c r="P104" s="206"/>
      <c r="Q104" s="297">
        <f t="shared" si="33"/>
        <v>8457000</v>
      </c>
      <c r="S104" s="471"/>
      <c r="T104" s="471"/>
      <c r="U104" s="471"/>
      <c r="V104" s="471"/>
      <c r="W104" s="471"/>
      <c r="X104" s="471"/>
      <c r="Y104" s="471"/>
      <c r="Z104" s="471"/>
      <c r="AA104" s="471"/>
      <c r="AB104" s="471"/>
      <c r="AC104" s="471"/>
      <c r="AD104" s="471"/>
      <c r="AE104" s="471"/>
      <c r="AF104" s="471"/>
      <c r="AG104" s="471"/>
      <c r="AH104" s="471"/>
    </row>
    <row r="105" spans="1:34" s="470" customFormat="1" ht="34.5" customHeight="1" x14ac:dyDescent="0.25">
      <c r="A105" s="243" t="s">
        <v>437</v>
      </c>
      <c r="B105" s="409">
        <v>3049</v>
      </c>
      <c r="C105" s="409">
        <v>1010</v>
      </c>
      <c r="D105" s="397" t="s">
        <v>427</v>
      </c>
      <c r="E105" s="250">
        <f t="shared" si="32"/>
        <v>7680000</v>
      </c>
      <c r="F105" s="250">
        <v>7680000</v>
      </c>
      <c r="G105" s="206"/>
      <c r="H105" s="206"/>
      <c r="I105" s="206"/>
      <c r="J105" s="473">
        <f t="shared" si="36"/>
        <v>0</v>
      </c>
      <c r="K105" s="206"/>
      <c r="L105" s="206"/>
      <c r="M105" s="206"/>
      <c r="N105" s="206"/>
      <c r="O105" s="206"/>
      <c r="P105" s="206"/>
      <c r="Q105" s="297">
        <f t="shared" si="33"/>
        <v>7680000</v>
      </c>
      <c r="S105" s="471"/>
      <c r="T105" s="471"/>
      <c r="U105" s="471"/>
      <c r="V105" s="471"/>
      <c r="W105" s="471"/>
      <c r="X105" s="471"/>
      <c r="Y105" s="471"/>
      <c r="Z105" s="471"/>
      <c r="AA105" s="471"/>
      <c r="AB105" s="471"/>
      <c r="AC105" s="471"/>
      <c r="AD105" s="471"/>
      <c r="AE105" s="471"/>
      <c r="AF105" s="471"/>
      <c r="AG105" s="471"/>
      <c r="AH105" s="471"/>
    </row>
    <row r="106" spans="1:34" s="4" customFormat="1" ht="39" hidden="1" customHeight="1" x14ac:dyDescent="0.25">
      <c r="A106" s="395" t="s">
        <v>436</v>
      </c>
      <c r="B106" s="408">
        <v>3050</v>
      </c>
      <c r="C106" s="408">
        <v>1070</v>
      </c>
      <c r="D106" s="401" t="s">
        <v>428</v>
      </c>
      <c r="E106" s="300">
        <f t="shared" si="32"/>
        <v>0</v>
      </c>
      <c r="F106" s="301"/>
      <c r="G106" s="302"/>
      <c r="H106" s="302"/>
      <c r="I106" s="302"/>
      <c r="J106" s="290">
        <f t="shared" si="36"/>
        <v>0</v>
      </c>
      <c r="K106" s="302"/>
      <c r="L106" s="302"/>
      <c r="M106" s="302"/>
      <c r="N106" s="302"/>
      <c r="O106" s="302"/>
      <c r="P106" s="302"/>
      <c r="Q106" s="290">
        <f t="shared" si="33"/>
        <v>0</v>
      </c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</row>
    <row r="107" spans="1:34" s="4" customFormat="1" ht="41.25" customHeight="1" x14ac:dyDescent="0.25">
      <c r="A107" s="299" t="s">
        <v>435</v>
      </c>
      <c r="B107" s="299" t="s">
        <v>434</v>
      </c>
      <c r="C107" s="299" t="s">
        <v>75</v>
      </c>
      <c r="D107" s="276" t="s">
        <v>433</v>
      </c>
      <c r="E107" s="305">
        <f t="shared" si="32"/>
        <v>890700</v>
      </c>
      <c r="F107" s="224">
        <v>890700</v>
      </c>
      <c r="G107" s="117"/>
      <c r="H107" s="117"/>
      <c r="I107" s="117"/>
      <c r="J107" s="290">
        <f t="shared" si="36"/>
        <v>0</v>
      </c>
      <c r="K107" s="117"/>
      <c r="L107" s="117"/>
      <c r="M107" s="117"/>
      <c r="N107" s="117"/>
      <c r="O107" s="117"/>
      <c r="P107" s="117"/>
      <c r="Q107" s="119">
        <f t="shared" si="33"/>
        <v>890700</v>
      </c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</row>
    <row r="108" spans="1:34" s="4" customFormat="1" ht="39" hidden="1" customHeight="1" x14ac:dyDescent="0.25">
      <c r="A108" s="299"/>
      <c r="B108" s="299"/>
      <c r="C108" s="395"/>
      <c r="D108" s="399"/>
      <c r="E108" s="305">
        <f t="shared" si="32"/>
        <v>0</v>
      </c>
      <c r="F108" s="301"/>
      <c r="G108" s="302"/>
      <c r="H108" s="302"/>
      <c r="I108" s="302"/>
      <c r="J108" s="290">
        <f t="shared" si="34"/>
        <v>0</v>
      </c>
      <c r="K108" s="302"/>
      <c r="L108" s="302"/>
      <c r="M108" s="302"/>
      <c r="N108" s="302"/>
      <c r="O108" s="302"/>
      <c r="P108" s="302"/>
      <c r="Q108" s="290">
        <f t="shared" si="33"/>
        <v>0</v>
      </c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</row>
    <row r="109" spans="1:34" s="4" customFormat="1" ht="39" hidden="1" customHeight="1" x14ac:dyDescent="0.25">
      <c r="A109" s="299"/>
      <c r="B109" s="299"/>
      <c r="C109" s="395"/>
      <c r="D109" s="399"/>
      <c r="E109" s="305">
        <f t="shared" si="32"/>
        <v>0</v>
      </c>
      <c r="F109" s="301"/>
      <c r="G109" s="302"/>
      <c r="H109" s="302"/>
      <c r="I109" s="302"/>
      <c r="J109" s="290">
        <f t="shared" si="34"/>
        <v>0</v>
      </c>
      <c r="K109" s="302"/>
      <c r="L109" s="302"/>
      <c r="M109" s="302"/>
      <c r="N109" s="302"/>
      <c r="O109" s="302"/>
      <c r="P109" s="302"/>
      <c r="Q109" s="290">
        <f t="shared" si="33"/>
        <v>0</v>
      </c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</row>
    <row r="110" spans="1:34" s="4" customFormat="1" ht="39" hidden="1" customHeight="1" x14ac:dyDescent="0.25">
      <c r="A110" s="299"/>
      <c r="B110" s="299"/>
      <c r="C110" s="395"/>
      <c r="D110" s="399"/>
      <c r="E110" s="305">
        <f t="shared" si="32"/>
        <v>0</v>
      </c>
      <c r="F110" s="301"/>
      <c r="G110" s="302"/>
      <c r="H110" s="302"/>
      <c r="I110" s="302"/>
      <c r="J110" s="290">
        <f t="shared" si="34"/>
        <v>0</v>
      </c>
      <c r="K110" s="302"/>
      <c r="L110" s="302"/>
      <c r="M110" s="302"/>
      <c r="N110" s="302"/>
      <c r="O110" s="302"/>
      <c r="P110" s="302"/>
      <c r="Q110" s="290">
        <f t="shared" si="33"/>
        <v>0</v>
      </c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</row>
    <row r="111" spans="1:34" s="4" customFormat="1" ht="39" hidden="1" customHeight="1" x14ac:dyDescent="0.25">
      <c r="A111" s="299"/>
      <c r="B111" s="299"/>
      <c r="C111" s="395"/>
      <c r="D111" s="399"/>
      <c r="E111" s="305">
        <f t="shared" si="32"/>
        <v>0</v>
      </c>
      <c r="F111" s="301"/>
      <c r="G111" s="302"/>
      <c r="H111" s="302"/>
      <c r="I111" s="302"/>
      <c r="J111" s="290">
        <f t="shared" si="34"/>
        <v>0</v>
      </c>
      <c r="K111" s="302"/>
      <c r="L111" s="302"/>
      <c r="M111" s="302"/>
      <c r="N111" s="302"/>
      <c r="O111" s="302"/>
      <c r="P111" s="302"/>
      <c r="Q111" s="290">
        <f t="shared" si="33"/>
        <v>0</v>
      </c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</row>
    <row r="112" spans="1:34" s="4" customFormat="1" ht="39" hidden="1" customHeight="1" x14ac:dyDescent="0.25">
      <c r="A112" s="299"/>
      <c r="B112" s="299"/>
      <c r="C112" s="395"/>
      <c r="D112" s="399"/>
      <c r="E112" s="305">
        <f t="shared" si="32"/>
        <v>0</v>
      </c>
      <c r="F112" s="301"/>
      <c r="G112" s="302"/>
      <c r="H112" s="302"/>
      <c r="I112" s="302"/>
      <c r="J112" s="290">
        <f t="shared" si="34"/>
        <v>0</v>
      </c>
      <c r="K112" s="302"/>
      <c r="L112" s="302"/>
      <c r="M112" s="302"/>
      <c r="N112" s="302"/>
      <c r="O112" s="302"/>
      <c r="P112" s="302"/>
      <c r="Q112" s="290">
        <f t="shared" si="33"/>
        <v>0</v>
      </c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</row>
    <row r="113" spans="1:123" s="4" customFormat="1" ht="52.5" customHeight="1" x14ac:dyDescent="0.25">
      <c r="A113" s="303" t="s">
        <v>323</v>
      </c>
      <c r="B113" s="303" t="s">
        <v>208</v>
      </c>
      <c r="C113" s="325"/>
      <c r="D113" s="342" t="s">
        <v>322</v>
      </c>
      <c r="E113" s="305">
        <f>SUM(F113,I123)</f>
        <v>9741820</v>
      </c>
      <c r="F113" s="224">
        <f>SUM(F114:F115)</f>
        <v>9741820</v>
      </c>
      <c r="G113" s="224">
        <f t="shared" ref="G113:H113" si="38">SUM(G114:G115)</f>
        <v>6992940</v>
      </c>
      <c r="H113" s="224">
        <f t="shared" si="38"/>
        <v>313280</v>
      </c>
      <c r="I113" s="343"/>
      <c r="J113" s="290">
        <f t="shared" ref="J113:J118" si="39">SUM(K113,N113)</f>
        <v>325650</v>
      </c>
      <c r="K113" s="224">
        <f t="shared" ref="K113" si="40">SUM(K114:K115)</f>
        <v>37200</v>
      </c>
      <c r="L113" s="224">
        <f t="shared" ref="L113" si="41">SUM(L114:L115)</f>
        <v>2160</v>
      </c>
      <c r="M113" s="224">
        <f t="shared" ref="M113" si="42">SUM(M114:M115)</f>
        <v>6660</v>
      </c>
      <c r="N113" s="224">
        <f t="shared" ref="N113" si="43">SUM(N114:N115)</f>
        <v>288450</v>
      </c>
      <c r="O113" s="224">
        <f t="shared" ref="O113" si="44">SUM(O114:O115)</f>
        <v>267950</v>
      </c>
      <c r="P113" s="344"/>
      <c r="Q113" s="290">
        <f t="shared" ref="Q113:Q115" si="45">SUM(E113,J113)</f>
        <v>10067470</v>
      </c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</row>
    <row r="114" spans="1:123" s="470" customFormat="1" ht="65.25" customHeight="1" x14ac:dyDescent="0.25">
      <c r="A114" s="306" t="s">
        <v>321</v>
      </c>
      <c r="B114" s="306" t="s">
        <v>209</v>
      </c>
      <c r="C114" s="307" t="s">
        <v>76</v>
      </c>
      <c r="D114" s="397" t="s">
        <v>24</v>
      </c>
      <c r="E114" s="456">
        <f>SUM(F114,I124)</f>
        <v>3573270</v>
      </c>
      <c r="F114" s="250">
        <v>3573270</v>
      </c>
      <c r="G114" s="313">
        <v>2744540</v>
      </c>
      <c r="H114" s="313">
        <v>45280</v>
      </c>
      <c r="I114" s="313"/>
      <c r="J114" s="289">
        <f t="shared" si="39"/>
        <v>60200</v>
      </c>
      <c r="K114" s="345">
        <v>19200</v>
      </c>
      <c r="L114" s="313"/>
      <c r="M114" s="313"/>
      <c r="N114" s="345">
        <v>41000</v>
      </c>
      <c r="O114" s="345">
        <v>20500</v>
      </c>
      <c r="P114" s="313"/>
      <c r="Q114" s="289">
        <f t="shared" si="45"/>
        <v>3633470</v>
      </c>
      <c r="S114" s="471"/>
      <c r="T114" s="471"/>
      <c r="U114" s="471"/>
      <c r="V114" s="471"/>
      <c r="W114" s="471"/>
      <c r="X114" s="471"/>
      <c r="Y114" s="471"/>
      <c r="Z114" s="471"/>
      <c r="AA114" s="471"/>
      <c r="AB114" s="471"/>
      <c r="AC114" s="471"/>
      <c r="AD114" s="471"/>
      <c r="AE114" s="471"/>
      <c r="AF114" s="471"/>
      <c r="AG114" s="471"/>
      <c r="AH114" s="471"/>
    </row>
    <row r="115" spans="1:123" s="457" customFormat="1" ht="36" customHeight="1" x14ac:dyDescent="0.25">
      <c r="A115" s="303" t="s">
        <v>325</v>
      </c>
      <c r="B115" s="303" t="s">
        <v>210</v>
      </c>
      <c r="C115" s="325" t="s">
        <v>75</v>
      </c>
      <c r="D115" s="397" t="s">
        <v>324</v>
      </c>
      <c r="E115" s="250">
        <f t="shared" ref="E115:E127" si="46">SUM(F115,I125)</f>
        <v>6168550</v>
      </c>
      <c r="F115" s="224">
        <v>6168550</v>
      </c>
      <c r="G115" s="224">
        <v>4248400</v>
      </c>
      <c r="H115" s="224">
        <v>268000</v>
      </c>
      <c r="I115" s="224"/>
      <c r="J115" s="292">
        <f t="shared" si="39"/>
        <v>265450</v>
      </c>
      <c r="K115" s="224">
        <v>18000</v>
      </c>
      <c r="L115" s="224">
        <v>2160</v>
      </c>
      <c r="M115" s="224">
        <v>6660</v>
      </c>
      <c r="N115" s="250">
        <v>247450</v>
      </c>
      <c r="O115" s="250">
        <v>247450</v>
      </c>
      <c r="P115" s="224">
        <f t="shared" ref="P115" si="47">SUM(P116:P118)</f>
        <v>0</v>
      </c>
      <c r="Q115" s="292">
        <f t="shared" si="45"/>
        <v>6434000</v>
      </c>
      <c r="S115" s="472"/>
      <c r="T115" s="472"/>
      <c r="U115" s="472"/>
      <c r="V115" s="472"/>
      <c r="W115" s="472"/>
      <c r="X115" s="472"/>
      <c r="Y115" s="472"/>
      <c r="Z115" s="472"/>
      <c r="AA115" s="472"/>
      <c r="AB115" s="472"/>
      <c r="AC115" s="472"/>
      <c r="AD115" s="472"/>
      <c r="AE115" s="472"/>
      <c r="AF115" s="472"/>
      <c r="AG115" s="472"/>
      <c r="AH115" s="472"/>
    </row>
    <row r="116" spans="1:123" s="4" customFormat="1" ht="70.5" customHeight="1" x14ac:dyDescent="0.25">
      <c r="A116" s="327" t="s">
        <v>327</v>
      </c>
      <c r="B116" s="327" t="s">
        <v>199</v>
      </c>
      <c r="C116" s="325" t="s">
        <v>75</v>
      </c>
      <c r="D116" s="347" t="s">
        <v>326</v>
      </c>
      <c r="E116" s="305">
        <f t="shared" si="46"/>
        <v>57200</v>
      </c>
      <c r="F116" s="328">
        <v>57200</v>
      </c>
      <c r="G116" s="329"/>
      <c r="H116" s="329"/>
      <c r="I116" s="329"/>
      <c r="J116" s="119">
        <f t="shared" si="39"/>
        <v>0</v>
      </c>
      <c r="K116" s="329"/>
      <c r="L116" s="329"/>
      <c r="M116" s="329"/>
      <c r="N116" s="329"/>
      <c r="O116" s="329"/>
      <c r="P116" s="329"/>
      <c r="Q116" s="330">
        <f>SUM(J116,E116)</f>
        <v>57200</v>
      </c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</row>
    <row r="117" spans="1:123" s="4" customFormat="1" ht="23.25" customHeight="1" x14ac:dyDescent="0.25">
      <c r="A117" s="327" t="s">
        <v>331</v>
      </c>
      <c r="B117" s="327" t="s">
        <v>332</v>
      </c>
      <c r="C117" s="325"/>
      <c r="D117" s="347" t="s">
        <v>450</v>
      </c>
      <c r="E117" s="315">
        <f t="shared" si="46"/>
        <v>62700</v>
      </c>
      <c r="F117" s="328">
        <v>62700</v>
      </c>
      <c r="G117" s="329"/>
      <c r="H117" s="329"/>
      <c r="I117" s="329"/>
      <c r="J117" s="119">
        <f t="shared" si="39"/>
        <v>0</v>
      </c>
      <c r="K117" s="329"/>
      <c r="L117" s="329"/>
      <c r="M117" s="329"/>
      <c r="N117" s="329"/>
      <c r="O117" s="329"/>
      <c r="P117" s="329"/>
      <c r="Q117" s="330">
        <f>SUM(J117,E117)</f>
        <v>62700</v>
      </c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</row>
    <row r="118" spans="1:123" s="470" customFormat="1" ht="52.5" customHeight="1" x14ac:dyDescent="0.25">
      <c r="A118" s="317" t="s">
        <v>328</v>
      </c>
      <c r="B118" s="317" t="s">
        <v>329</v>
      </c>
      <c r="C118" s="248" t="s">
        <v>25</v>
      </c>
      <c r="D118" s="346" t="s">
        <v>330</v>
      </c>
      <c r="E118" s="456">
        <f t="shared" si="46"/>
        <v>62700</v>
      </c>
      <c r="F118" s="244">
        <v>62700</v>
      </c>
      <c r="G118" s="391"/>
      <c r="H118" s="391"/>
      <c r="I118" s="391"/>
      <c r="J118" s="292">
        <f t="shared" si="39"/>
        <v>0</v>
      </c>
      <c r="K118" s="391"/>
      <c r="L118" s="391"/>
      <c r="M118" s="391"/>
      <c r="N118" s="391"/>
      <c r="O118" s="391"/>
      <c r="P118" s="391"/>
      <c r="Q118" s="354">
        <f>SUM(J118,E118)</f>
        <v>62700</v>
      </c>
      <c r="S118" s="471"/>
      <c r="T118" s="471"/>
      <c r="U118" s="471"/>
      <c r="V118" s="471"/>
      <c r="W118" s="471"/>
      <c r="X118" s="471"/>
      <c r="Y118" s="471"/>
      <c r="Z118" s="471"/>
      <c r="AA118" s="471"/>
      <c r="AB118" s="471"/>
      <c r="AC118" s="471"/>
      <c r="AD118" s="471"/>
      <c r="AE118" s="471"/>
      <c r="AF118" s="471"/>
      <c r="AG118" s="471"/>
      <c r="AH118" s="471"/>
    </row>
    <row r="119" spans="1:123" s="4" customFormat="1" ht="22.5" customHeight="1" x14ac:dyDescent="0.25">
      <c r="A119" s="320" t="s">
        <v>333</v>
      </c>
      <c r="B119" s="320" t="s">
        <v>265</v>
      </c>
      <c r="C119" s="321"/>
      <c r="D119" s="348" t="s">
        <v>266</v>
      </c>
      <c r="E119" s="314">
        <f t="shared" si="46"/>
        <v>2429556</v>
      </c>
      <c r="F119" s="300">
        <v>2429556</v>
      </c>
      <c r="G119" s="300"/>
      <c r="H119" s="300"/>
      <c r="I119" s="300"/>
      <c r="J119" s="300">
        <f t="shared" ref="J119:Q119" si="48">SUM(J120)</f>
        <v>0</v>
      </c>
      <c r="K119" s="300"/>
      <c r="L119" s="300"/>
      <c r="M119" s="300"/>
      <c r="N119" s="300"/>
      <c r="O119" s="300"/>
      <c r="P119" s="300">
        <f t="shared" si="48"/>
        <v>0</v>
      </c>
      <c r="Q119" s="300">
        <f t="shared" si="48"/>
        <v>2429556</v>
      </c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</row>
    <row r="120" spans="1:123" s="470" customFormat="1" ht="39" customHeight="1" x14ac:dyDescent="0.25">
      <c r="A120" s="306" t="s">
        <v>334</v>
      </c>
      <c r="B120" s="306" t="s">
        <v>263</v>
      </c>
      <c r="C120" s="248" t="s">
        <v>67</v>
      </c>
      <c r="D120" s="346" t="s">
        <v>267</v>
      </c>
      <c r="E120" s="456">
        <f t="shared" si="46"/>
        <v>2429556</v>
      </c>
      <c r="F120" s="250">
        <v>2429556</v>
      </c>
      <c r="G120" s="206"/>
      <c r="H120" s="206"/>
      <c r="I120" s="206"/>
      <c r="J120" s="297">
        <f t="shared" ref="J120:J147" si="49">SUM(K120,N120)</f>
        <v>0</v>
      </c>
      <c r="K120" s="206"/>
      <c r="L120" s="206"/>
      <c r="M120" s="206"/>
      <c r="N120" s="206"/>
      <c r="O120" s="206"/>
      <c r="P120" s="206"/>
      <c r="Q120" s="297">
        <f>SUM(E120,J120)</f>
        <v>2429556</v>
      </c>
      <c r="S120" s="471"/>
      <c r="T120" s="471"/>
      <c r="U120" s="471"/>
      <c r="V120" s="471"/>
      <c r="W120" s="471"/>
      <c r="X120" s="471"/>
      <c r="Y120" s="471"/>
      <c r="Z120" s="471"/>
      <c r="AA120" s="471"/>
      <c r="AB120" s="471"/>
      <c r="AC120" s="471"/>
      <c r="AD120" s="471"/>
      <c r="AE120" s="471"/>
      <c r="AF120" s="471"/>
      <c r="AG120" s="471"/>
      <c r="AH120" s="471"/>
    </row>
    <row r="121" spans="1:123" s="209" customFormat="1" ht="22.5" hidden="1" customHeight="1" x14ac:dyDescent="0.25">
      <c r="A121" s="323"/>
      <c r="B121" s="323"/>
      <c r="C121" s="321"/>
      <c r="D121" s="347"/>
      <c r="E121" s="314">
        <f t="shared" si="46"/>
        <v>0</v>
      </c>
      <c r="F121" s="301"/>
      <c r="G121" s="302"/>
      <c r="H121" s="302"/>
      <c r="I121" s="302"/>
      <c r="J121" s="290">
        <f t="shared" si="49"/>
        <v>0</v>
      </c>
      <c r="K121" s="208"/>
      <c r="L121" s="208"/>
      <c r="M121" s="208"/>
      <c r="N121" s="208"/>
      <c r="O121" s="208"/>
      <c r="P121" s="208"/>
      <c r="Q121" s="290">
        <f>SUM(E121,J121)</f>
        <v>0</v>
      </c>
      <c r="R121" s="214"/>
      <c r="S121" s="214"/>
      <c r="T121" s="214"/>
      <c r="U121" s="214"/>
      <c r="V121" s="214"/>
      <c r="W121" s="214"/>
      <c r="X121" s="214"/>
      <c r="Y121" s="214"/>
      <c r="Z121" s="214"/>
      <c r="AA121" s="214"/>
      <c r="AB121" s="214"/>
      <c r="AC121" s="214"/>
      <c r="AD121" s="214"/>
      <c r="AE121" s="214"/>
      <c r="AF121" s="214"/>
      <c r="AG121" s="214"/>
      <c r="AH121" s="214"/>
      <c r="AI121" s="214"/>
      <c r="AJ121" s="214"/>
      <c r="AK121" s="214"/>
      <c r="AL121" s="214"/>
      <c r="AM121" s="214"/>
      <c r="AN121" s="214"/>
      <c r="AO121" s="214"/>
      <c r="AP121" s="213"/>
      <c r="AQ121" s="213"/>
      <c r="AR121" s="213"/>
      <c r="AS121" s="213"/>
      <c r="AT121" s="213"/>
      <c r="AU121" s="213"/>
      <c r="AV121" s="213"/>
      <c r="AW121" s="213"/>
      <c r="AX121" s="213"/>
      <c r="AY121" s="213"/>
      <c r="AZ121" s="213"/>
      <c r="BA121" s="213"/>
      <c r="BB121" s="213"/>
      <c r="BC121" s="213"/>
      <c r="BD121" s="213"/>
      <c r="BE121" s="213"/>
      <c r="BF121" s="213"/>
      <c r="BG121" s="213"/>
      <c r="BH121" s="213"/>
      <c r="BI121" s="213"/>
      <c r="BJ121" s="213"/>
      <c r="BK121" s="213"/>
      <c r="BL121" s="213"/>
      <c r="BM121" s="213"/>
      <c r="BN121" s="213"/>
      <c r="BO121" s="213"/>
      <c r="BP121" s="213"/>
      <c r="BQ121" s="213"/>
      <c r="BR121" s="213"/>
      <c r="BS121" s="213"/>
      <c r="BT121" s="213"/>
      <c r="BU121" s="213"/>
      <c r="BV121" s="213"/>
      <c r="BW121" s="213"/>
      <c r="BX121" s="213"/>
      <c r="BY121" s="213"/>
      <c r="BZ121" s="213"/>
      <c r="CA121" s="213"/>
      <c r="CB121" s="213"/>
      <c r="CC121" s="213"/>
      <c r="CD121" s="213"/>
      <c r="CE121" s="213"/>
      <c r="CF121" s="213"/>
      <c r="CG121" s="213"/>
      <c r="CH121" s="213"/>
      <c r="CI121" s="213"/>
      <c r="CJ121" s="213"/>
      <c r="CK121" s="213"/>
      <c r="CL121" s="213"/>
      <c r="CM121" s="213"/>
      <c r="CN121" s="213"/>
      <c r="CO121" s="213"/>
      <c r="CP121" s="213"/>
      <c r="CQ121" s="213"/>
      <c r="CR121" s="213"/>
      <c r="CS121" s="213"/>
      <c r="CT121" s="213"/>
      <c r="CU121" s="213"/>
      <c r="CV121" s="213"/>
      <c r="CW121" s="213"/>
      <c r="CX121" s="213"/>
      <c r="CY121" s="213"/>
      <c r="CZ121" s="213"/>
      <c r="DA121" s="213"/>
      <c r="DB121" s="213"/>
      <c r="DC121" s="213"/>
      <c r="DD121" s="213"/>
      <c r="DE121" s="213"/>
      <c r="DF121" s="213"/>
      <c r="DG121" s="213"/>
      <c r="DH121" s="213"/>
      <c r="DI121" s="213"/>
      <c r="DJ121" s="213"/>
      <c r="DK121" s="213"/>
      <c r="DL121" s="213"/>
      <c r="DM121" s="213"/>
      <c r="DN121" s="213"/>
      <c r="DO121" s="213"/>
      <c r="DP121" s="213"/>
      <c r="DQ121" s="213"/>
      <c r="DR121" s="213"/>
      <c r="DS121" s="213"/>
    </row>
    <row r="122" spans="1:123" s="4" customFormat="1" ht="22.5" hidden="1" customHeight="1" x14ac:dyDescent="0.25">
      <c r="A122" s="303"/>
      <c r="B122" s="303"/>
      <c r="C122" s="325"/>
      <c r="D122" s="347"/>
      <c r="E122" s="314">
        <f t="shared" si="46"/>
        <v>0</v>
      </c>
      <c r="F122" s="305"/>
      <c r="G122" s="117"/>
      <c r="H122" s="117"/>
      <c r="I122" s="117"/>
      <c r="J122" s="119">
        <f t="shared" si="49"/>
        <v>0</v>
      </c>
      <c r="K122" s="116"/>
      <c r="L122" s="116"/>
      <c r="M122" s="116"/>
      <c r="N122" s="116"/>
      <c r="O122" s="116"/>
      <c r="P122" s="116"/>
      <c r="Q122" s="326">
        <f>SUM(E122,J122)</f>
        <v>0</v>
      </c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</row>
    <row r="123" spans="1:123" s="4" customFormat="1" ht="22.5" hidden="1" customHeight="1" x14ac:dyDescent="0.25">
      <c r="A123" s="327"/>
      <c r="B123" s="327"/>
      <c r="C123" s="325"/>
      <c r="D123" s="347"/>
      <c r="E123" s="314">
        <f t="shared" si="46"/>
        <v>0</v>
      </c>
      <c r="F123" s="328"/>
      <c r="G123" s="329"/>
      <c r="H123" s="329"/>
      <c r="I123" s="329"/>
      <c r="J123" s="330">
        <f>SUM(K123,N123)</f>
        <v>0</v>
      </c>
      <c r="K123" s="329"/>
      <c r="L123" s="329"/>
      <c r="M123" s="329"/>
      <c r="N123" s="329"/>
      <c r="O123" s="329"/>
      <c r="P123" s="329"/>
      <c r="Q123" s="331">
        <f>SUM(J123,E123)</f>
        <v>0</v>
      </c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</row>
    <row r="124" spans="1:123" s="4" customFormat="1" ht="22.5" hidden="1" customHeight="1" x14ac:dyDescent="0.25">
      <c r="A124" s="303"/>
      <c r="B124" s="303"/>
      <c r="C124" s="325"/>
      <c r="D124" s="347"/>
      <c r="E124" s="314">
        <f t="shared" si="46"/>
        <v>0</v>
      </c>
      <c r="F124" s="224"/>
      <c r="G124" s="117"/>
      <c r="H124" s="117"/>
      <c r="I124" s="117"/>
      <c r="J124" s="119">
        <f t="shared" si="49"/>
        <v>0</v>
      </c>
      <c r="K124" s="116"/>
      <c r="L124" s="116"/>
      <c r="M124" s="116"/>
      <c r="N124" s="116"/>
      <c r="O124" s="116"/>
      <c r="P124" s="116"/>
      <c r="Q124" s="326">
        <f t="shared" ref="Q124:Q132" si="50">SUM(E124,J124)</f>
        <v>0</v>
      </c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</row>
    <row r="125" spans="1:123" s="4" customFormat="1" ht="22.5" hidden="1" customHeight="1" x14ac:dyDescent="0.25">
      <c r="A125" s="324"/>
      <c r="B125" s="303"/>
      <c r="C125" s="325"/>
      <c r="D125" s="349"/>
      <c r="E125" s="314">
        <f t="shared" si="46"/>
        <v>0</v>
      </c>
      <c r="F125" s="224"/>
      <c r="G125" s="117"/>
      <c r="H125" s="117"/>
      <c r="I125" s="117"/>
      <c r="J125" s="119"/>
      <c r="K125" s="116"/>
      <c r="L125" s="116"/>
      <c r="M125" s="116"/>
      <c r="N125" s="116"/>
      <c r="O125" s="116"/>
      <c r="P125" s="116"/>
      <c r="Q125" s="326">
        <f t="shared" si="50"/>
        <v>0</v>
      </c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</row>
    <row r="126" spans="1:123" s="1" customFormat="1" ht="22.5" hidden="1" customHeight="1" x14ac:dyDescent="0.25">
      <c r="A126" s="324"/>
      <c r="B126" s="303"/>
      <c r="C126" s="325"/>
      <c r="D126" s="276"/>
      <c r="E126" s="314">
        <f t="shared" si="46"/>
        <v>0</v>
      </c>
      <c r="F126" s="224"/>
      <c r="G126" s="117"/>
      <c r="H126" s="117"/>
      <c r="I126" s="117"/>
      <c r="J126" s="119">
        <f t="shared" si="49"/>
        <v>0</v>
      </c>
      <c r="K126" s="116"/>
      <c r="L126" s="116"/>
      <c r="M126" s="116"/>
      <c r="N126" s="116"/>
      <c r="O126" s="116"/>
      <c r="P126" s="116"/>
      <c r="Q126" s="326">
        <f t="shared" si="50"/>
        <v>0</v>
      </c>
    </row>
    <row r="127" spans="1:123" s="4" customFormat="1" ht="22.5" hidden="1" customHeight="1" x14ac:dyDescent="0.25">
      <c r="A127" s="324"/>
      <c r="B127" s="303"/>
      <c r="C127" s="325"/>
      <c r="D127" s="347"/>
      <c r="E127" s="314">
        <f t="shared" si="46"/>
        <v>0</v>
      </c>
      <c r="F127" s="305"/>
      <c r="G127" s="305"/>
      <c r="H127" s="305"/>
      <c r="I127" s="305">
        <f t="shared" ref="I127:Q127" si="51">SUM(I128:I136)</f>
        <v>0</v>
      </c>
      <c r="J127" s="305">
        <f t="shared" si="51"/>
        <v>0</v>
      </c>
      <c r="K127" s="305">
        <f t="shared" si="51"/>
        <v>0</v>
      </c>
      <c r="L127" s="305">
        <f t="shared" si="51"/>
        <v>0</v>
      </c>
      <c r="M127" s="305">
        <f t="shared" si="51"/>
        <v>0</v>
      </c>
      <c r="N127" s="305">
        <f t="shared" si="51"/>
        <v>0</v>
      </c>
      <c r="O127" s="305">
        <f t="shared" si="51"/>
        <v>0</v>
      </c>
      <c r="P127" s="305">
        <f t="shared" si="51"/>
        <v>0</v>
      </c>
      <c r="Q127" s="305">
        <f t="shared" si="51"/>
        <v>0</v>
      </c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</row>
    <row r="128" spans="1:123" s="202" customFormat="1" ht="22.5" hidden="1" customHeight="1" x14ac:dyDescent="0.25">
      <c r="A128" s="265"/>
      <c r="B128" s="306"/>
      <c r="C128" s="248"/>
      <c r="D128" s="277"/>
      <c r="E128" s="308">
        <f>SUM(F128,I128)</f>
        <v>0</v>
      </c>
      <c r="F128" s="250"/>
      <c r="G128" s="206"/>
      <c r="H128" s="206"/>
      <c r="I128" s="206"/>
      <c r="J128" s="322">
        <f t="shared" si="49"/>
        <v>0</v>
      </c>
      <c r="K128" s="210"/>
      <c r="L128" s="210"/>
      <c r="M128" s="210"/>
      <c r="N128" s="210"/>
      <c r="O128" s="210"/>
      <c r="P128" s="210"/>
      <c r="Q128" s="322">
        <f t="shared" si="50"/>
        <v>0</v>
      </c>
      <c r="R128" s="211"/>
      <c r="S128" s="211"/>
      <c r="T128" s="211"/>
      <c r="U128" s="211"/>
      <c r="V128" s="211"/>
      <c r="W128" s="211"/>
      <c r="X128" s="211"/>
      <c r="Y128" s="211"/>
      <c r="Z128" s="211"/>
      <c r="AA128" s="211"/>
      <c r="AB128" s="211"/>
      <c r="AC128" s="211"/>
      <c r="AD128" s="211"/>
      <c r="AE128" s="211"/>
      <c r="AF128" s="211"/>
      <c r="AG128" s="211"/>
      <c r="AH128" s="211"/>
      <c r="AI128" s="211"/>
      <c r="AJ128" s="211"/>
      <c r="AK128" s="211"/>
      <c r="AL128" s="211"/>
      <c r="AM128" s="211"/>
      <c r="AN128" s="211"/>
      <c r="AO128" s="211"/>
      <c r="AP128" s="211"/>
      <c r="AQ128" s="211"/>
      <c r="AR128" s="211"/>
      <c r="AS128" s="211"/>
      <c r="AT128" s="211"/>
      <c r="AU128" s="211"/>
      <c r="AV128" s="211"/>
      <c r="AW128" s="211"/>
      <c r="AX128" s="211"/>
      <c r="AY128" s="211"/>
      <c r="AZ128" s="211"/>
      <c r="BA128" s="211"/>
      <c r="BB128" s="211"/>
      <c r="BC128" s="211"/>
      <c r="BD128" s="211"/>
      <c r="BE128" s="211"/>
      <c r="BF128" s="211"/>
      <c r="BG128" s="211"/>
      <c r="BH128" s="211"/>
      <c r="BI128" s="211"/>
      <c r="BJ128" s="211"/>
      <c r="BK128" s="211"/>
      <c r="BL128" s="211"/>
      <c r="BM128" s="211"/>
      <c r="BN128" s="211"/>
      <c r="BO128" s="211"/>
      <c r="BP128" s="211"/>
      <c r="BQ128" s="211"/>
      <c r="BR128" s="211"/>
      <c r="BS128" s="211"/>
      <c r="BT128" s="211"/>
      <c r="BU128" s="211"/>
      <c r="BV128" s="211"/>
      <c r="BW128" s="211"/>
      <c r="BX128" s="211"/>
      <c r="BY128" s="211"/>
      <c r="BZ128" s="211"/>
      <c r="CA128" s="211"/>
      <c r="CB128" s="211"/>
      <c r="CC128" s="211"/>
      <c r="CD128" s="211"/>
      <c r="CE128" s="211"/>
      <c r="CF128" s="211"/>
      <c r="CG128" s="211"/>
      <c r="CH128" s="211"/>
      <c r="CI128" s="211"/>
      <c r="CJ128" s="211"/>
      <c r="CK128" s="211"/>
      <c r="CL128" s="211"/>
      <c r="CM128" s="211"/>
      <c r="CN128" s="211"/>
      <c r="CO128" s="211"/>
      <c r="CP128" s="211"/>
      <c r="CQ128" s="211"/>
      <c r="CR128" s="211"/>
      <c r="CS128" s="211"/>
      <c r="CT128" s="211"/>
      <c r="CU128" s="211"/>
      <c r="CV128" s="211"/>
      <c r="CW128" s="211"/>
      <c r="CX128" s="211"/>
      <c r="CY128" s="211"/>
      <c r="CZ128" s="211"/>
      <c r="DA128" s="211"/>
      <c r="DB128" s="211"/>
      <c r="DC128" s="211"/>
      <c r="DD128" s="211"/>
      <c r="DE128" s="211"/>
      <c r="DF128" s="211"/>
      <c r="DG128" s="211"/>
      <c r="DH128" s="211"/>
      <c r="DI128" s="211"/>
      <c r="DJ128" s="211"/>
      <c r="DK128" s="211"/>
      <c r="DL128" s="211"/>
      <c r="DM128" s="211"/>
      <c r="DN128" s="211"/>
      <c r="DO128" s="211"/>
      <c r="DP128" s="211"/>
      <c r="DQ128" s="211"/>
      <c r="DR128" s="211"/>
      <c r="DS128" s="211"/>
    </row>
    <row r="129" spans="1:123" s="202" customFormat="1" ht="22.5" hidden="1" customHeight="1" x14ac:dyDescent="0.25">
      <c r="A129" s="265"/>
      <c r="B129" s="306"/>
      <c r="C129" s="248"/>
      <c r="D129" s="267"/>
      <c r="E129" s="308">
        <f t="shared" si="32"/>
        <v>0</v>
      </c>
      <c r="F129" s="250"/>
      <c r="G129" s="206"/>
      <c r="H129" s="206"/>
      <c r="I129" s="206"/>
      <c r="J129" s="322">
        <f t="shared" si="49"/>
        <v>0</v>
      </c>
      <c r="K129" s="210"/>
      <c r="L129" s="210"/>
      <c r="M129" s="210"/>
      <c r="N129" s="210"/>
      <c r="O129" s="210"/>
      <c r="P129" s="210"/>
      <c r="Q129" s="322">
        <f t="shared" si="50"/>
        <v>0</v>
      </c>
      <c r="R129" s="211"/>
      <c r="S129" s="211"/>
      <c r="T129" s="211"/>
      <c r="U129" s="211"/>
      <c r="V129" s="211"/>
      <c r="W129" s="211"/>
      <c r="X129" s="211"/>
      <c r="Y129" s="211"/>
      <c r="Z129" s="211"/>
      <c r="AA129" s="211"/>
      <c r="AB129" s="211"/>
      <c r="AC129" s="211"/>
      <c r="AD129" s="211"/>
      <c r="AE129" s="211"/>
      <c r="AF129" s="211"/>
      <c r="AG129" s="211"/>
      <c r="AH129" s="211"/>
      <c r="AI129" s="211"/>
      <c r="AJ129" s="211"/>
      <c r="AK129" s="211"/>
      <c r="AL129" s="211"/>
      <c r="AM129" s="211"/>
      <c r="AN129" s="211"/>
      <c r="AO129" s="211"/>
      <c r="AP129" s="211"/>
      <c r="AQ129" s="211"/>
      <c r="AR129" s="211"/>
      <c r="AS129" s="211"/>
      <c r="AT129" s="211"/>
      <c r="AU129" s="211"/>
      <c r="AV129" s="211"/>
      <c r="AW129" s="211"/>
      <c r="AX129" s="211"/>
      <c r="AY129" s="211"/>
      <c r="AZ129" s="211"/>
      <c r="BA129" s="211"/>
      <c r="BB129" s="211"/>
      <c r="BC129" s="211"/>
      <c r="BD129" s="211"/>
      <c r="BE129" s="211"/>
      <c r="BF129" s="211"/>
      <c r="BG129" s="211"/>
      <c r="BH129" s="211"/>
      <c r="BI129" s="211"/>
      <c r="BJ129" s="211"/>
      <c r="BK129" s="211"/>
      <c r="BL129" s="211"/>
      <c r="BM129" s="211"/>
      <c r="BN129" s="211"/>
      <c r="BO129" s="211"/>
      <c r="BP129" s="211"/>
      <c r="BQ129" s="211"/>
      <c r="BR129" s="211"/>
      <c r="BS129" s="211"/>
      <c r="BT129" s="211"/>
      <c r="BU129" s="211"/>
      <c r="BV129" s="211"/>
      <c r="BW129" s="211"/>
      <c r="BX129" s="211"/>
      <c r="BY129" s="211"/>
      <c r="BZ129" s="211"/>
      <c r="CA129" s="211"/>
      <c r="CB129" s="211"/>
      <c r="CC129" s="211"/>
      <c r="CD129" s="211"/>
      <c r="CE129" s="211"/>
      <c r="CF129" s="211"/>
      <c r="CG129" s="211"/>
      <c r="CH129" s="211"/>
      <c r="CI129" s="211"/>
      <c r="CJ129" s="211"/>
      <c r="CK129" s="211"/>
      <c r="CL129" s="211"/>
      <c r="CM129" s="211"/>
      <c r="CN129" s="211"/>
      <c r="CO129" s="211"/>
      <c r="CP129" s="211"/>
      <c r="CQ129" s="211"/>
      <c r="CR129" s="211"/>
      <c r="CS129" s="211"/>
      <c r="CT129" s="211"/>
      <c r="CU129" s="211"/>
      <c r="CV129" s="211"/>
      <c r="CW129" s="211"/>
      <c r="CX129" s="211"/>
      <c r="CY129" s="211"/>
      <c r="CZ129" s="211"/>
      <c r="DA129" s="211"/>
      <c r="DB129" s="211"/>
      <c r="DC129" s="211"/>
      <c r="DD129" s="211"/>
      <c r="DE129" s="211"/>
      <c r="DF129" s="211"/>
      <c r="DG129" s="211"/>
      <c r="DH129" s="211"/>
      <c r="DI129" s="211"/>
      <c r="DJ129" s="211"/>
      <c r="DK129" s="211"/>
      <c r="DL129" s="211"/>
      <c r="DM129" s="211"/>
      <c r="DN129" s="211"/>
      <c r="DO129" s="211"/>
      <c r="DP129" s="211"/>
      <c r="DQ129" s="211"/>
      <c r="DR129" s="211"/>
      <c r="DS129" s="211"/>
    </row>
    <row r="130" spans="1:123" s="202" customFormat="1" ht="22.5" hidden="1" customHeight="1" x14ac:dyDescent="0.25">
      <c r="A130" s="265"/>
      <c r="B130" s="306"/>
      <c r="C130" s="248"/>
      <c r="D130" s="267"/>
      <c r="E130" s="308">
        <f t="shared" si="32"/>
        <v>0</v>
      </c>
      <c r="F130" s="250"/>
      <c r="G130" s="206"/>
      <c r="H130" s="206"/>
      <c r="I130" s="206"/>
      <c r="J130" s="322">
        <f t="shared" si="49"/>
        <v>0</v>
      </c>
      <c r="K130" s="210"/>
      <c r="L130" s="210"/>
      <c r="M130" s="210"/>
      <c r="N130" s="210"/>
      <c r="O130" s="210"/>
      <c r="P130" s="210"/>
      <c r="Q130" s="322">
        <f t="shared" si="50"/>
        <v>0</v>
      </c>
      <c r="R130" s="211"/>
      <c r="S130" s="211"/>
      <c r="T130" s="211"/>
      <c r="U130" s="211"/>
      <c r="V130" s="211"/>
      <c r="W130" s="211"/>
      <c r="X130" s="211"/>
      <c r="Y130" s="211"/>
      <c r="Z130" s="211"/>
      <c r="AA130" s="211"/>
      <c r="AB130" s="211"/>
      <c r="AC130" s="211"/>
      <c r="AD130" s="211"/>
      <c r="AE130" s="211"/>
      <c r="AF130" s="211"/>
      <c r="AG130" s="211"/>
      <c r="AH130" s="211"/>
      <c r="AI130" s="211"/>
      <c r="AJ130" s="211"/>
      <c r="AK130" s="211"/>
      <c r="AL130" s="211"/>
      <c r="AM130" s="211"/>
      <c r="AN130" s="211"/>
      <c r="AO130" s="211"/>
      <c r="AP130" s="211"/>
      <c r="AQ130" s="211"/>
      <c r="AR130" s="211"/>
      <c r="AS130" s="211"/>
      <c r="AT130" s="211"/>
      <c r="AU130" s="211"/>
      <c r="AV130" s="211"/>
      <c r="AW130" s="211"/>
      <c r="AX130" s="211"/>
      <c r="AY130" s="211"/>
      <c r="AZ130" s="211"/>
      <c r="BA130" s="211"/>
      <c r="BB130" s="211"/>
      <c r="BC130" s="211"/>
      <c r="BD130" s="211"/>
      <c r="BE130" s="211"/>
      <c r="BF130" s="211"/>
      <c r="BG130" s="211"/>
      <c r="BH130" s="211"/>
      <c r="BI130" s="211"/>
      <c r="BJ130" s="211"/>
      <c r="BK130" s="211"/>
      <c r="BL130" s="211"/>
      <c r="BM130" s="211"/>
      <c r="BN130" s="211"/>
      <c r="BO130" s="211"/>
      <c r="BP130" s="211"/>
      <c r="BQ130" s="211"/>
      <c r="BR130" s="211"/>
      <c r="BS130" s="211"/>
      <c r="BT130" s="211"/>
      <c r="BU130" s="211"/>
      <c r="BV130" s="211"/>
      <c r="BW130" s="211"/>
      <c r="BX130" s="211"/>
      <c r="BY130" s="211"/>
      <c r="BZ130" s="211"/>
      <c r="CA130" s="211"/>
      <c r="CB130" s="211"/>
      <c r="CC130" s="211"/>
      <c r="CD130" s="211"/>
      <c r="CE130" s="211"/>
      <c r="CF130" s="211"/>
      <c r="CG130" s="211"/>
      <c r="CH130" s="211"/>
      <c r="CI130" s="211"/>
      <c r="CJ130" s="211"/>
      <c r="CK130" s="211"/>
      <c r="CL130" s="211"/>
      <c r="CM130" s="211"/>
      <c r="CN130" s="211"/>
      <c r="CO130" s="211"/>
      <c r="CP130" s="211"/>
      <c r="CQ130" s="211"/>
      <c r="CR130" s="211"/>
      <c r="CS130" s="211"/>
      <c r="CT130" s="211"/>
      <c r="CU130" s="211"/>
      <c r="CV130" s="211"/>
      <c r="CW130" s="211"/>
      <c r="CX130" s="211"/>
      <c r="CY130" s="211"/>
      <c r="CZ130" s="211"/>
      <c r="DA130" s="211"/>
      <c r="DB130" s="211"/>
      <c r="DC130" s="211"/>
      <c r="DD130" s="211"/>
      <c r="DE130" s="211"/>
      <c r="DF130" s="211"/>
      <c r="DG130" s="211"/>
      <c r="DH130" s="211"/>
      <c r="DI130" s="211"/>
      <c r="DJ130" s="211"/>
      <c r="DK130" s="211"/>
      <c r="DL130" s="211"/>
      <c r="DM130" s="211"/>
      <c r="DN130" s="211"/>
      <c r="DO130" s="211"/>
      <c r="DP130" s="211"/>
      <c r="DQ130" s="211"/>
      <c r="DR130" s="211"/>
      <c r="DS130" s="211"/>
    </row>
    <row r="131" spans="1:123" s="202" customFormat="1" ht="26.25" hidden="1" customHeight="1" x14ac:dyDescent="0.25">
      <c r="A131" s="265"/>
      <c r="B131" s="306"/>
      <c r="C131" s="248"/>
      <c r="D131" s="267"/>
      <c r="E131" s="308">
        <f t="shared" si="32"/>
        <v>0</v>
      </c>
      <c r="F131" s="250"/>
      <c r="G131" s="206"/>
      <c r="H131" s="206"/>
      <c r="I131" s="206"/>
      <c r="J131" s="322">
        <f t="shared" si="49"/>
        <v>0</v>
      </c>
      <c r="K131" s="210"/>
      <c r="L131" s="210"/>
      <c r="M131" s="210"/>
      <c r="N131" s="210"/>
      <c r="O131" s="210"/>
      <c r="P131" s="210"/>
      <c r="Q131" s="322">
        <f t="shared" si="50"/>
        <v>0</v>
      </c>
      <c r="R131" s="211"/>
      <c r="S131" s="211"/>
      <c r="T131" s="211"/>
      <c r="U131" s="211"/>
      <c r="V131" s="211"/>
      <c r="W131" s="211"/>
      <c r="X131" s="211"/>
      <c r="Y131" s="211"/>
      <c r="Z131" s="211"/>
      <c r="AA131" s="211"/>
      <c r="AB131" s="211"/>
      <c r="AC131" s="211"/>
      <c r="AD131" s="211"/>
      <c r="AE131" s="211"/>
      <c r="AF131" s="211"/>
      <c r="AG131" s="211"/>
      <c r="AH131" s="211"/>
      <c r="AI131" s="211"/>
      <c r="AJ131" s="211"/>
      <c r="AK131" s="211"/>
      <c r="AL131" s="211"/>
      <c r="AM131" s="211"/>
      <c r="AN131" s="211"/>
      <c r="AO131" s="211"/>
      <c r="AP131" s="211"/>
      <c r="AQ131" s="211"/>
      <c r="AR131" s="211"/>
      <c r="AS131" s="211"/>
      <c r="AT131" s="211"/>
      <c r="AU131" s="211"/>
      <c r="AV131" s="211"/>
      <c r="AW131" s="211"/>
      <c r="AX131" s="211"/>
      <c r="AY131" s="211"/>
      <c r="AZ131" s="211"/>
      <c r="BA131" s="211"/>
      <c r="BB131" s="211"/>
      <c r="BC131" s="211"/>
      <c r="BD131" s="211"/>
      <c r="BE131" s="211"/>
      <c r="BF131" s="211"/>
      <c r="BG131" s="211"/>
      <c r="BH131" s="211"/>
      <c r="BI131" s="211"/>
      <c r="BJ131" s="211"/>
      <c r="BK131" s="211"/>
      <c r="BL131" s="211"/>
      <c r="BM131" s="211"/>
      <c r="BN131" s="211"/>
      <c r="BO131" s="211"/>
      <c r="BP131" s="211"/>
      <c r="BQ131" s="211"/>
      <c r="BR131" s="211"/>
      <c r="BS131" s="211"/>
      <c r="BT131" s="211"/>
      <c r="BU131" s="211"/>
      <c r="BV131" s="211"/>
      <c r="BW131" s="211"/>
      <c r="BX131" s="211"/>
      <c r="BY131" s="211"/>
      <c r="BZ131" s="211"/>
      <c r="CA131" s="211"/>
      <c r="CB131" s="211"/>
      <c r="CC131" s="211"/>
      <c r="CD131" s="211"/>
      <c r="CE131" s="211"/>
      <c r="CF131" s="211"/>
      <c r="CG131" s="211"/>
      <c r="CH131" s="211"/>
      <c r="CI131" s="211"/>
      <c r="CJ131" s="211"/>
      <c r="CK131" s="211"/>
      <c r="CL131" s="211"/>
      <c r="CM131" s="211"/>
      <c r="CN131" s="211"/>
      <c r="CO131" s="211"/>
      <c r="CP131" s="211"/>
      <c r="CQ131" s="211"/>
      <c r="CR131" s="211"/>
      <c r="CS131" s="211"/>
      <c r="CT131" s="211"/>
      <c r="CU131" s="211"/>
      <c r="CV131" s="211"/>
      <c r="CW131" s="211"/>
      <c r="CX131" s="211"/>
      <c r="CY131" s="211"/>
      <c r="CZ131" s="211"/>
      <c r="DA131" s="211"/>
      <c r="DB131" s="211"/>
      <c r="DC131" s="211"/>
      <c r="DD131" s="211"/>
      <c r="DE131" s="211"/>
      <c r="DF131" s="211"/>
      <c r="DG131" s="211"/>
      <c r="DH131" s="211"/>
      <c r="DI131" s="211"/>
      <c r="DJ131" s="211"/>
      <c r="DK131" s="211"/>
      <c r="DL131" s="211"/>
      <c r="DM131" s="211"/>
      <c r="DN131" s="211"/>
      <c r="DO131" s="211"/>
      <c r="DP131" s="211"/>
      <c r="DQ131" s="211"/>
      <c r="DR131" s="211"/>
      <c r="DS131" s="211"/>
    </row>
    <row r="132" spans="1:123" s="202" customFormat="1" ht="20.25" hidden="1" customHeight="1" x14ac:dyDescent="0.25">
      <c r="A132" s="265"/>
      <c r="B132" s="306"/>
      <c r="C132" s="248"/>
      <c r="D132" s="267"/>
      <c r="E132" s="308">
        <f t="shared" si="32"/>
        <v>0</v>
      </c>
      <c r="F132" s="250"/>
      <c r="G132" s="206"/>
      <c r="H132" s="206"/>
      <c r="I132" s="206"/>
      <c r="J132" s="322">
        <f t="shared" si="49"/>
        <v>0</v>
      </c>
      <c r="K132" s="210"/>
      <c r="L132" s="210"/>
      <c r="M132" s="210"/>
      <c r="N132" s="210"/>
      <c r="O132" s="210"/>
      <c r="P132" s="210"/>
      <c r="Q132" s="322">
        <f t="shared" si="50"/>
        <v>0</v>
      </c>
      <c r="R132" s="211"/>
      <c r="S132" s="211"/>
      <c r="T132" s="211"/>
      <c r="U132" s="211"/>
      <c r="V132" s="211"/>
      <c r="W132" s="211"/>
      <c r="X132" s="211"/>
      <c r="Y132" s="211"/>
      <c r="Z132" s="211"/>
      <c r="AA132" s="211"/>
      <c r="AB132" s="211"/>
      <c r="AC132" s="211"/>
      <c r="AD132" s="211"/>
      <c r="AE132" s="211"/>
      <c r="AF132" s="211"/>
      <c r="AG132" s="211"/>
      <c r="AH132" s="211"/>
      <c r="AI132" s="211"/>
      <c r="AJ132" s="211"/>
      <c r="AK132" s="211"/>
      <c r="AL132" s="211"/>
      <c r="AM132" s="211"/>
      <c r="AN132" s="211"/>
      <c r="AO132" s="211"/>
      <c r="AP132" s="211"/>
      <c r="AQ132" s="211"/>
      <c r="AR132" s="211"/>
      <c r="AS132" s="211"/>
      <c r="AT132" s="211"/>
      <c r="AU132" s="211"/>
      <c r="AV132" s="211"/>
      <c r="AW132" s="211"/>
      <c r="AX132" s="211"/>
      <c r="AY132" s="211"/>
      <c r="AZ132" s="211"/>
      <c r="BA132" s="211"/>
      <c r="BB132" s="211"/>
      <c r="BC132" s="211"/>
      <c r="BD132" s="211"/>
      <c r="BE132" s="211"/>
      <c r="BF132" s="211"/>
      <c r="BG132" s="211"/>
      <c r="BH132" s="211"/>
      <c r="BI132" s="211"/>
      <c r="BJ132" s="211"/>
      <c r="BK132" s="211"/>
      <c r="BL132" s="211"/>
      <c r="BM132" s="211"/>
      <c r="BN132" s="211"/>
      <c r="BO132" s="211"/>
      <c r="BP132" s="211"/>
      <c r="BQ132" s="211"/>
      <c r="BR132" s="211"/>
      <c r="BS132" s="211"/>
      <c r="BT132" s="211"/>
      <c r="BU132" s="211"/>
      <c r="BV132" s="211"/>
      <c r="BW132" s="211"/>
      <c r="BX132" s="211"/>
      <c r="BY132" s="211"/>
      <c r="BZ132" s="211"/>
      <c r="CA132" s="211"/>
      <c r="CB132" s="211"/>
      <c r="CC132" s="211"/>
      <c r="CD132" s="211"/>
      <c r="CE132" s="211"/>
      <c r="CF132" s="211"/>
      <c r="CG132" s="211"/>
      <c r="CH132" s="211"/>
      <c r="CI132" s="211"/>
      <c r="CJ132" s="211"/>
      <c r="CK132" s="211"/>
      <c r="CL132" s="211"/>
      <c r="CM132" s="211"/>
      <c r="CN132" s="211"/>
      <c r="CO132" s="211"/>
      <c r="CP132" s="211"/>
      <c r="CQ132" s="211"/>
      <c r="CR132" s="211"/>
      <c r="CS132" s="211"/>
      <c r="CT132" s="211"/>
      <c r="CU132" s="211"/>
      <c r="CV132" s="211"/>
      <c r="CW132" s="211"/>
      <c r="CX132" s="211"/>
      <c r="CY132" s="211"/>
      <c r="CZ132" s="211"/>
      <c r="DA132" s="211"/>
      <c r="DB132" s="211"/>
      <c r="DC132" s="211"/>
      <c r="DD132" s="211"/>
      <c r="DE132" s="211"/>
      <c r="DF132" s="211"/>
      <c r="DG132" s="211"/>
      <c r="DH132" s="211"/>
      <c r="DI132" s="211"/>
      <c r="DJ132" s="211"/>
      <c r="DK132" s="211"/>
      <c r="DL132" s="211"/>
      <c r="DM132" s="211"/>
      <c r="DN132" s="211"/>
      <c r="DO132" s="211"/>
      <c r="DP132" s="211"/>
      <c r="DQ132" s="211"/>
      <c r="DR132" s="211"/>
      <c r="DS132" s="211"/>
    </row>
    <row r="133" spans="1:123" s="202" customFormat="1" ht="21" hidden="1" customHeight="1" x14ac:dyDescent="0.25">
      <c r="A133" s="316"/>
      <c r="B133" s="317"/>
      <c r="C133" s="248"/>
      <c r="D133" s="267"/>
      <c r="E133" s="308">
        <f t="shared" si="32"/>
        <v>0</v>
      </c>
      <c r="F133" s="244"/>
      <c r="G133" s="318"/>
      <c r="H133" s="318"/>
      <c r="I133" s="318"/>
      <c r="J133" s="319">
        <f t="shared" si="49"/>
        <v>0</v>
      </c>
      <c r="K133" s="318"/>
      <c r="L133" s="318"/>
      <c r="M133" s="318"/>
      <c r="N133" s="318"/>
      <c r="O133" s="318"/>
      <c r="P133" s="318"/>
      <c r="Q133" s="319">
        <f>SUM(J133,E133)</f>
        <v>0</v>
      </c>
      <c r="R133" s="211"/>
      <c r="S133" s="211"/>
      <c r="T133" s="211"/>
      <c r="U133" s="211"/>
      <c r="V133" s="211"/>
      <c r="W133" s="211"/>
      <c r="X133" s="211"/>
      <c r="Y133" s="211"/>
      <c r="Z133" s="211"/>
      <c r="AA133" s="211"/>
      <c r="AB133" s="211"/>
      <c r="AC133" s="211"/>
      <c r="AD133" s="211"/>
      <c r="AE133" s="211"/>
      <c r="AF133" s="211"/>
      <c r="AG133" s="211"/>
      <c r="AH133" s="211"/>
      <c r="AI133" s="211"/>
      <c r="AJ133" s="211"/>
      <c r="AK133" s="211"/>
      <c r="AL133" s="211"/>
      <c r="AM133" s="211"/>
      <c r="AN133" s="211"/>
      <c r="AO133" s="211"/>
      <c r="AP133" s="211"/>
      <c r="AQ133" s="211"/>
      <c r="AR133" s="211"/>
      <c r="AS133" s="211"/>
      <c r="AT133" s="211"/>
      <c r="AU133" s="211"/>
      <c r="AV133" s="211"/>
      <c r="AW133" s="211"/>
      <c r="AX133" s="211"/>
      <c r="AY133" s="211"/>
      <c r="AZ133" s="211"/>
      <c r="BA133" s="211"/>
      <c r="BB133" s="211"/>
      <c r="BC133" s="211"/>
      <c r="BD133" s="211"/>
      <c r="BE133" s="211"/>
      <c r="BF133" s="211"/>
      <c r="BG133" s="211"/>
      <c r="BH133" s="211"/>
      <c r="BI133" s="211"/>
      <c r="BJ133" s="211"/>
      <c r="BK133" s="211"/>
      <c r="BL133" s="211"/>
      <c r="BM133" s="211"/>
      <c r="BN133" s="211"/>
      <c r="BO133" s="211"/>
      <c r="BP133" s="211"/>
      <c r="BQ133" s="211"/>
      <c r="BR133" s="211"/>
      <c r="BS133" s="211"/>
      <c r="BT133" s="211"/>
      <c r="BU133" s="211"/>
      <c r="BV133" s="211"/>
      <c r="BW133" s="211"/>
      <c r="BX133" s="211"/>
      <c r="BY133" s="211"/>
      <c r="BZ133" s="211"/>
      <c r="CA133" s="211"/>
      <c r="CB133" s="211"/>
      <c r="CC133" s="211"/>
      <c r="CD133" s="211"/>
      <c r="CE133" s="211"/>
      <c r="CF133" s="211"/>
      <c r="CG133" s="211"/>
      <c r="CH133" s="211"/>
      <c r="CI133" s="211"/>
      <c r="CJ133" s="211"/>
      <c r="CK133" s="211"/>
      <c r="CL133" s="211"/>
      <c r="CM133" s="211"/>
      <c r="CN133" s="211"/>
      <c r="CO133" s="211"/>
      <c r="CP133" s="211"/>
      <c r="CQ133" s="211"/>
      <c r="CR133" s="211"/>
      <c r="CS133" s="211"/>
      <c r="CT133" s="211"/>
      <c r="CU133" s="211"/>
      <c r="CV133" s="211"/>
      <c r="CW133" s="211"/>
      <c r="CX133" s="211"/>
      <c r="CY133" s="211"/>
      <c r="CZ133" s="211"/>
      <c r="DA133" s="211"/>
      <c r="DB133" s="211"/>
      <c r="DC133" s="211"/>
      <c r="DD133" s="211"/>
      <c r="DE133" s="211"/>
      <c r="DF133" s="211"/>
      <c r="DG133" s="211"/>
      <c r="DH133" s="211"/>
      <c r="DI133" s="211"/>
      <c r="DJ133" s="211"/>
      <c r="DK133" s="211"/>
      <c r="DL133" s="211"/>
      <c r="DM133" s="211"/>
      <c r="DN133" s="211"/>
      <c r="DO133" s="211"/>
      <c r="DP133" s="211"/>
      <c r="DQ133" s="211"/>
      <c r="DR133" s="211"/>
      <c r="DS133" s="211"/>
    </row>
    <row r="134" spans="1:123" s="202" customFormat="1" ht="19.5" hidden="1" customHeight="1" x14ac:dyDescent="0.25">
      <c r="A134" s="316"/>
      <c r="B134" s="317"/>
      <c r="C134" s="248"/>
      <c r="D134" s="406"/>
      <c r="E134" s="308">
        <f t="shared" si="32"/>
        <v>0</v>
      </c>
      <c r="F134" s="244"/>
      <c r="G134" s="318"/>
      <c r="H134" s="318"/>
      <c r="I134" s="318"/>
      <c r="J134" s="322">
        <f t="shared" si="49"/>
        <v>0</v>
      </c>
      <c r="K134" s="318"/>
      <c r="L134" s="318"/>
      <c r="M134" s="318"/>
      <c r="N134" s="318"/>
      <c r="O134" s="318"/>
      <c r="P134" s="318"/>
      <c r="Q134" s="319">
        <f>SUM(J134,E134)</f>
        <v>0</v>
      </c>
      <c r="R134" s="211"/>
      <c r="S134" s="211"/>
      <c r="T134" s="211"/>
      <c r="U134" s="211"/>
      <c r="V134" s="211"/>
      <c r="W134" s="211"/>
      <c r="X134" s="211"/>
      <c r="Y134" s="211"/>
      <c r="Z134" s="211"/>
      <c r="AA134" s="211"/>
      <c r="AB134" s="211"/>
      <c r="AC134" s="211"/>
      <c r="AD134" s="211"/>
      <c r="AE134" s="211"/>
      <c r="AF134" s="211"/>
      <c r="AG134" s="211"/>
      <c r="AH134" s="211"/>
      <c r="AI134" s="211"/>
      <c r="AJ134" s="211"/>
      <c r="AK134" s="211"/>
      <c r="AL134" s="211"/>
      <c r="AM134" s="211"/>
      <c r="AN134" s="211"/>
      <c r="AO134" s="211"/>
      <c r="AP134" s="211"/>
      <c r="AQ134" s="211"/>
      <c r="AR134" s="211"/>
      <c r="AS134" s="211"/>
      <c r="AT134" s="211"/>
      <c r="AU134" s="211"/>
      <c r="AV134" s="211"/>
      <c r="AW134" s="211"/>
      <c r="AX134" s="211"/>
      <c r="AY134" s="211"/>
      <c r="AZ134" s="211"/>
      <c r="BA134" s="211"/>
      <c r="BB134" s="211"/>
      <c r="BC134" s="211"/>
      <c r="BD134" s="211"/>
      <c r="BE134" s="211"/>
      <c r="BF134" s="211"/>
      <c r="BG134" s="211"/>
      <c r="BH134" s="211"/>
      <c r="BI134" s="211"/>
      <c r="BJ134" s="211"/>
      <c r="BK134" s="211"/>
      <c r="BL134" s="211"/>
      <c r="BM134" s="211"/>
      <c r="BN134" s="211"/>
      <c r="BO134" s="211"/>
      <c r="BP134" s="211"/>
      <c r="BQ134" s="211"/>
      <c r="BR134" s="211"/>
      <c r="BS134" s="211"/>
      <c r="BT134" s="211"/>
      <c r="BU134" s="211"/>
      <c r="BV134" s="211"/>
      <c r="BW134" s="211"/>
      <c r="BX134" s="211"/>
      <c r="BY134" s="211"/>
      <c r="BZ134" s="211"/>
      <c r="CA134" s="211"/>
      <c r="CB134" s="211"/>
      <c r="CC134" s="211"/>
      <c r="CD134" s="211"/>
      <c r="CE134" s="211"/>
      <c r="CF134" s="211"/>
      <c r="CG134" s="211"/>
      <c r="CH134" s="211"/>
      <c r="CI134" s="211"/>
      <c r="CJ134" s="211"/>
      <c r="CK134" s="211"/>
      <c r="CL134" s="211"/>
      <c r="CM134" s="211"/>
      <c r="CN134" s="211"/>
      <c r="CO134" s="211"/>
      <c r="CP134" s="211"/>
      <c r="CQ134" s="211"/>
      <c r="CR134" s="211"/>
      <c r="CS134" s="211"/>
      <c r="CT134" s="211"/>
      <c r="CU134" s="211"/>
      <c r="CV134" s="211"/>
      <c r="CW134" s="211"/>
      <c r="CX134" s="211"/>
      <c r="CY134" s="211"/>
      <c r="CZ134" s="211"/>
      <c r="DA134" s="211"/>
      <c r="DB134" s="211"/>
      <c r="DC134" s="211"/>
      <c r="DD134" s="211"/>
      <c r="DE134" s="211"/>
      <c r="DF134" s="211"/>
      <c r="DG134" s="211"/>
      <c r="DH134" s="211"/>
      <c r="DI134" s="211"/>
      <c r="DJ134" s="211"/>
      <c r="DK134" s="211"/>
      <c r="DL134" s="211"/>
      <c r="DM134" s="211"/>
      <c r="DN134" s="211"/>
      <c r="DO134" s="211"/>
      <c r="DP134" s="211"/>
      <c r="DQ134" s="211"/>
      <c r="DR134" s="211"/>
      <c r="DS134" s="211"/>
    </row>
    <row r="135" spans="1:123" s="202" customFormat="1" ht="21" hidden="1" customHeight="1" x14ac:dyDescent="0.25">
      <c r="A135" s="265"/>
      <c r="B135" s="306"/>
      <c r="C135" s="248"/>
      <c r="D135" s="267"/>
      <c r="E135" s="308">
        <f t="shared" si="32"/>
        <v>0</v>
      </c>
      <c r="F135" s="250"/>
      <c r="G135" s="206"/>
      <c r="H135" s="206"/>
      <c r="I135" s="206"/>
      <c r="J135" s="322">
        <f t="shared" si="49"/>
        <v>0</v>
      </c>
      <c r="K135" s="210"/>
      <c r="L135" s="210"/>
      <c r="M135" s="210"/>
      <c r="N135" s="210"/>
      <c r="O135" s="210"/>
      <c r="P135" s="210"/>
      <c r="Q135" s="322">
        <f>SUM(E135,J135)</f>
        <v>0</v>
      </c>
      <c r="R135" s="211"/>
      <c r="S135" s="211"/>
      <c r="T135" s="211"/>
      <c r="U135" s="211"/>
      <c r="V135" s="211"/>
      <c r="W135" s="211"/>
      <c r="X135" s="211"/>
      <c r="Y135" s="211"/>
      <c r="Z135" s="211"/>
      <c r="AA135" s="211"/>
      <c r="AB135" s="211"/>
      <c r="AC135" s="211"/>
      <c r="AD135" s="211"/>
      <c r="AE135" s="211"/>
      <c r="AF135" s="211"/>
      <c r="AG135" s="211"/>
      <c r="AH135" s="211"/>
      <c r="AI135" s="211"/>
      <c r="AJ135" s="211"/>
      <c r="AK135" s="211"/>
      <c r="AL135" s="211"/>
      <c r="AM135" s="211"/>
      <c r="AN135" s="211"/>
      <c r="AO135" s="211"/>
      <c r="AP135" s="211"/>
      <c r="AQ135" s="211"/>
      <c r="AR135" s="211"/>
      <c r="AS135" s="211"/>
      <c r="AT135" s="211"/>
      <c r="AU135" s="211"/>
      <c r="AV135" s="211"/>
      <c r="AW135" s="211"/>
      <c r="AX135" s="211"/>
      <c r="AY135" s="211"/>
      <c r="AZ135" s="211"/>
      <c r="BA135" s="211"/>
      <c r="BB135" s="211"/>
      <c r="BC135" s="211"/>
      <c r="BD135" s="211"/>
      <c r="BE135" s="211"/>
      <c r="BF135" s="211"/>
      <c r="BG135" s="211"/>
      <c r="BH135" s="211"/>
      <c r="BI135" s="211"/>
      <c r="BJ135" s="211"/>
      <c r="BK135" s="211"/>
      <c r="BL135" s="211"/>
      <c r="BM135" s="211"/>
      <c r="BN135" s="211"/>
      <c r="BO135" s="211"/>
      <c r="BP135" s="211"/>
      <c r="BQ135" s="211"/>
      <c r="BR135" s="211"/>
      <c r="BS135" s="211"/>
      <c r="BT135" s="211"/>
      <c r="BU135" s="211"/>
      <c r="BV135" s="211"/>
      <c r="BW135" s="211"/>
      <c r="BX135" s="211"/>
      <c r="BY135" s="211"/>
      <c r="BZ135" s="211"/>
      <c r="CA135" s="211"/>
      <c r="CB135" s="211"/>
      <c r="CC135" s="211"/>
      <c r="CD135" s="211"/>
      <c r="CE135" s="211"/>
      <c r="CF135" s="211"/>
      <c r="CG135" s="211"/>
      <c r="CH135" s="211"/>
      <c r="CI135" s="211"/>
      <c r="CJ135" s="211"/>
      <c r="CK135" s="211"/>
      <c r="CL135" s="211"/>
      <c r="CM135" s="211"/>
      <c r="CN135" s="211"/>
      <c r="CO135" s="211"/>
      <c r="CP135" s="211"/>
      <c r="CQ135" s="211"/>
      <c r="CR135" s="211"/>
      <c r="CS135" s="211"/>
      <c r="CT135" s="211"/>
      <c r="CU135" s="211"/>
      <c r="CV135" s="211"/>
      <c r="CW135" s="211"/>
      <c r="CX135" s="211"/>
      <c r="CY135" s="211"/>
      <c r="CZ135" s="211"/>
      <c r="DA135" s="211"/>
      <c r="DB135" s="211"/>
      <c r="DC135" s="211"/>
      <c r="DD135" s="211"/>
      <c r="DE135" s="211"/>
      <c r="DF135" s="211"/>
      <c r="DG135" s="211"/>
      <c r="DH135" s="211"/>
      <c r="DI135" s="211"/>
      <c r="DJ135" s="211"/>
      <c r="DK135" s="211"/>
      <c r="DL135" s="211"/>
      <c r="DM135" s="211"/>
      <c r="DN135" s="211"/>
      <c r="DO135" s="211"/>
      <c r="DP135" s="211"/>
      <c r="DQ135" s="211"/>
      <c r="DR135" s="211"/>
      <c r="DS135" s="211"/>
    </row>
    <row r="136" spans="1:123" s="202" customFormat="1" ht="30" hidden="1" customHeight="1" x14ac:dyDescent="0.25">
      <c r="A136" s="332"/>
      <c r="B136" s="333"/>
      <c r="C136" s="332"/>
      <c r="D136" s="351"/>
      <c r="E136" s="308">
        <f t="shared" si="32"/>
        <v>0</v>
      </c>
      <c r="F136" s="250"/>
      <c r="G136" s="206"/>
      <c r="H136" s="206"/>
      <c r="I136" s="206"/>
      <c r="J136" s="322">
        <f t="shared" si="49"/>
        <v>0</v>
      </c>
      <c r="K136" s="210"/>
      <c r="L136" s="210"/>
      <c r="M136" s="210"/>
      <c r="N136" s="210"/>
      <c r="O136" s="210"/>
      <c r="P136" s="210"/>
      <c r="Q136" s="322">
        <f>SUM(E136,J136)</f>
        <v>0</v>
      </c>
      <c r="R136" s="211"/>
      <c r="S136" s="211"/>
      <c r="T136" s="211"/>
      <c r="U136" s="211"/>
      <c r="V136" s="211"/>
      <c r="W136" s="211"/>
      <c r="X136" s="211"/>
      <c r="Y136" s="211"/>
      <c r="Z136" s="211"/>
      <c r="AA136" s="211"/>
      <c r="AB136" s="211"/>
      <c r="AC136" s="211"/>
      <c r="AD136" s="211"/>
      <c r="AE136" s="211"/>
      <c r="AF136" s="211"/>
      <c r="AG136" s="211"/>
      <c r="AH136" s="211"/>
      <c r="AI136" s="211"/>
      <c r="AJ136" s="211"/>
      <c r="AK136" s="211"/>
      <c r="AL136" s="211"/>
      <c r="AM136" s="211"/>
      <c r="AN136" s="211"/>
      <c r="AO136" s="211"/>
      <c r="AP136" s="211"/>
      <c r="AQ136" s="211"/>
      <c r="AR136" s="211"/>
      <c r="AS136" s="211"/>
      <c r="AT136" s="211"/>
      <c r="AU136" s="211"/>
      <c r="AV136" s="211"/>
      <c r="AW136" s="211"/>
      <c r="AX136" s="211"/>
      <c r="AY136" s="211"/>
      <c r="AZ136" s="211"/>
      <c r="BA136" s="211"/>
      <c r="BB136" s="211"/>
      <c r="BC136" s="211"/>
      <c r="BD136" s="211"/>
      <c r="BE136" s="211"/>
      <c r="BF136" s="211"/>
      <c r="BG136" s="211"/>
      <c r="BH136" s="211"/>
      <c r="BI136" s="211"/>
      <c r="BJ136" s="211"/>
      <c r="BK136" s="211"/>
      <c r="BL136" s="211"/>
      <c r="BM136" s="211"/>
      <c r="BN136" s="211"/>
      <c r="BO136" s="211"/>
      <c r="BP136" s="211"/>
      <c r="BQ136" s="211"/>
      <c r="BR136" s="211"/>
      <c r="BS136" s="211"/>
      <c r="BT136" s="211"/>
      <c r="BU136" s="211"/>
      <c r="BV136" s="211"/>
      <c r="BW136" s="211"/>
      <c r="BX136" s="211"/>
      <c r="BY136" s="211"/>
      <c r="BZ136" s="211"/>
      <c r="CA136" s="211"/>
      <c r="CB136" s="211"/>
      <c r="CC136" s="211"/>
      <c r="CD136" s="211"/>
      <c r="CE136" s="211"/>
      <c r="CF136" s="211"/>
      <c r="CG136" s="211"/>
      <c r="CH136" s="211"/>
      <c r="CI136" s="211"/>
      <c r="CJ136" s="211"/>
      <c r="CK136" s="211"/>
      <c r="CL136" s="211"/>
      <c r="CM136" s="211"/>
      <c r="CN136" s="211"/>
      <c r="CO136" s="211"/>
      <c r="CP136" s="211"/>
      <c r="CQ136" s="211"/>
      <c r="CR136" s="211"/>
      <c r="CS136" s="211"/>
      <c r="CT136" s="211"/>
      <c r="CU136" s="211"/>
      <c r="CV136" s="211"/>
      <c r="CW136" s="211"/>
      <c r="CX136" s="211"/>
      <c r="CY136" s="211"/>
      <c r="CZ136" s="211"/>
      <c r="DA136" s="211"/>
      <c r="DB136" s="211"/>
      <c r="DC136" s="211"/>
      <c r="DD136" s="211"/>
      <c r="DE136" s="211"/>
      <c r="DF136" s="211"/>
      <c r="DG136" s="211"/>
      <c r="DH136" s="211"/>
      <c r="DI136" s="211"/>
      <c r="DJ136" s="211"/>
      <c r="DK136" s="211"/>
      <c r="DL136" s="211"/>
      <c r="DM136" s="211"/>
      <c r="DN136" s="211"/>
      <c r="DO136" s="211"/>
      <c r="DP136" s="211"/>
      <c r="DQ136" s="211"/>
      <c r="DR136" s="211"/>
      <c r="DS136" s="211"/>
    </row>
    <row r="137" spans="1:123" s="4" customFormat="1" ht="34.5" hidden="1" customHeight="1" x14ac:dyDescent="0.25">
      <c r="A137" s="334"/>
      <c r="B137" s="273"/>
      <c r="C137" s="325"/>
      <c r="D137" s="355"/>
      <c r="E137" s="305">
        <f>SUM(F137,I137)</f>
        <v>0</v>
      </c>
      <c r="F137" s="224"/>
      <c r="G137" s="117"/>
      <c r="H137" s="117"/>
      <c r="I137" s="117"/>
      <c r="J137" s="119">
        <f>SUM(K137,N137)</f>
        <v>0</v>
      </c>
      <c r="K137" s="116"/>
      <c r="L137" s="116"/>
      <c r="M137" s="116"/>
      <c r="N137" s="116"/>
      <c r="O137" s="116"/>
      <c r="P137" s="116"/>
      <c r="Q137" s="119">
        <f>SUM(E137,J137)</f>
        <v>0</v>
      </c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  <c r="CX137" s="6"/>
      <c r="CY137" s="6"/>
      <c r="CZ137" s="6"/>
      <c r="DA137" s="6"/>
      <c r="DB137" s="6"/>
      <c r="DC137" s="6"/>
      <c r="DD137" s="6"/>
      <c r="DE137" s="6"/>
      <c r="DF137" s="6"/>
      <c r="DG137" s="6"/>
      <c r="DH137" s="6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</row>
    <row r="138" spans="1:123" s="4" customFormat="1" ht="23.25" hidden="1" customHeight="1" x14ac:dyDescent="0.25">
      <c r="A138" s="413"/>
      <c r="B138" s="414"/>
      <c r="C138" s="413"/>
      <c r="D138" s="349"/>
      <c r="G138" s="117"/>
      <c r="H138" s="117"/>
      <c r="I138" s="117"/>
      <c r="J138" s="119">
        <f>SUM(K138,N138)</f>
        <v>0</v>
      </c>
      <c r="K138" s="116"/>
      <c r="L138" s="116"/>
      <c r="M138" s="116"/>
      <c r="N138" s="116"/>
      <c r="O138" s="116"/>
      <c r="P138" s="116"/>
      <c r="Q138" s="119">
        <f>SUM(E147,J138)</f>
        <v>0</v>
      </c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  <c r="DG138" s="6"/>
      <c r="DH138" s="6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</row>
    <row r="139" spans="1:123" s="4" customFormat="1" ht="33.75" hidden="1" customHeight="1" x14ac:dyDescent="0.25">
      <c r="A139" s="299"/>
      <c r="B139" s="299"/>
      <c r="C139" s="325"/>
      <c r="D139" s="280"/>
      <c r="E139" s="305">
        <f t="shared" si="32"/>
        <v>0</v>
      </c>
      <c r="F139" s="224"/>
      <c r="G139" s="117"/>
      <c r="H139" s="117"/>
      <c r="I139" s="117"/>
      <c r="J139" s="119"/>
      <c r="K139" s="116"/>
      <c r="L139" s="116"/>
      <c r="M139" s="116"/>
      <c r="N139" s="116"/>
      <c r="O139" s="116"/>
      <c r="P139" s="116"/>
      <c r="Q139" s="119">
        <f>SUM(E139,J139)</f>
        <v>0</v>
      </c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6"/>
      <c r="DH139" s="6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</row>
    <row r="140" spans="1:123" s="4" customFormat="1" ht="25.5" hidden="1" customHeight="1" x14ac:dyDescent="0.25">
      <c r="A140" s="325"/>
      <c r="B140" s="325"/>
      <c r="C140" s="325"/>
      <c r="D140" s="407"/>
      <c r="E140" s="305">
        <f t="shared" si="32"/>
        <v>0</v>
      </c>
      <c r="F140" s="224"/>
      <c r="G140" s="117"/>
      <c r="H140" s="117"/>
      <c r="I140" s="117"/>
      <c r="J140" s="119">
        <f t="shared" si="49"/>
        <v>0</v>
      </c>
      <c r="K140" s="116"/>
      <c r="L140" s="116"/>
      <c r="M140" s="116"/>
      <c r="N140" s="116"/>
      <c r="O140" s="116"/>
      <c r="P140" s="116"/>
      <c r="Q140" s="326">
        <f>SUM(J140,E140)</f>
        <v>0</v>
      </c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6"/>
      <c r="DH140" s="6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</row>
    <row r="141" spans="1:123" s="4" customFormat="1" ht="21" hidden="1" customHeight="1" x14ac:dyDescent="0.25">
      <c r="A141" s="325"/>
      <c r="B141" s="325"/>
      <c r="C141" s="325"/>
      <c r="D141" s="271"/>
      <c r="E141" s="305">
        <f t="shared" si="32"/>
        <v>0</v>
      </c>
      <c r="F141" s="224"/>
      <c r="G141" s="292"/>
      <c r="H141" s="292"/>
      <c r="I141" s="292"/>
      <c r="J141" s="119">
        <f>SUM(K141,N141)</f>
        <v>0</v>
      </c>
      <c r="K141" s="292"/>
      <c r="L141" s="292"/>
      <c r="M141" s="292"/>
      <c r="N141" s="292"/>
      <c r="O141" s="292"/>
      <c r="P141" s="292"/>
      <c r="Q141" s="326">
        <f t="shared" ref="Q141:Q147" si="52">SUM(E141,J141)</f>
        <v>0</v>
      </c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  <c r="DG141" s="6"/>
      <c r="DH141" s="6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</row>
    <row r="142" spans="1:123" s="4" customFormat="1" ht="56.25" hidden="1" customHeight="1" x14ac:dyDescent="0.25">
      <c r="A142" s="272"/>
      <c r="B142" s="272"/>
      <c r="C142" s="325"/>
      <c r="D142" s="276"/>
      <c r="E142" s="305">
        <f>SUM(E143)</f>
        <v>0</v>
      </c>
      <c r="F142" s="305"/>
      <c r="G142" s="305"/>
      <c r="H142" s="305"/>
      <c r="I142" s="305">
        <f t="shared" ref="I142:Q142" si="53">SUM(I143)</f>
        <v>0</v>
      </c>
      <c r="J142" s="305">
        <f t="shared" si="53"/>
        <v>0</v>
      </c>
      <c r="K142" s="305">
        <f t="shared" si="53"/>
        <v>0</v>
      </c>
      <c r="L142" s="305">
        <f t="shared" si="53"/>
        <v>0</v>
      </c>
      <c r="M142" s="305">
        <f t="shared" si="53"/>
        <v>0</v>
      </c>
      <c r="N142" s="305">
        <f t="shared" si="53"/>
        <v>0</v>
      </c>
      <c r="O142" s="305">
        <f t="shared" si="53"/>
        <v>0</v>
      </c>
      <c r="P142" s="305">
        <f t="shared" si="53"/>
        <v>0</v>
      </c>
      <c r="Q142" s="305">
        <f t="shared" si="53"/>
        <v>0</v>
      </c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6"/>
      <c r="DF142" s="6"/>
      <c r="DG142" s="6"/>
      <c r="DH142" s="6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</row>
    <row r="143" spans="1:123" s="202" customFormat="1" ht="51.75" hidden="1" customHeight="1" x14ac:dyDescent="0.25">
      <c r="A143" s="274"/>
      <c r="B143" s="274"/>
      <c r="C143" s="248"/>
      <c r="D143" s="277"/>
      <c r="E143" s="308">
        <f>SUM(F143,I143)</f>
        <v>0</v>
      </c>
      <c r="F143" s="250"/>
      <c r="G143" s="297"/>
      <c r="H143" s="297"/>
      <c r="I143" s="297"/>
      <c r="J143" s="322">
        <f>SUM(K143,N143)</f>
        <v>0</v>
      </c>
      <c r="K143" s="297"/>
      <c r="L143" s="297"/>
      <c r="M143" s="297"/>
      <c r="N143" s="297"/>
      <c r="O143" s="297"/>
      <c r="P143" s="297"/>
      <c r="Q143" s="322">
        <f t="shared" si="52"/>
        <v>0</v>
      </c>
      <c r="R143" s="211"/>
      <c r="S143" s="211"/>
      <c r="T143" s="211"/>
      <c r="U143" s="211"/>
      <c r="V143" s="211"/>
      <c r="W143" s="211"/>
      <c r="X143" s="211"/>
      <c r="Y143" s="211"/>
      <c r="Z143" s="211"/>
      <c r="AA143" s="211"/>
      <c r="AB143" s="211"/>
      <c r="AC143" s="211"/>
      <c r="AD143" s="211"/>
      <c r="AE143" s="211"/>
      <c r="AF143" s="211"/>
      <c r="AG143" s="211"/>
      <c r="AH143" s="211"/>
      <c r="AI143" s="211"/>
      <c r="AJ143" s="211"/>
      <c r="AK143" s="211"/>
      <c r="AL143" s="211"/>
      <c r="AM143" s="211"/>
      <c r="AN143" s="211"/>
      <c r="AO143" s="211"/>
      <c r="AP143" s="211"/>
      <c r="AQ143" s="211"/>
      <c r="AR143" s="211"/>
      <c r="AS143" s="211"/>
      <c r="AT143" s="211"/>
      <c r="AU143" s="211"/>
      <c r="AV143" s="211"/>
      <c r="AW143" s="211"/>
      <c r="AX143" s="211"/>
      <c r="AY143" s="211"/>
      <c r="AZ143" s="211"/>
      <c r="BA143" s="211"/>
      <c r="BB143" s="211"/>
      <c r="BC143" s="211"/>
      <c r="BD143" s="211"/>
      <c r="BE143" s="211"/>
      <c r="BF143" s="211"/>
      <c r="BG143" s="211"/>
      <c r="BH143" s="211"/>
      <c r="BI143" s="211"/>
      <c r="BJ143" s="211"/>
      <c r="BK143" s="211"/>
      <c r="BL143" s="211"/>
      <c r="BM143" s="211"/>
      <c r="BN143" s="211"/>
      <c r="BO143" s="211"/>
      <c r="BP143" s="211"/>
      <c r="BQ143" s="211"/>
      <c r="BR143" s="211"/>
      <c r="BS143" s="211"/>
      <c r="BT143" s="211"/>
      <c r="BU143" s="211"/>
      <c r="BV143" s="211"/>
      <c r="BW143" s="211"/>
      <c r="BX143" s="211"/>
      <c r="BY143" s="211"/>
      <c r="BZ143" s="211"/>
      <c r="CA143" s="211"/>
      <c r="CB143" s="211"/>
      <c r="CC143" s="211"/>
      <c r="CD143" s="211"/>
      <c r="CE143" s="211"/>
      <c r="CF143" s="211"/>
      <c r="CG143" s="211"/>
      <c r="CH143" s="211"/>
      <c r="CI143" s="211"/>
      <c r="CJ143" s="211"/>
      <c r="CK143" s="211"/>
      <c r="CL143" s="211"/>
      <c r="CM143" s="211"/>
      <c r="CN143" s="211"/>
      <c r="CO143" s="211"/>
      <c r="CP143" s="211"/>
      <c r="CQ143" s="211"/>
      <c r="CR143" s="211"/>
      <c r="CS143" s="211"/>
      <c r="CT143" s="211"/>
      <c r="CU143" s="211"/>
      <c r="CV143" s="211"/>
      <c r="CW143" s="211"/>
      <c r="CX143" s="211"/>
      <c r="CY143" s="211"/>
      <c r="CZ143" s="211"/>
      <c r="DA143" s="211"/>
      <c r="DB143" s="211"/>
      <c r="DC143" s="211"/>
      <c r="DD143" s="211"/>
      <c r="DE143" s="211"/>
      <c r="DF143" s="211"/>
      <c r="DG143" s="211"/>
      <c r="DH143" s="211"/>
      <c r="DI143" s="211"/>
      <c r="DJ143" s="211"/>
      <c r="DK143" s="211"/>
      <c r="DL143" s="211"/>
      <c r="DM143" s="211"/>
      <c r="DN143" s="211"/>
      <c r="DO143" s="211"/>
      <c r="DP143" s="211"/>
      <c r="DQ143" s="211"/>
      <c r="DR143" s="211"/>
      <c r="DS143" s="211"/>
    </row>
    <row r="144" spans="1:123" s="4" customFormat="1" ht="41.25" hidden="1" customHeight="1" x14ac:dyDescent="0.25">
      <c r="A144" s="272"/>
      <c r="B144" s="272"/>
      <c r="C144" s="325"/>
      <c r="D144" s="276"/>
      <c r="E144" s="305">
        <f>SUM(E145:E146)</f>
        <v>0</v>
      </c>
      <c r="F144" s="305"/>
      <c r="G144" s="305"/>
      <c r="H144" s="305"/>
      <c r="I144" s="305">
        <f t="shared" ref="I144:Q144" si="54">SUM(I145:I146)</f>
        <v>0</v>
      </c>
      <c r="J144" s="305">
        <f t="shared" si="54"/>
        <v>0</v>
      </c>
      <c r="K144" s="305">
        <f t="shared" si="54"/>
        <v>0</v>
      </c>
      <c r="L144" s="305">
        <f t="shared" si="54"/>
        <v>0</v>
      </c>
      <c r="M144" s="305">
        <f t="shared" si="54"/>
        <v>0</v>
      </c>
      <c r="N144" s="305">
        <f t="shared" si="54"/>
        <v>0</v>
      </c>
      <c r="O144" s="305">
        <f t="shared" si="54"/>
        <v>0</v>
      </c>
      <c r="P144" s="305">
        <f t="shared" si="54"/>
        <v>0</v>
      </c>
      <c r="Q144" s="305">
        <f t="shared" si="54"/>
        <v>0</v>
      </c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</row>
    <row r="145" spans="1:123" s="207" customFormat="1" ht="42" hidden="1" customHeight="1" x14ac:dyDescent="0.25">
      <c r="A145" s="248"/>
      <c r="B145" s="248"/>
      <c r="C145" s="248"/>
      <c r="D145" s="281"/>
      <c r="E145" s="308">
        <f>SUM(F145,I145)</f>
        <v>0</v>
      </c>
      <c r="F145" s="250"/>
      <c r="G145" s="250"/>
      <c r="H145" s="250"/>
      <c r="I145" s="335"/>
      <c r="J145" s="322">
        <f>SUM(K145,N145)</f>
        <v>0</v>
      </c>
      <c r="K145" s="297"/>
      <c r="L145" s="297"/>
      <c r="M145" s="297"/>
      <c r="N145" s="297"/>
      <c r="O145" s="297"/>
      <c r="P145" s="297"/>
      <c r="Q145" s="322">
        <f t="shared" si="52"/>
        <v>0</v>
      </c>
      <c r="R145" s="215"/>
      <c r="S145" s="215"/>
      <c r="T145" s="215"/>
      <c r="U145" s="215"/>
      <c r="V145" s="215"/>
      <c r="W145" s="215"/>
      <c r="X145" s="215"/>
      <c r="Y145" s="215"/>
      <c r="Z145" s="215"/>
      <c r="AA145" s="215"/>
      <c r="AB145" s="215"/>
      <c r="AC145" s="215"/>
      <c r="AD145" s="215"/>
      <c r="AE145" s="215"/>
      <c r="AF145" s="215"/>
      <c r="AG145" s="215"/>
      <c r="AH145" s="215"/>
      <c r="AI145" s="215"/>
      <c r="AJ145" s="215"/>
      <c r="AK145" s="215"/>
      <c r="AL145" s="215"/>
      <c r="AM145" s="215"/>
      <c r="AN145" s="215"/>
      <c r="AO145" s="215"/>
      <c r="AP145" s="215"/>
      <c r="AQ145" s="215"/>
      <c r="AR145" s="215"/>
      <c r="AS145" s="215"/>
      <c r="AT145" s="215"/>
      <c r="AU145" s="215"/>
      <c r="AV145" s="215"/>
      <c r="AW145" s="215"/>
      <c r="AX145" s="215"/>
      <c r="AY145" s="215"/>
      <c r="AZ145" s="215"/>
      <c r="BA145" s="215"/>
      <c r="BB145" s="215"/>
      <c r="BC145" s="215"/>
      <c r="BD145" s="215"/>
      <c r="BE145" s="215"/>
      <c r="BF145" s="215"/>
      <c r="BG145" s="215"/>
      <c r="BH145" s="215"/>
      <c r="BI145" s="215"/>
      <c r="BJ145" s="215"/>
      <c r="BK145" s="215"/>
      <c r="BL145" s="215"/>
      <c r="BM145" s="215"/>
      <c r="BN145" s="215"/>
      <c r="BO145" s="215"/>
      <c r="BP145" s="215"/>
      <c r="BQ145" s="215"/>
      <c r="BR145" s="215"/>
      <c r="BS145" s="215"/>
      <c r="BT145" s="215"/>
      <c r="BU145" s="215"/>
      <c r="BV145" s="215"/>
      <c r="BW145" s="215"/>
      <c r="BX145" s="215"/>
      <c r="BY145" s="215"/>
      <c r="BZ145" s="215"/>
      <c r="CA145" s="215"/>
      <c r="CB145" s="215"/>
      <c r="CC145" s="215"/>
      <c r="CD145" s="215"/>
      <c r="CE145" s="215"/>
      <c r="CF145" s="215"/>
      <c r="CG145" s="215"/>
      <c r="CH145" s="215"/>
      <c r="CI145" s="215"/>
      <c r="CJ145" s="215"/>
      <c r="CK145" s="215"/>
      <c r="CL145" s="215"/>
      <c r="CM145" s="215"/>
      <c r="CN145" s="215"/>
      <c r="CO145" s="215"/>
      <c r="CP145" s="215"/>
      <c r="CQ145" s="215"/>
      <c r="CR145" s="215"/>
      <c r="CS145" s="215"/>
      <c r="CT145" s="215"/>
      <c r="CU145" s="215"/>
      <c r="CV145" s="215"/>
      <c r="CW145" s="215"/>
      <c r="CX145" s="215"/>
      <c r="CY145" s="215"/>
      <c r="CZ145" s="215"/>
      <c r="DA145" s="215"/>
      <c r="DB145" s="215"/>
      <c r="DC145" s="215"/>
      <c r="DD145" s="215"/>
      <c r="DE145" s="215"/>
      <c r="DF145" s="215"/>
      <c r="DG145" s="215"/>
      <c r="DH145" s="215"/>
      <c r="DI145" s="215"/>
      <c r="DJ145" s="215"/>
      <c r="DK145" s="215"/>
      <c r="DL145" s="215"/>
      <c r="DM145" s="215"/>
      <c r="DN145" s="215"/>
      <c r="DO145" s="215"/>
      <c r="DP145" s="215"/>
      <c r="DQ145" s="215"/>
      <c r="DR145" s="215"/>
      <c r="DS145" s="215"/>
    </row>
    <row r="146" spans="1:123" s="207" customFormat="1" ht="22.5" hidden="1" customHeight="1" x14ac:dyDescent="0.25">
      <c r="A146" s="265"/>
      <c r="B146" s="306"/>
      <c r="C146" s="248"/>
      <c r="D146" s="346"/>
      <c r="E146" s="308">
        <f>SUM(F146,I146)</f>
        <v>0</v>
      </c>
      <c r="F146" s="250"/>
      <c r="G146" s="206"/>
      <c r="H146" s="206"/>
      <c r="I146" s="309"/>
      <c r="J146" s="322">
        <f>SUM(K146,N146)</f>
        <v>0</v>
      </c>
      <c r="K146" s="206"/>
      <c r="L146" s="206"/>
      <c r="M146" s="206"/>
      <c r="N146" s="206"/>
      <c r="O146" s="206"/>
      <c r="P146" s="206"/>
      <c r="Q146" s="308">
        <f t="shared" si="52"/>
        <v>0</v>
      </c>
      <c r="R146" s="215"/>
      <c r="S146" s="215"/>
      <c r="T146" s="215"/>
      <c r="U146" s="215"/>
      <c r="V146" s="215"/>
      <c r="W146" s="215"/>
      <c r="X146" s="215"/>
      <c r="Y146" s="215"/>
      <c r="Z146" s="215"/>
      <c r="AA146" s="215"/>
      <c r="AB146" s="215"/>
      <c r="AC146" s="215"/>
      <c r="AD146" s="215"/>
      <c r="AE146" s="215"/>
      <c r="AF146" s="215"/>
      <c r="AG146" s="215"/>
      <c r="AH146" s="215"/>
      <c r="AI146" s="215"/>
      <c r="AJ146" s="215"/>
      <c r="AK146" s="215"/>
      <c r="AL146" s="215"/>
      <c r="AM146" s="215"/>
      <c r="AN146" s="215"/>
      <c r="AO146" s="215"/>
      <c r="AP146" s="215"/>
      <c r="AQ146" s="215"/>
      <c r="AR146" s="215"/>
      <c r="AS146" s="215"/>
      <c r="AT146" s="215"/>
      <c r="AU146" s="215"/>
      <c r="AV146" s="215"/>
      <c r="AW146" s="215"/>
      <c r="AX146" s="215"/>
      <c r="AY146" s="215"/>
      <c r="AZ146" s="215"/>
      <c r="BA146" s="215"/>
      <c r="BB146" s="215"/>
      <c r="BC146" s="215"/>
      <c r="BD146" s="215"/>
      <c r="BE146" s="215"/>
      <c r="BF146" s="215"/>
      <c r="BG146" s="215"/>
      <c r="BH146" s="215"/>
      <c r="BI146" s="215"/>
      <c r="BJ146" s="215"/>
      <c r="BK146" s="215"/>
      <c r="BL146" s="215"/>
      <c r="BM146" s="215"/>
      <c r="BN146" s="215"/>
      <c r="BO146" s="215"/>
      <c r="BP146" s="215"/>
      <c r="BQ146" s="215"/>
      <c r="BR146" s="215"/>
      <c r="BS146" s="215"/>
      <c r="BT146" s="215"/>
      <c r="BU146" s="215"/>
      <c r="BV146" s="215"/>
      <c r="BW146" s="215"/>
      <c r="BX146" s="215"/>
      <c r="BY146" s="215"/>
      <c r="BZ146" s="215"/>
      <c r="CA146" s="215"/>
      <c r="CB146" s="215"/>
      <c r="CC146" s="215"/>
      <c r="CD146" s="215"/>
      <c r="CE146" s="215"/>
      <c r="CF146" s="215"/>
      <c r="CG146" s="215"/>
      <c r="CH146" s="215"/>
      <c r="CI146" s="215"/>
      <c r="CJ146" s="215"/>
      <c r="CK146" s="215"/>
      <c r="CL146" s="215"/>
      <c r="CM146" s="215"/>
      <c r="CN146" s="215"/>
      <c r="CO146" s="215"/>
      <c r="CP146" s="215"/>
      <c r="CQ146" s="215"/>
      <c r="CR146" s="215"/>
      <c r="CS146" s="215"/>
      <c r="CT146" s="215"/>
      <c r="CU146" s="215"/>
      <c r="CV146" s="215"/>
      <c r="CW146" s="215"/>
      <c r="CX146" s="215"/>
      <c r="CY146" s="215"/>
      <c r="CZ146" s="215"/>
      <c r="DA146" s="215"/>
      <c r="DB146" s="215"/>
      <c r="DC146" s="215"/>
      <c r="DD146" s="215"/>
      <c r="DE146" s="215"/>
      <c r="DF146" s="215"/>
      <c r="DG146" s="215"/>
      <c r="DH146" s="215"/>
      <c r="DI146" s="215"/>
      <c r="DJ146" s="215"/>
      <c r="DK146" s="215"/>
      <c r="DL146" s="215"/>
      <c r="DM146" s="215"/>
      <c r="DN146" s="215"/>
      <c r="DO146" s="215"/>
      <c r="DP146" s="215"/>
      <c r="DQ146" s="215"/>
      <c r="DR146" s="215"/>
      <c r="DS146" s="215"/>
    </row>
    <row r="147" spans="1:123" s="4" customFormat="1" ht="30" hidden="1" customHeight="1" x14ac:dyDescent="0.25">
      <c r="A147" s="299"/>
      <c r="B147" s="299"/>
      <c r="C147" s="325"/>
      <c r="D147" s="280"/>
      <c r="E147" s="305">
        <f>SUM(F147,I138)</f>
        <v>0</v>
      </c>
      <c r="F147" s="224"/>
      <c r="G147" s="117"/>
      <c r="H147" s="117"/>
      <c r="I147" s="117"/>
      <c r="J147" s="119">
        <f t="shared" si="49"/>
        <v>0</v>
      </c>
      <c r="K147" s="116"/>
      <c r="L147" s="116"/>
      <c r="M147" s="116"/>
      <c r="N147" s="116"/>
      <c r="O147" s="116"/>
      <c r="P147" s="116"/>
      <c r="Q147" s="119">
        <f t="shared" si="52"/>
        <v>0</v>
      </c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6"/>
      <c r="DF147" s="6"/>
      <c r="DG147" s="6"/>
      <c r="DH147" s="6"/>
      <c r="DI147" s="6"/>
      <c r="DJ147" s="6"/>
      <c r="DK147" s="6"/>
      <c r="DL147" s="6"/>
      <c r="DM147" s="6"/>
      <c r="DN147" s="6"/>
      <c r="DO147" s="6"/>
      <c r="DP147" s="6"/>
      <c r="DQ147" s="6"/>
      <c r="DR147" s="6"/>
      <c r="DS147" s="6"/>
    </row>
    <row r="148" spans="1:123" s="4" customFormat="1" ht="28.5" hidden="1" customHeight="1" x14ac:dyDescent="0.25">
      <c r="A148" s="325"/>
      <c r="B148" s="325"/>
      <c r="C148" s="325" t="s">
        <v>74</v>
      </c>
      <c r="D148" s="407"/>
      <c r="E148" s="305">
        <f t="shared" si="32"/>
        <v>0</v>
      </c>
      <c r="F148" s="328"/>
      <c r="G148" s="336"/>
      <c r="H148" s="336"/>
      <c r="I148" s="336"/>
      <c r="J148" s="330">
        <f>SUM(K148,N148)</f>
        <v>0</v>
      </c>
      <c r="K148" s="336"/>
      <c r="L148" s="336"/>
      <c r="M148" s="336"/>
      <c r="N148" s="336"/>
      <c r="O148" s="336"/>
      <c r="P148" s="336"/>
      <c r="Q148" s="330">
        <f>SUM(J148,E148)</f>
        <v>0</v>
      </c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</row>
    <row r="149" spans="1:123" ht="23.25" hidden="1" customHeight="1" x14ac:dyDescent="0.25">
      <c r="A149" s="272"/>
      <c r="B149" s="272"/>
      <c r="C149" s="337" t="s">
        <v>85</v>
      </c>
      <c r="D149" s="282" t="s">
        <v>21</v>
      </c>
      <c r="E149" s="305">
        <f t="shared" si="32"/>
        <v>0</v>
      </c>
      <c r="F149" s="224"/>
      <c r="G149" s="224"/>
      <c r="H149" s="292"/>
      <c r="I149" s="292"/>
      <c r="J149" s="119">
        <f>SUM(K149,N149)</f>
        <v>0</v>
      </c>
      <c r="K149" s="292"/>
      <c r="L149" s="292"/>
      <c r="M149" s="292"/>
      <c r="N149" s="292"/>
      <c r="O149" s="292"/>
      <c r="P149" s="292"/>
      <c r="Q149" s="119">
        <f>SUM(E149,J149)</f>
        <v>0</v>
      </c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  <c r="BA149" s="17"/>
      <c r="BB149" s="17"/>
      <c r="BC149" s="17"/>
      <c r="BD149" s="17"/>
      <c r="BE149" s="17"/>
      <c r="BF149" s="17"/>
      <c r="BG149" s="17"/>
      <c r="BH149" s="17"/>
      <c r="BI149" s="17"/>
      <c r="BJ149" s="17"/>
      <c r="BK149" s="17"/>
      <c r="BL149" s="17"/>
      <c r="BM149" s="17"/>
      <c r="BN149" s="17"/>
      <c r="BO149" s="17"/>
      <c r="BP149" s="17"/>
      <c r="BQ149" s="17"/>
      <c r="BR149" s="17"/>
      <c r="BS149" s="17"/>
      <c r="BT149" s="17"/>
      <c r="BU149" s="17"/>
      <c r="BV149" s="17"/>
      <c r="BW149" s="17"/>
      <c r="BX149" s="17"/>
      <c r="BY149" s="17"/>
      <c r="BZ149" s="17"/>
      <c r="CA149" s="17"/>
      <c r="CB149" s="17"/>
      <c r="CC149" s="17"/>
      <c r="CD149" s="17"/>
      <c r="CE149" s="17"/>
      <c r="CF149" s="17"/>
      <c r="CG149" s="17"/>
      <c r="CH149" s="17"/>
      <c r="CI149" s="17"/>
      <c r="CJ149" s="17"/>
      <c r="CK149" s="17"/>
      <c r="CL149" s="17"/>
      <c r="CM149" s="17"/>
      <c r="CN149" s="17"/>
      <c r="CO149" s="17"/>
      <c r="CP149" s="17"/>
      <c r="CQ149" s="17"/>
      <c r="CR149" s="17"/>
      <c r="CS149" s="17"/>
      <c r="CT149" s="17"/>
      <c r="CU149" s="17"/>
      <c r="CV149" s="17"/>
      <c r="CW149" s="17"/>
      <c r="CX149" s="17"/>
      <c r="CY149" s="17"/>
      <c r="CZ149" s="17"/>
      <c r="DA149" s="17"/>
      <c r="DB149" s="17"/>
      <c r="DC149" s="17"/>
      <c r="DD149" s="17"/>
      <c r="DE149" s="17"/>
      <c r="DF149" s="17"/>
      <c r="DG149" s="17"/>
      <c r="DH149" s="17"/>
      <c r="DI149" s="17"/>
      <c r="DJ149" s="17"/>
      <c r="DK149" s="17"/>
      <c r="DL149" s="17"/>
      <c r="DM149" s="17"/>
      <c r="DN149" s="17"/>
      <c r="DO149" s="17"/>
      <c r="DP149" s="17"/>
      <c r="DQ149" s="17"/>
      <c r="DR149" s="17"/>
      <c r="DS149" s="17"/>
    </row>
    <row r="150" spans="1:123" s="4" customFormat="1" ht="15.75" hidden="1" customHeight="1" x14ac:dyDescent="0.25">
      <c r="A150" s="325"/>
      <c r="B150" s="325"/>
      <c r="C150" s="325"/>
      <c r="D150" s="407"/>
      <c r="E150" s="305">
        <f t="shared" si="32"/>
        <v>0</v>
      </c>
      <c r="F150" s="291"/>
      <c r="G150" s="336"/>
      <c r="H150" s="336"/>
      <c r="I150" s="336"/>
      <c r="J150" s="330">
        <f>SUM(K150,N150)</f>
        <v>0</v>
      </c>
      <c r="K150" s="336"/>
      <c r="L150" s="336"/>
      <c r="M150" s="336"/>
      <c r="N150" s="336"/>
      <c r="O150" s="336"/>
      <c r="P150" s="336"/>
      <c r="Q150" s="330">
        <f>SUM(J150,E150)</f>
        <v>0</v>
      </c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6"/>
      <c r="CT150" s="6"/>
      <c r="CU150" s="6"/>
      <c r="CV150" s="6"/>
      <c r="CW150" s="6"/>
      <c r="CX150" s="6"/>
      <c r="CY150" s="6"/>
      <c r="CZ150" s="6"/>
      <c r="DA150" s="6"/>
      <c r="DB150" s="6"/>
      <c r="DC150" s="6"/>
      <c r="DD150" s="6"/>
      <c r="DE150" s="6"/>
      <c r="DF150" s="6"/>
      <c r="DG150" s="6"/>
      <c r="DH150" s="6"/>
      <c r="DI150" s="6"/>
      <c r="DJ150" s="6"/>
      <c r="DK150" s="6"/>
      <c r="DL150" s="6"/>
      <c r="DM150" s="6"/>
      <c r="DN150" s="6"/>
      <c r="DO150" s="6"/>
      <c r="DP150" s="6"/>
      <c r="DQ150" s="6"/>
      <c r="DR150" s="6"/>
      <c r="DS150" s="6"/>
    </row>
    <row r="151" spans="1:123" s="4" customFormat="1" ht="45.75" customHeight="1" x14ac:dyDescent="0.25">
      <c r="A151" s="298" t="s">
        <v>30</v>
      </c>
      <c r="B151" s="298"/>
      <c r="C151" s="298"/>
      <c r="D151" s="455" t="s">
        <v>451</v>
      </c>
      <c r="E151" s="118">
        <f>SUM(E152)</f>
        <v>12618050</v>
      </c>
      <c r="F151" s="118">
        <f t="shared" ref="F151:Q151" si="55">SUM(F152)</f>
        <v>12618050</v>
      </c>
      <c r="G151" s="118">
        <f t="shared" si="55"/>
        <v>7968600</v>
      </c>
      <c r="H151" s="118">
        <f t="shared" si="55"/>
        <v>201100</v>
      </c>
      <c r="I151" s="118">
        <f t="shared" si="55"/>
        <v>0</v>
      </c>
      <c r="J151" s="118">
        <f t="shared" si="55"/>
        <v>1900690</v>
      </c>
      <c r="K151" s="118">
        <f t="shared" si="55"/>
        <v>475600</v>
      </c>
      <c r="L151" s="118">
        <f t="shared" si="55"/>
        <v>316110</v>
      </c>
      <c r="M151" s="118">
        <f t="shared" si="55"/>
        <v>0</v>
      </c>
      <c r="N151" s="118">
        <f t="shared" si="55"/>
        <v>1425090</v>
      </c>
      <c r="O151" s="118">
        <f t="shared" si="55"/>
        <v>1406030</v>
      </c>
      <c r="P151" s="118">
        <f t="shared" si="55"/>
        <v>0</v>
      </c>
      <c r="Q151" s="118">
        <f t="shared" si="55"/>
        <v>14518740</v>
      </c>
      <c r="R151" s="6"/>
      <c r="S151" s="270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6"/>
      <c r="CT151" s="6"/>
      <c r="CU151" s="6"/>
      <c r="CV151" s="6"/>
      <c r="CW151" s="6"/>
      <c r="CX151" s="6"/>
      <c r="CY151" s="6"/>
      <c r="CZ151" s="6"/>
      <c r="DA151" s="6"/>
      <c r="DB151" s="6"/>
      <c r="DC151" s="6"/>
      <c r="DD151" s="6"/>
      <c r="DE151" s="6"/>
      <c r="DF151" s="6"/>
      <c r="DG151" s="6"/>
      <c r="DH151" s="6"/>
      <c r="DI151" s="6"/>
      <c r="DJ151" s="6"/>
      <c r="DK151" s="6"/>
      <c r="DL151" s="6"/>
      <c r="DM151" s="6"/>
      <c r="DN151" s="6"/>
      <c r="DO151" s="6"/>
      <c r="DP151" s="6"/>
      <c r="DQ151" s="6"/>
      <c r="DR151" s="6"/>
      <c r="DS151" s="6"/>
    </row>
    <row r="152" spans="1:123" s="4" customFormat="1" ht="46.5" customHeight="1" x14ac:dyDescent="0.25">
      <c r="A152" s="298" t="s">
        <v>31</v>
      </c>
      <c r="B152" s="298"/>
      <c r="C152" s="298"/>
      <c r="D152" s="455" t="s">
        <v>451</v>
      </c>
      <c r="E152" s="118">
        <f t="shared" ref="E152:Q152" si="56">SUM(E153:E157)</f>
        <v>12618050</v>
      </c>
      <c r="F152" s="118">
        <f t="shared" si="56"/>
        <v>12618050</v>
      </c>
      <c r="G152" s="118">
        <f t="shared" si="56"/>
        <v>7968600</v>
      </c>
      <c r="H152" s="118">
        <f t="shared" si="56"/>
        <v>201100</v>
      </c>
      <c r="I152" s="118">
        <f t="shared" si="56"/>
        <v>0</v>
      </c>
      <c r="J152" s="118">
        <f t="shared" si="56"/>
        <v>1900690</v>
      </c>
      <c r="K152" s="118">
        <f t="shared" si="56"/>
        <v>475600</v>
      </c>
      <c r="L152" s="118">
        <f t="shared" si="56"/>
        <v>316110</v>
      </c>
      <c r="M152" s="118">
        <f t="shared" si="56"/>
        <v>0</v>
      </c>
      <c r="N152" s="118">
        <f t="shared" si="56"/>
        <v>1425090</v>
      </c>
      <c r="O152" s="118">
        <f t="shared" si="56"/>
        <v>1406030</v>
      </c>
      <c r="P152" s="118">
        <f t="shared" si="56"/>
        <v>0</v>
      </c>
      <c r="Q152" s="118">
        <f t="shared" si="56"/>
        <v>14518740</v>
      </c>
      <c r="S152" s="270"/>
    </row>
    <row r="153" spans="1:123" s="4" customFormat="1" ht="48" customHeight="1" x14ac:dyDescent="0.25">
      <c r="A153" s="299" t="s">
        <v>338</v>
      </c>
      <c r="B153" s="299" t="s">
        <v>219</v>
      </c>
      <c r="C153" s="299" t="s">
        <v>60</v>
      </c>
      <c r="D153" s="276" t="s">
        <v>218</v>
      </c>
      <c r="E153" s="305">
        <f t="shared" ref="E153:E159" si="57">SUM(F153,I153)</f>
        <v>1124830</v>
      </c>
      <c r="F153" s="328">
        <v>1124830</v>
      </c>
      <c r="G153" s="117">
        <v>854500</v>
      </c>
      <c r="H153" s="117">
        <v>8700</v>
      </c>
      <c r="I153" s="117"/>
      <c r="J153" s="330">
        <f t="shared" ref="J153:J158" si="58">SUM(K153,N153)</f>
        <v>12950</v>
      </c>
      <c r="K153" s="116"/>
      <c r="L153" s="116"/>
      <c r="M153" s="116"/>
      <c r="N153" s="117">
        <v>12950</v>
      </c>
      <c r="O153" s="117">
        <v>12950</v>
      </c>
      <c r="P153" s="338"/>
      <c r="Q153" s="119">
        <f>SUM(J153,E153)</f>
        <v>1137780</v>
      </c>
    </row>
    <row r="154" spans="1:123" s="4" customFormat="1" ht="48" customHeight="1" x14ac:dyDescent="0.25">
      <c r="A154" s="325" t="s">
        <v>342</v>
      </c>
      <c r="B154" s="325" t="s">
        <v>353</v>
      </c>
      <c r="C154" s="325" t="s">
        <v>64</v>
      </c>
      <c r="D154" s="340" t="s">
        <v>352</v>
      </c>
      <c r="E154" s="305">
        <f>SUM(F154,I154)</f>
        <v>5407570</v>
      </c>
      <c r="F154" s="328">
        <v>5407570</v>
      </c>
      <c r="G154" s="292">
        <v>4260270</v>
      </c>
      <c r="H154" s="292">
        <v>62000</v>
      </c>
      <c r="I154" s="292"/>
      <c r="J154" s="330">
        <f>SUM(K154,N154)</f>
        <v>1009460</v>
      </c>
      <c r="K154" s="292">
        <v>313560</v>
      </c>
      <c r="L154" s="292">
        <v>257510</v>
      </c>
      <c r="M154" s="292"/>
      <c r="N154" s="292">
        <v>695900</v>
      </c>
      <c r="O154" s="292">
        <v>695900</v>
      </c>
      <c r="P154" s="292"/>
      <c r="Q154" s="119">
        <f>SUM(J154,E154)</f>
        <v>6417030</v>
      </c>
    </row>
    <row r="155" spans="1:123" ht="25.5" customHeight="1" x14ac:dyDescent="0.25">
      <c r="A155" s="325" t="s">
        <v>337</v>
      </c>
      <c r="B155" s="325" t="s">
        <v>339</v>
      </c>
      <c r="C155" s="325" t="s">
        <v>77</v>
      </c>
      <c r="D155" s="340" t="s">
        <v>336</v>
      </c>
      <c r="E155" s="305">
        <f t="shared" si="57"/>
        <v>2664580</v>
      </c>
      <c r="F155" s="328">
        <v>2664580</v>
      </c>
      <c r="G155" s="292">
        <v>1194170</v>
      </c>
      <c r="H155" s="292">
        <v>74200</v>
      </c>
      <c r="I155" s="292"/>
      <c r="J155" s="330">
        <f t="shared" si="58"/>
        <v>188300</v>
      </c>
      <c r="K155" s="292">
        <v>9940</v>
      </c>
      <c r="L155" s="292"/>
      <c r="M155" s="292"/>
      <c r="N155" s="292">
        <v>178360</v>
      </c>
      <c r="O155" s="292">
        <v>159300</v>
      </c>
      <c r="P155" s="292"/>
      <c r="Q155" s="119">
        <f t="shared" ref="Q155:Q158" si="59">SUM(J155,E155)</f>
        <v>2852880</v>
      </c>
    </row>
    <row r="156" spans="1:123" s="217" customFormat="1" ht="34.5" customHeight="1" x14ac:dyDescent="0.25">
      <c r="A156" s="325" t="s">
        <v>340</v>
      </c>
      <c r="B156" s="325" t="s">
        <v>211</v>
      </c>
      <c r="C156" s="325" t="s">
        <v>78</v>
      </c>
      <c r="D156" s="350" t="s">
        <v>341</v>
      </c>
      <c r="E156" s="305">
        <f t="shared" si="57"/>
        <v>1163840</v>
      </c>
      <c r="F156" s="328">
        <v>1163840</v>
      </c>
      <c r="G156" s="292">
        <v>696700</v>
      </c>
      <c r="H156" s="292">
        <v>46000</v>
      </c>
      <c r="I156" s="292"/>
      <c r="J156" s="330">
        <f t="shared" si="58"/>
        <v>445080</v>
      </c>
      <c r="K156" s="292">
        <v>119100</v>
      </c>
      <c r="L156" s="292">
        <v>58600</v>
      </c>
      <c r="M156" s="292"/>
      <c r="N156" s="292">
        <v>325980</v>
      </c>
      <c r="O156" s="292">
        <v>325980</v>
      </c>
      <c r="P156" s="292"/>
      <c r="Q156" s="119">
        <f t="shared" si="59"/>
        <v>1608920</v>
      </c>
    </row>
    <row r="157" spans="1:123" s="217" customFormat="1" ht="27.75" customHeight="1" x14ac:dyDescent="0.25">
      <c r="A157" s="325" t="s">
        <v>346</v>
      </c>
      <c r="B157" s="325" t="s">
        <v>347</v>
      </c>
      <c r="C157" s="325"/>
      <c r="D157" s="350" t="s">
        <v>348</v>
      </c>
      <c r="E157" s="305">
        <f t="shared" si="57"/>
        <v>2257230</v>
      </c>
      <c r="F157" s="328">
        <f>SUM(F158:F159)</f>
        <v>2257230</v>
      </c>
      <c r="G157" s="328">
        <f>SUM(G158:G159)</f>
        <v>962960</v>
      </c>
      <c r="H157" s="328">
        <f>SUM(H158:H159)</f>
        <v>10200</v>
      </c>
      <c r="I157" s="292"/>
      <c r="J157" s="330">
        <f t="shared" si="58"/>
        <v>244900</v>
      </c>
      <c r="K157" s="328">
        <f t="shared" ref="K157:N157" si="60">SUM(K158:K159)</f>
        <v>33000</v>
      </c>
      <c r="L157" s="328">
        <f t="shared" si="60"/>
        <v>0</v>
      </c>
      <c r="M157" s="328">
        <f t="shared" si="60"/>
        <v>0</v>
      </c>
      <c r="N157" s="328">
        <f t="shared" si="60"/>
        <v>211900</v>
      </c>
      <c r="O157" s="328">
        <f t="shared" ref="O157" si="61">SUM(O158:O159)</f>
        <v>211900</v>
      </c>
      <c r="P157" s="292"/>
      <c r="Q157" s="119">
        <f t="shared" si="59"/>
        <v>2502130</v>
      </c>
    </row>
    <row r="158" spans="1:123" s="212" customFormat="1" ht="34.5" customHeight="1" x14ac:dyDescent="0.25">
      <c r="A158" s="274" t="s">
        <v>343</v>
      </c>
      <c r="B158" s="274" t="s">
        <v>344</v>
      </c>
      <c r="C158" s="275" t="s">
        <v>79</v>
      </c>
      <c r="D158" s="352" t="s">
        <v>345</v>
      </c>
      <c r="E158" s="244">
        <f t="shared" si="57"/>
        <v>1264430</v>
      </c>
      <c r="F158" s="244">
        <v>1264430</v>
      </c>
      <c r="G158" s="354">
        <v>962960</v>
      </c>
      <c r="H158" s="354">
        <v>10200</v>
      </c>
      <c r="I158" s="354"/>
      <c r="J158" s="354">
        <f t="shared" si="58"/>
        <v>244900</v>
      </c>
      <c r="K158" s="354">
        <v>33000</v>
      </c>
      <c r="L158" s="354"/>
      <c r="M158" s="354"/>
      <c r="N158" s="354">
        <v>211900</v>
      </c>
      <c r="O158" s="354">
        <v>211900</v>
      </c>
      <c r="P158" s="297"/>
      <c r="Q158" s="297">
        <f t="shared" si="59"/>
        <v>1509330</v>
      </c>
    </row>
    <row r="159" spans="1:123" s="212" customFormat="1" ht="26.25" customHeight="1" x14ac:dyDescent="0.25">
      <c r="A159" s="274" t="s">
        <v>350</v>
      </c>
      <c r="B159" s="274" t="s">
        <v>351</v>
      </c>
      <c r="C159" s="275" t="s">
        <v>79</v>
      </c>
      <c r="D159" s="351" t="s">
        <v>349</v>
      </c>
      <c r="E159" s="250">
        <f t="shared" si="57"/>
        <v>992800</v>
      </c>
      <c r="F159" s="244">
        <v>992800</v>
      </c>
      <c r="G159" s="297"/>
      <c r="H159" s="297"/>
      <c r="I159" s="297"/>
      <c r="J159" s="354">
        <f t="shared" ref="J159" si="62">SUM(K159,N159)</f>
        <v>0</v>
      </c>
      <c r="K159" s="297"/>
      <c r="L159" s="297"/>
      <c r="M159" s="297"/>
      <c r="N159" s="297"/>
      <c r="O159" s="297"/>
      <c r="P159" s="297"/>
      <c r="Q159" s="297">
        <f t="shared" ref="Q159" si="63">SUM(J159,E159)</f>
        <v>992800</v>
      </c>
    </row>
    <row r="160" spans="1:123" ht="42.75" customHeight="1" x14ac:dyDescent="0.25">
      <c r="A160" s="298" t="s">
        <v>294</v>
      </c>
      <c r="B160" s="298"/>
      <c r="C160" s="298"/>
      <c r="D160" s="403" t="s">
        <v>216</v>
      </c>
      <c r="E160" s="118">
        <f>SUM(E161)</f>
        <v>58361860</v>
      </c>
      <c r="F160" s="118">
        <f t="shared" ref="F160:Q161" si="64">SUM(F161)</f>
        <v>52973760</v>
      </c>
      <c r="G160" s="118">
        <f t="shared" si="64"/>
        <v>2625360</v>
      </c>
      <c r="H160" s="118">
        <f t="shared" si="64"/>
        <v>4660</v>
      </c>
      <c r="I160" s="118">
        <f t="shared" si="64"/>
        <v>0</v>
      </c>
      <c r="J160" s="118">
        <f t="shared" si="64"/>
        <v>0</v>
      </c>
      <c r="K160" s="118">
        <f t="shared" si="64"/>
        <v>0</v>
      </c>
      <c r="L160" s="118">
        <f t="shared" si="64"/>
        <v>0</v>
      </c>
      <c r="M160" s="118">
        <f t="shared" si="64"/>
        <v>0</v>
      </c>
      <c r="N160" s="118">
        <f t="shared" si="64"/>
        <v>0</v>
      </c>
      <c r="O160" s="118">
        <f t="shared" si="64"/>
        <v>0</v>
      </c>
      <c r="P160" s="118">
        <f t="shared" si="64"/>
        <v>0</v>
      </c>
      <c r="Q160" s="118">
        <f t="shared" si="64"/>
        <v>58361860</v>
      </c>
      <c r="S160" s="270"/>
    </row>
    <row r="161" spans="1:221" ht="41.25" customHeight="1" x14ac:dyDescent="0.25">
      <c r="A161" s="298" t="s">
        <v>295</v>
      </c>
      <c r="B161" s="298"/>
      <c r="C161" s="298"/>
      <c r="D161" s="403" t="s">
        <v>216</v>
      </c>
      <c r="E161" s="118">
        <f>SUM(E162:E166)</f>
        <v>58361860</v>
      </c>
      <c r="F161" s="118">
        <f t="shared" ref="F161:O161" si="65">SUM(F162:F166)</f>
        <v>52973760</v>
      </c>
      <c r="G161" s="118">
        <f t="shared" si="65"/>
        <v>2625360</v>
      </c>
      <c r="H161" s="118">
        <f t="shared" si="65"/>
        <v>4660</v>
      </c>
      <c r="I161" s="118">
        <f t="shared" si="65"/>
        <v>0</v>
      </c>
      <c r="J161" s="118">
        <f t="shared" si="65"/>
        <v>0</v>
      </c>
      <c r="K161" s="118">
        <f t="shared" si="65"/>
        <v>0</v>
      </c>
      <c r="L161" s="118">
        <f t="shared" si="65"/>
        <v>0</v>
      </c>
      <c r="M161" s="118">
        <f t="shared" si="65"/>
        <v>0</v>
      </c>
      <c r="N161" s="118">
        <f t="shared" si="65"/>
        <v>0</v>
      </c>
      <c r="O161" s="118">
        <f t="shared" si="65"/>
        <v>0</v>
      </c>
      <c r="P161" s="118">
        <f t="shared" si="64"/>
        <v>0</v>
      </c>
      <c r="Q161" s="286">
        <f t="shared" ref="Q161:Q164" si="66">SUM(E161,J161)</f>
        <v>58361860</v>
      </c>
      <c r="S161" s="270"/>
    </row>
    <row r="162" spans="1:221" ht="45.75" customHeight="1" x14ac:dyDescent="0.25">
      <c r="A162" s="299" t="s">
        <v>293</v>
      </c>
      <c r="B162" s="299" t="s">
        <v>219</v>
      </c>
      <c r="C162" s="299" t="s">
        <v>60</v>
      </c>
      <c r="D162" s="276" t="s">
        <v>218</v>
      </c>
      <c r="E162" s="119">
        <f>SUM(F162,I162)</f>
        <v>3295460</v>
      </c>
      <c r="F162" s="288">
        <v>3295460</v>
      </c>
      <c r="G162" s="289">
        <v>2625360</v>
      </c>
      <c r="H162" s="289">
        <v>4660</v>
      </c>
      <c r="I162" s="289"/>
      <c r="J162" s="119">
        <f t="shared" ref="J162:J164" si="67">SUM(K162,N162)</f>
        <v>0</v>
      </c>
      <c r="K162" s="289"/>
      <c r="L162" s="289"/>
      <c r="M162" s="289"/>
      <c r="N162" s="289"/>
      <c r="O162" s="289"/>
      <c r="P162" s="289"/>
      <c r="Q162" s="119">
        <f>SUM(E162,J162)</f>
        <v>3295460</v>
      </c>
    </row>
    <row r="163" spans="1:221" s="287" customFormat="1" ht="26.25" customHeight="1" x14ac:dyDescent="0.25">
      <c r="A163" s="339" t="s">
        <v>296</v>
      </c>
      <c r="B163" s="339" t="s">
        <v>297</v>
      </c>
      <c r="C163" s="339" t="s">
        <v>72</v>
      </c>
      <c r="D163" s="340" t="s">
        <v>298</v>
      </c>
      <c r="E163" s="119">
        <v>4888100</v>
      </c>
      <c r="F163" s="291"/>
      <c r="G163" s="292"/>
      <c r="H163" s="292"/>
      <c r="I163" s="292"/>
      <c r="J163" s="119">
        <f t="shared" si="67"/>
        <v>0</v>
      </c>
      <c r="K163" s="292"/>
      <c r="L163" s="292"/>
      <c r="M163" s="292"/>
      <c r="N163" s="292"/>
      <c r="O163" s="292"/>
      <c r="P163" s="292"/>
      <c r="Q163" s="119">
        <f t="shared" si="66"/>
        <v>4888100</v>
      </c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  <c r="AU163" s="17"/>
      <c r="AV163" s="17"/>
      <c r="AW163" s="17"/>
      <c r="AX163" s="17"/>
      <c r="AY163" s="17"/>
      <c r="AZ163" s="17"/>
      <c r="BA163" s="17"/>
      <c r="BB163" s="17"/>
      <c r="BC163" s="17"/>
      <c r="BD163" s="17"/>
      <c r="BE163" s="17"/>
      <c r="BF163" s="17"/>
      <c r="BG163" s="17"/>
      <c r="BH163" s="17"/>
      <c r="BI163" s="17"/>
      <c r="BJ163" s="17"/>
      <c r="BK163" s="17"/>
      <c r="BL163" s="17"/>
      <c r="BM163" s="17"/>
      <c r="BN163" s="17"/>
      <c r="BO163" s="17"/>
      <c r="BP163" s="17"/>
      <c r="BQ163" s="17"/>
      <c r="BR163" s="17"/>
      <c r="BS163" s="17"/>
      <c r="BT163" s="17"/>
      <c r="BU163" s="17"/>
      <c r="BV163" s="17"/>
      <c r="BW163" s="17"/>
      <c r="BX163" s="17"/>
      <c r="BY163" s="17"/>
      <c r="BZ163" s="17"/>
      <c r="CA163" s="17"/>
      <c r="CB163" s="17"/>
      <c r="CC163" s="17"/>
      <c r="CD163" s="17"/>
      <c r="CE163" s="17"/>
      <c r="CF163" s="17"/>
      <c r="CG163" s="17"/>
      <c r="CH163" s="17"/>
      <c r="CI163" s="17"/>
      <c r="CJ163" s="17"/>
      <c r="CK163" s="17"/>
      <c r="CL163" s="17"/>
      <c r="CM163" s="17"/>
      <c r="CN163" s="17"/>
      <c r="CO163" s="17"/>
      <c r="CP163" s="17"/>
      <c r="CQ163" s="17"/>
      <c r="CR163" s="17"/>
      <c r="CS163" s="17"/>
      <c r="CT163" s="17"/>
      <c r="CU163" s="17"/>
      <c r="CV163" s="17"/>
      <c r="CW163" s="17"/>
      <c r="CX163" s="17"/>
      <c r="CY163" s="17"/>
      <c r="CZ163" s="17"/>
      <c r="DA163" s="17"/>
      <c r="DB163" s="17"/>
      <c r="DC163" s="17"/>
      <c r="DD163" s="17"/>
      <c r="DE163" s="17"/>
      <c r="DF163" s="17"/>
      <c r="DG163" s="17"/>
      <c r="DH163" s="17"/>
      <c r="DI163" s="17"/>
      <c r="DJ163" s="17"/>
      <c r="DK163" s="17"/>
      <c r="DL163" s="17"/>
      <c r="DM163" s="17"/>
      <c r="DN163" s="17"/>
      <c r="DO163" s="17"/>
      <c r="DP163" s="17"/>
      <c r="DQ163" s="17"/>
      <c r="DR163" s="17"/>
      <c r="DS163" s="17"/>
      <c r="DT163" s="17"/>
      <c r="DU163" s="17"/>
      <c r="DV163" s="17"/>
      <c r="DW163" s="17"/>
      <c r="DX163" s="17"/>
      <c r="DY163" s="17"/>
      <c r="DZ163" s="17"/>
      <c r="EA163" s="17"/>
      <c r="EB163" s="17"/>
      <c r="EC163" s="17"/>
      <c r="ED163" s="17"/>
      <c r="EE163" s="17"/>
      <c r="EF163" s="17"/>
      <c r="EG163" s="17"/>
      <c r="EH163" s="17"/>
      <c r="EI163" s="17"/>
      <c r="EJ163" s="17"/>
      <c r="EK163" s="17"/>
      <c r="EL163" s="17"/>
      <c r="EM163" s="17"/>
      <c r="EN163" s="17"/>
      <c r="EO163" s="17"/>
      <c r="EP163" s="17"/>
      <c r="EQ163" s="17"/>
      <c r="ER163" s="17"/>
      <c r="ES163" s="17"/>
      <c r="ET163" s="17"/>
      <c r="EU163" s="17"/>
      <c r="EV163" s="17"/>
      <c r="EW163" s="17"/>
      <c r="EX163" s="17"/>
      <c r="EY163" s="17"/>
      <c r="EZ163" s="17"/>
      <c r="FA163" s="17"/>
      <c r="FB163" s="17"/>
      <c r="FC163" s="17"/>
      <c r="FD163" s="17"/>
      <c r="FE163" s="17"/>
      <c r="FF163" s="17"/>
      <c r="FG163" s="17"/>
      <c r="FH163" s="17"/>
      <c r="FI163" s="17"/>
      <c r="FJ163" s="17"/>
      <c r="FK163" s="17"/>
      <c r="FL163" s="17"/>
      <c r="FM163" s="17"/>
      <c r="FN163" s="17"/>
      <c r="FO163" s="17"/>
      <c r="FP163" s="17"/>
      <c r="FQ163" s="17"/>
      <c r="FR163" s="17"/>
      <c r="FS163" s="17"/>
      <c r="FT163" s="17"/>
      <c r="FU163" s="17"/>
      <c r="FV163" s="17"/>
      <c r="FW163" s="17"/>
      <c r="FX163" s="17"/>
      <c r="FY163" s="17"/>
      <c r="FZ163" s="17"/>
      <c r="GA163" s="17"/>
      <c r="GB163" s="17"/>
      <c r="GC163" s="17"/>
      <c r="GD163" s="17"/>
      <c r="GE163" s="17"/>
      <c r="GF163" s="17"/>
      <c r="GG163" s="17"/>
      <c r="GH163" s="17"/>
      <c r="GI163" s="17"/>
      <c r="GJ163" s="17"/>
      <c r="GK163" s="17"/>
      <c r="GL163" s="17"/>
      <c r="GM163" s="17"/>
      <c r="GN163" s="17"/>
      <c r="GO163" s="17"/>
      <c r="GP163" s="17"/>
      <c r="GQ163" s="17"/>
      <c r="GR163" s="17"/>
      <c r="GS163" s="17"/>
      <c r="GT163" s="17"/>
      <c r="GU163" s="17"/>
      <c r="GV163" s="17"/>
      <c r="GW163" s="17"/>
      <c r="GX163" s="17"/>
      <c r="GY163" s="17"/>
      <c r="GZ163" s="17"/>
      <c r="HA163" s="17"/>
      <c r="HB163" s="17"/>
      <c r="HC163" s="17"/>
      <c r="HD163" s="17"/>
      <c r="HE163" s="17"/>
      <c r="HF163" s="17"/>
      <c r="HG163" s="17"/>
      <c r="HH163" s="17"/>
      <c r="HI163" s="17"/>
      <c r="HJ163" s="17"/>
      <c r="HK163" s="17"/>
      <c r="HL163" s="17"/>
      <c r="HM163" s="17"/>
    </row>
    <row r="164" spans="1:221" s="287" customFormat="1" ht="27" customHeight="1" x14ac:dyDescent="0.25">
      <c r="A164" s="325" t="s">
        <v>300</v>
      </c>
      <c r="B164" s="325" t="s">
        <v>301</v>
      </c>
      <c r="C164" s="325" t="s">
        <v>72</v>
      </c>
      <c r="D164" s="276" t="s">
        <v>299</v>
      </c>
      <c r="E164" s="119">
        <v>500000</v>
      </c>
      <c r="F164" s="291"/>
      <c r="G164" s="292"/>
      <c r="H164" s="292"/>
      <c r="I164" s="292"/>
      <c r="J164" s="119">
        <f t="shared" si="67"/>
        <v>0</v>
      </c>
      <c r="K164" s="292"/>
      <c r="L164" s="292"/>
      <c r="M164" s="292"/>
      <c r="N164" s="292"/>
      <c r="O164" s="292"/>
      <c r="P164" s="292"/>
      <c r="Q164" s="119">
        <f t="shared" si="66"/>
        <v>500000</v>
      </c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  <c r="AU164" s="17"/>
      <c r="AV164" s="17"/>
      <c r="AW164" s="17"/>
      <c r="AX164" s="17"/>
      <c r="AY164" s="17"/>
      <c r="AZ164" s="17"/>
      <c r="BA164" s="17"/>
      <c r="BB164" s="17"/>
      <c r="BC164" s="17"/>
      <c r="BD164" s="17"/>
      <c r="BE164" s="17"/>
      <c r="BF164" s="17"/>
      <c r="BG164" s="17"/>
      <c r="BH164" s="17"/>
      <c r="BI164" s="17"/>
      <c r="BJ164" s="17"/>
      <c r="BK164" s="17"/>
      <c r="BL164" s="17"/>
      <c r="BM164" s="17"/>
      <c r="BN164" s="17"/>
      <c r="BO164" s="17"/>
      <c r="BP164" s="17"/>
      <c r="BQ164" s="17"/>
      <c r="BR164" s="17"/>
      <c r="BS164" s="17"/>
      <c r="BT164" s="17"/>
      <c r="BU164" s="17"/>
      <c r="BV164" s="17"/>
      <c r="BW164" s="17"/>
      <c r="BX164" s="17"/>
      <c r="BY164" s="17"/>
      <c r="BZ164" s="17"/>
      <c r="CA164" s="17"/>
      <c r="CB164" s="17"/>
      <c r="CC164" s="17"/>
      <c r="CD164" s="17"/>
      <c r="CE164" s="17"/>
      <c r="CF164" s="17"/>
      <c r="CG164" s="17"/>
      <c r="CH164" s="17"/>
      <c r="CI164" s="17"/>
      <c r="CJ164" s="17"/>
      <c r="CK164" s="17"/>
      <c r="CL164" s="17"/>
      <c r="CM164" s="17"/>
      <c r="CN164" s="17"/>
      <c r="CO164" s="17"/>
      <c r="CP164" s="17"/>
      <c r="CQ164" s="17"/>
      <c r="CR164" s="17"/>
      <c r="CS164" s="17"/>
      <c r="CT164" s="17"/>
      <c r="CU164" s="17"/>
      <c r="CV164" s="17"/>
      <c r="CW164" s="17"/>
      <c r="CX164" s="17"/>
      <c r="CY164" s="17"/>
      <c r="CZ164" s="17"/>
      <c r="DA164" s="17"/>
      <c r="DB164" s="17"/>
      <c r="DC164" s="17"/>
      <c r="DD164" s="17"/>
      <c r="DE164" s="17"/>
      <c r="DF164" s="17"/>
      <c r="DG164" s="17"/>
      <c r="DH164" s="17"/>
      <c r="DI164" s="17"/>
      <c r="DJ164" s="17"/>
      <c r="DK164" s="17"/>
      <c r="DL164" s="17"/>
      <c r="DM164" s="17"/>
      <c r="DN164" s="17"/>
      <c r="DO164" s="17"/>
      <c r="DP164" s="17"/>
      <c r="DQ164" s="17"/>
      <c r="DR164" s="17"/>
      <c r="DS164" s="17"/>
      <c r="DT164" s="17"/>
      <c r="DU164" s="17"/>
      <c r="DV164" s="17"/>
      <c r="DW164" s="17"/>
      <c r="DX164" s="17"/>
      <c r="DY164" s="17"/>
      <c r="DZ164" s="17"/>
      <c r="EA164" s="17"/>
      <c r="EB164" s="17"/>
      <c r="EC164" s="17"/>
      <c r="ED164" s="17"/>
      <c r="EE164" s="17"/>
      <c r="EF164" s="17"/>
      <c r="EG164" s="17"/>
      <c r="EH164" s="17"/>
      <c r="EI164" s="17"/>
      <c r="EJ164" s="17"/>
      <c r="EK164" s="17"/>
      <c r="EL164" s="17"/>
      <c r="EM164" s="17"/>
      <c r="EN164" s="17"/>
      <c r="EO164" s="17"/>
      <c r="EP164" s="17"/>
      <c r="EQ164" s="17"/>
      <c r="ER164" s="17"/>
      <c r="ES164" s="17"/>
      <c r="ET164" s="17"/>
      <c r="EU164" s="17"/>
      <c r="EV164" s="17"/>
      <c r="EW164" s="17"/>
      <c r="EX164" s="17"/>
      <c r="EY164" s="17"/>
      <c r="EZ164" s="17"/>
      <c r="FA164" s="17"/>
      <c r="FB164" s="17"/>
      <c r="FC164" s="17"/>
      <c r="FD164" s="17"/>
      <c r="FE164" s="17"/>
      <c r="FF164" s="17"/>
      <c r="FG164" s="17"/>
      <c r="FH164" s="17"/>
      <c r="FI164" s="17"/>
      <c r="FJ164" s="17"/>
      <c r="FK164" s="17"/>
      <c r="FL164" s="17"/>
      <c r="FM164" s="17"/>
      <c r="FN164" s="17"/>
      <c r="FO164" s="17"/>
      <c r="FP164" s="17"/>
      <c r="FQ164" s="17"/>
      <c r="FR164" s="17"/>
      <c r="FS164" s="17"/>
      <c r="FT164" s="17"/>
      <c r="FU164" s="17"/>
      <c r="FV164" s="17"/>
      <c r="FW164" s="17"/>
      <c r="FX164" s="17"/>
      <c r="FY164" s="17"/>
      <c r="FZ164" s="17"/>
      <c r="GA164" s="17"/>
      <c r="GB164" s="17"/>
      <c r="GC164" s="17"/>
      <c r="GD164" s="17"/>
      <c r="GE164" s="17"/>
      <c r="GF164" s="17"/>
      <c r="GG164" s="17"/>
      <c r="GH164" s="17"/>
      <c r="GI164" s="17"/>
      <c r="GJ164" s="17"/>
      <c r="GK164" s="17"/>
      <c r="GL164" s="17"/>
      <c r="GM164" s="17"/>
      <c r="GN164" s="17"/>
      <c r="GO164" s="17"/>
      <c r="GP164" s="17"/>
      <c r="GQ164" s="17"/>
      <c r="GR164" s="17"/>
      <c r="GS164" s="17"/>
      <c r="GT164" s="17"/>
      <c r="GU164" s="17"/>
      <c r="GV164" s="17"/>
      <c r="GW164" s="17"/>
      <c r="GX164" s="17"/>
      <c r="GY164" s="17"/>
      <c r="GZ164" s="17"/>
      <c r="HA164" s="17"/>
      <c r="HB164" s="17"/>
      <c r="HC164" s="17"/>
      <c r="HD164" s="17"/>
      <c r="HE164" s="17"/>
      <c r="HF164" s="17"/>
      <c r="HG164" s="17"/>
      <c r="HH164" s="17"/>
      <c r="HI164" s="17"/>
      <c r="HJ164" s="17"/>
      <c r="HK164" s="17"/>
      <c r="HL164" s="17"/>
      <c r="HM164" s="17"/>
    </row>
    <row r="165" spans="1:221" ht="29.25" hidden="1" customHeight="1" x14ac:dyDescent="0.25">
      <c r="A165" s="339"/>
      <c r="B165" s="339"/>
      <c r="C165" s="339"/>
      <c r="D165" s="341"/>
      <c r="E165" s="293"/>
      <c r="F165" s="294"/>
      <c r="G165" s="295"/>
      <c r="H165" s="295"/>
      <c r="I165" s="295"/>
      <c r="J165" s="296">
        <f>SUM(K165,N165)</f>
        <v>0</v>
      </c>
      <c r="K165" s="295"/>
      <c r="L165" s="295"/>
      <c r="M165" s="295"/>
      <c r="N165" s="295"/>
      <c r="O165" s="295"/>
      <c r="P165" s="295"/>
      <c r="Q165" s="119">
        <f>SUM(E165,J165)</f>
        <v>0</v>
      </c>
    </row>
    <row r="166" spans="1:221" ht="25.5" customHeight="1" x14ac:dyDescent="0.25">
      <c r="A166" s="325" t="s">
        <v>302</v>
      </c>
      <c r="B166" s="325" t="s">
        <v>207</v>
      </c>
      <c r="C166" s="325" t="s">
        <v>71</v>
      </c>
      <c r="D166" s="340" t="s">
        <v>91</v>
      </c>
      <c r="E166" s="119">
        <f>SUM(F166,I166)</f>
        <v>49678300</v>
      </c>
      <c r="F166" s="292">
        <v>49678300</v>
      </c>
      <c r="G166" s="297"/>
      <c r="H166" s="297"/>
      <c r="I166" s="297"/>
      <c r="J166" s="119">
        <f>SUM(K166,N166)</f>
        <v>0</v>
      </c>
      <c r="K166" s="297"/>
      <c r="L166" s="297"/>
      <c r="M166" s="297"/>
      <c r="N166" s="297"/>
      <c r="O166" s="297"/>
      <c r="P166" s="297"/>
      <c r="Q166" s="119">
        <f>SUM(E166,J166)</f>
        <v>49678300</v>
      </c>
    </row>
    <row r="167" spans="1:221" s="4" customFormat="1" ht="34.5" customHeight="1" x14ac:dyDescent="0.25">
      <c r="A167" s="56"/>
      <c r="B167" s="56"/>
      <c r="C167" s="56"/>
      <c r="D167" s="400" t="s">
        <v>58</v>
      </c>
      <c r="E167" s="115">
        <f t="shared" ref="E167:Q167" si="68">SUM(E11,E49,E64,E85,E152,E161)</f>
        <v>427938241</v>
      </c>
      <c r="F167" s="115">
        <f t="shared" si="68"/>
        <v>422550141</v>
      </c>
      <c r="G167" s="115">
        <f t="shared" si="68"/>
        <v>162431716</v>
      </c>
      <c r="H167" s="115">
        <f t="shared" si="68"/>
        <v>5600225</v>
      </c>
      <c r="I167" s="115">
        <f t="shared" si="68"/>
        <v>0</v>
      </c>
      <c r="J167" s="115">
        <f t="shared" si="68"/>
        <v>41020311</v>
      </c>
      <c r="K167" s="115">
        <f t="shared" si="68"/>
        <v>9878306</v>
      </c>
      <c r="L167" s="115">
        <f t="shared" si="68"/>
        <v>318270</v>
      </c>
      <c r="M167" s="115">
        <f t="shared" si="68"/>
        <v>9218</v>
      </c>
      <c r="N167" s="115">
        <f t="shared" si="68"/>
        <v>31142005</v>
      </c>
      <c r="O167" s="115">
        <f t="shared" si="68"/>
        <v>31002445</v>
      </c>
      <c r="P167" s="115" t="e">
        <f t="shared" si="68"/>
        <v>#REF!</v>
      </c>
      <c r="Q167" s="115">
        <f t="shared" si="68"/>
        <v>468958552</v>
      </c>
      <c r="S167" s="270"/>
      <c r="T167" s="415"/>
    </row>
    <row r="168" spans="1:221" x14ac:dyDescent="0.2">
      <c r="C168" s="24"/>
      <c r="D168" s="279"/>
      <c r="E168" s="8"/>
      <c r="F168" s="8"/>
      <c r="G168" s="9"/>
      <c r="H168" s="9"/>
      <c r="I168" s="9"/>
      <c r="J168" s="25"/>
      <c r="K168" s="9"/>
      <c r="L168" s="9"/>
      <c r="M168" s="9"/>
      <c r="N168" s="9"/>
      <c r="O168" s="9"/>
      <c r="P168" s="9"/>
      <c r="Q168" s="8"/>
    </row>
    <row r="169" spans="1:221" ht="15.75" customHeight="1" x14ac:dyDescent="0.2">
      <c r="C169" s="24"/>
      <c r="D169" s="279"/>
      <c r="L169" s="9"/>
      <c r="N169" s="9"/>
      <c r="O169" s="9"/>
      <c r="P169" s="9"/>
      <c r="Q169" s="8"/>
    </row>
    <row r="170" spans="1:221" ht="93.75" customHeight="1" x14ac:dyDescent="0.2">
      <c r="C170" s="10"/>
      <c r="D170" s="279"/>
      <c r="P170" s="9"/>
      <c r="Q170" s="8"/>
    </row>
    <row r="171" spans="1:221" x14ac:dyDescent="0.2">
      <c r="C171" s="24"/>
      <c r="D171" s="279"/>
      <c r="N171" s="9"/>
      <c r="O171" s="9"/>
    </row>
    <row r="172" spans="1:221" x14ac:dyDescent="0.2">
      <c r="C172" s="24"/>
      <c r="D172" s="279"/>
    </row>
    <row r="173" spans="1:221" ht="21" hidden="1" customHeight="1" x14ac:dyDescent="0.2">
      <c r="C173" s="24"/>
      <c r="D173" s="279"/>
    </row>
    <row r="174" spans="1:221" ht="23.25" hidden="1" customHeight="1" x14ac:dyDescent="0.2">
      <c r="C174" s="24"/>
      <c r="D174" s="279" t="s">
        <v>408</v>
      </c>
      <c r="E174" s="220"/>
      <c r="F174" s="220"/>
      <c r="G174" s="220"/>
      <c r="H174" s="220"/>
      <c r="I174" s="220"/>
      <c r="J174" s="220"/>
      <c r="K174" s="220"/>
      <c r="L174" s="220"/>
      <c r="M174" s="220"/>
      <c r="N174" s="220"/>
      <c r="O174" s="220"/>
      <c r="P174" s="220"/>
      <c r="Q174" s="220"/>
    </row>
    <row r="175" spans="1:221" hidden="1" x14ac:dyDescent="0.2">
      <c r="C175" s="24"/>
      <c r="D175" s="279" t="s">
        <v>410</v>
      </c>
      <c r="E175" s="219"/>
      <c r="F175" s="219"/>
      <c r="G175" s="219"/>
      <c r="H175" s="219"/>
      <c r="I175" s="219"/>
      <c r="J175" s="219"/>
      <c r="K175" s="219"/>
      <c r="L175" s="219"/>
      <c r="M175" s="219"/>
      <c r="N175" s="219"/>
      <c r="O175" s="219"/>
      <c r="P175" s="219"/>
      <c r="Q175" s="219"/>
    </row>
    <row r="176" spans="1:221" hidden="1" x14ac:dyDescent="0.2">
      <c r="C176" s="24"/>
      <c r="D176" s="279" t="s">
        <v>409</v>
      </c>
      <c r="E176" s="218"/>
      <c r="F176" s="218"/>
      <c r="G176" s="221"/>
      <c r="H176" s="221"/>
      <c r="I176" s="221"/>
      <c r="J176" s="222"/>
      <c r="K176" s="221"/>
      <c r="L176" s="221"/>
      <c r="M176" s="221"/>
      <c r="N176" s="221"/>
      <c r="O176" s="221"/>
      <c r="P176" s="221"/>
      <c r="Q176" s="218"/>
    </row>
    <row r="177" spans="3:17" hidden="1" x14ac:dyDescent="0.2">
      <c r="C177" s="24"/>
      <c r="D177" s="279" t="s">
        <v>411</v>
      </c>
      <c r="E177" s="219"/>
      <c r="F177" s="219"/>
      <c r="G177" s="219"/>
      <c r="H177" s="219"/>
      <c r="I177" s="219"/>
      <c r="J177" s="219"/>
      <c r="K177" s="219"/>
      <c r="L177" s="219"/>
      <c r="M177" s="219"/>
      <c r="N177" s="219"/>
      <c r="O177" s="219"/>
      <c r="P177" s="219"/>
      <c r="Q177" s="219"/>
    </row>
    <row r="178" spans="3:17" ht="12.75" hidden="1" customHeight="1" x14ac:dyDescent="0.2">
      <c r="C178" s="24"/>
      <c r="D178" s="279" t="s">
        <v>412</v>
      </c>
      <c r="E178" s="218"/>
      <c r="F178" s="218"/>
      <c r="G178" s="221"/>
      <c r="H178" s="221"/>
      <c r="I178" s="221"/>
      <c r="J178" s="222"/>
      <c r="K178" s="221"/>
      <c r="L178" s="221"/>
      <c r="M178" s="221"/>
      <c r="N178" s="221"/>
      <c r="O178" s="221"/>
      <c r="P178" s="221"/>
      <c r="Q178" s="218"/>
    </row>
    <row r="179" spans="3:17" hidden="1" x14ac:dyDescent="0.2">
      <c r="C179" s="24"/>
      <c r="D179" s="279"/>
      <c r="E179" s="219"/>
      <c r="F179" s="219"/>
      <c r="G179" s="219"/>
      <c r="H179" s="219"/>
      <c r="I179" s="219"/>
      <c r="J179" s="219"/>
      <c r="K179" s="219"/>
      <c r="L179" s="219"/>
      <c r="M179" s="219"/>
      <c r="N179" s="219"/>
      <c r="O179" s="219"/>
      <c r="P179" s="219"/>
      <c r="Q179" s="219"/>
    </row>
    <row r="180" spans="3:17" hidden="1" x14ac:dyDescent="0.2">
      <c r="C180" s="24"/>
      <c r="D180" s="279"/>
      <c r="E180" s="218"/>
      <c r="F180" s="218"/>
      <c r="G180" s="221"/>
      <c r="H180" s="221"/>
      <c r="I180" s="221"/>
      <c r="J180" s="222"/>
      <c r="K180" s="221"/>
      <c r="L180" s="221"/>
      <c r="M180" s="221"/>
      <c r="N180" s="221"/>
      <c r="O180" s="221"/>
      <c r="P180" s="221"/>
      <c r="Q180" s="218"/>
    </row>
    <row r="181" spans="3:17" ht="15.75" hidden="1" customHeight="1" x14ac:dyDescent="0.2">
      <c r="C181" s="24"/>
      <c r="D181" s="279"/>
      <c r="E181" s="219"/>
      <c r="F181" s="219"/>
      <c r="G181" s="219"/>
      <c r="H181" s="219"/>
      <c r="I181" s="219"/>
      <c r="J181" s="219"/>
      <c r="K181" s="219"/>
      <c r="L181" s="219"/>
      <c r="M181" s="219"/>
      <c r="N181" s="219"/>
      <c r="O181" s="219"/>
      <c r="P181" s="219"/>
      <c r="Q181" s="219"/>
    </row>
    <row r="182" spans="3:17" ht="12.75" hidden="1" customHeight="1" x14ac:dyDescent="0.2">
      <c r="C182" s="24"/>
      <c r="E182" s="218"/>
      <c r="F182" s="218"/>
      <c r="G182" s="221"/>
      <c r="H182" s="221"/>
      <c r="I182" s="221"/>
      <c r="J182" s="222"/>
      <c r="K182" s="221"/>
      <c r="L182" s="221"/>
      <c r="M182" s="221"/>
      <c r="N182" s="221"/>
      <c r="O182" s="221"/>
      <c r="P182" s="221"/>
      <c r="Q182" s="218"/>
    </row>
    <row r="183" spans="3:17" hidden="1" x14ac:dyDescent="0.2">
      <c r="C183" s="24"/>
      <c r="E183" s="223"/>
      <c r="F183" s="223">
        <f t="shared" ref="F183:Q183" si="69">SUM(F174:F181)</f>
        <v>0</v>
      </c>
      <c r="G183" s="223">
        <f t="shared" si="69"/>
        <v>0</v>
      </c>
      <c r="H183" s="223">
        <f t="shared" si="69"/>
        <v>0</v>
      </c>
      <c r="I183" s="223">
        <f t="shared" si="69"/>
        <v>0</v>
      </c>
      <c r="J183" s="223">
        <f t="shared" si="69"/>
        <v>0</v>
      </c>
      <c r="K183" s="223">
        <f t="shared" si="69"/>
        <v>0</v>
      </c>
      <c r="L183" s="223">
        <f t="shared" si="69"/>
        <v>0</v>
      </c>
      <c r="M183" s="223">
        <f t="shared" si="69"/>
        <v>0</v>
      </c>
      <c r="N183" s="223">
        <f t="shared" si="69"/>
        <v>0</v>
      </c>
      <c r="O183" s="223">
        <f t="shared" si="69"/>
        <v>0</v>
      </c>
      <c r="P183" s="223">
        <f t="shared" si="69"/>
        <v>0</v>
      </c>
      <c r="Q183" s="223">
        <f t="shared" si="69"/>
        <v>0</v>
      </c>
    </row>
    <row r="184" spans="3:17" hidden="1" x14ac:dyDescent="0.2">
      <c r="C184" s="24"/>
    </row>
    <row r="185" spans="3:17" ht="14.25" hidden="1" customHeight="1" x14ac:dyDescent="0.2">
      <c r="C185" s="24"/>
    </row>
    <row r="186" spans="3:17" ht="12.75" hidden="1" customHeight="1" x14ac:dyDescent="0.2">
      <c r="C186" s="24"/>
    </row>
    <row r="187" spans="3:17" x14ac:dyDescent="0.2">
      <c r="C187" s="24"/>
      <c r="E187" s="3" t="s">
        <v>483</v>
      </c>
    </row>
    <row r="188" spans="3:17" ht="12.75" customHeight="1" x14ac:dyDescent="0.2">
      <c r="C188" s="24"/>
    </row>
    <row r="189" spans="3:17" x14ac:dyDescent="0.2">
      <c r="C189" s="24"/>
    </row>
    <row r="190" spans="3:17" x14ac:dyDescent="0.2">
      <c r="C190" s="24"/>
    </row>
    <row r="191" spans="3:17" x14ac:dyDescent="0.2">
      <c r="C191" s="24"/>
    </row>
    <row r="192" spans="3:17" ht="12.75" customHeight="1" x14ac:dyDescent="0.2">
      <c r="C192" s="24"/>
    </row>
    <row r="193" spans="3:3" x14ac:dyDescent="0.2">
      <c r="C193" s="24"/>
    </row>
    <row r="194" spans="3:3" x14ac:dyDescent="0.2">
      <c r="C194" s="24"/>
    </row>
    <row r="195" spans="3:3" x14ac:dyDescent="0.2">
      <c r="C195" s="24"/>
    </row>
    <row r="196" spans="3:3" ht="12.75" customHeight="1" x14ac:dyDescent="0.2">
      <c r="C196" s="24"/>
    </row>
    <row r="197" spans="3:3" x14ac:dyDescent="0.2">
      <c r="C197" s="24"/>
    </row>
    <row r="198" spans="3:3" x14ac:dyDescent="0.2">
      <c r="C198" s="24"/>
    </row>
    <row r="199" spans="3:3" x14ac:dyDescent="0.2">
      <c r="C199" s="24"/>
    </row>
    <row r="200" spans="3:3" ht="12.75" customHeight="1" x14ac:dyDescent="0.2">
      <c r="C200" s="24"/>
    </row>
    <row r="201" spans="3:3" x14ac:dyDescent="0.2">
      <c r="C201" s="24"/>
    </row>
    <row r="202" spans="3:3" x14ac:dyDescent="0.2">
      <c r="C202" s="24"/>
    </row>
    <row r="203" spans="3:3" x14ac:dyDescent="0.2">
      <c r="C203" s="24"/>
    </row>
    <row r="204" spans="3:3" ht="12.75" customHeight="1" x14ac:dyDescent="0.2">
      <c r="C204" s="24"/>
    </row>
    <row r="205" spans="3:3" x14ac:dyDescent="0.2">
      <c r="C205" s="24"/>
    </row>
    <row r="206" spans="3:3" x14ac:dyDescent="0.2">
      <c r="C206" s="24"/>
    </row>
    <row r="207" spans="3:3" x14ac:dyDescent="0.2">
      <c r="C207" s="24"/>
    </row>
    <row r="208" spans="3:3" ht="12.75" customHeight="1" x14ac:dyDescent="0.2">
      <c r="C208" s="24"/>
    </row>
    <row r="209" spans="3:3" x14ac:dyDescent="0.2">
      <c r="C209" s="24"/>
    </row>
    <row r="210" spans="3:3" x14ac:dyDescent="0.2">
      <c r="C210" s="24"/>
    </row>
    <row r="211" spans="3:3" x14ac:dyDescent="0.2">
      <c r="C211" s="24"/>
    </row>
    <row r="212" spans="3:3" ht="12.75" customHeight="1" x14ac:dyDescent="0.2">
      <c r="C212" s="24"/>
    </row>
    <row r="213" spans="3:3" x14ac:dyDescent="0.2">
      <c r="C213" s="24"/>
    </row>
    <row r="214" spans="3:3" x14ac:dyDescent="0.2">
      <c r="C214" s="24"/>
    </row>
    <row r="215" spans="3:3" x14ac:dyDescent="0.2">
      <c r="C215" s="24"/>
    </row>
    <row r="216" spans="3:3" ht="12.75" customHeight="1" x14ac:dyDescent="0.2">
      <c r="C216" s="24"/>
    </row>
    <row r="217" spans="3:3" x14ac:dyDescent="0.2">
      <c r="C217" s="24"/>
    </row>
    <row r="218" spans="3:3" x14ac:dyDescent="0.2">
      <c r="C218" s="24"/>
    </row>
    <row r="219" spans="3:3" x14ac:dyDescent="0.2">
      <c r="C219" s="24"/>
    </row>
    <row r="220" spans="3:3" ht="12.75" customHeight="1" x14ac:dyDescent="0.2">
      <c r="C220" s="24"/>
    </row>
    <row r="221" spans="3:3" x14ac:dyDescent="0.2">
      <c r="C221" s="24"/>
    </row>
    <row r="222" spans="3:3" x14ac:dyDescent="0.2">
      <c r="C222" s="24"/>
    </row>
    <row r="223" spans="3:3" x14ac:dyDescent="0.2">
      <c r="C223" s="24"/>
    </row>
    <row r="224" spans="3:3" ht="12.75" customHeight="1" x14ac:dyDescent="0.2">
      <c r="C224" s="24"/>
    </row>
    <row r="225" spans="3:3" x14ac:dyDescent="0.2">
      <c r="C225" s="24"/>
    </row>
    <row r="226" spans="3:3" x14ac:dyDescent="0.2">
      <c r="C226" s="24"/>
    </row>
    <row r="227" spans="3:3" x14ac:dyDescent="0.2">
      <c r="C227" s="24"/>
    </row>
    <row r="228" spans="3:3" ht="12.75" customHeight="1" x14ac:dyDescent="0.2">
      <c r="C228" s="24"/>
    </row>
    <row r="229" spans="3:3" x14ac:dyDescent="0.2">
      <c r="C229" s="24"/>
    </row>
    <row r="230" spans="3:3" x14ac:dyDescent="0.2">
      <c r="C230" s="24"/>
    </row>
    <row r="231" spans="3:3" x14ac:dyDescent="0.2">
      <c r="C231" s="24"/>
    </row>
    <row r="232" spans="3:3" ht="12.75" customHeight="1" x14ac:dyDescent="0.2">
      <c r="C232" s="24"/>
    </row>
    <row r="233" spans="3:3" x14ac:dyDescent="0.2">
      <c r="C233" s="24"/>
    </row>
    <row r="234" spans="3:3" x14ac:dyDescent="0.2">
      <c r="C234" s="24"/>
    </row>
    <row r="235" spans="3:3" x14ac:dyDescent="0.2">
      <c r="C235" s="24"/>
    </row>
    <row r="236" spans="3:3" ht="12.75" customHeight="1" x14ac:dyDescent="0.2">
      <c r="C236" s="24"/>
    </row>
    <row r="237" spans="3:3" x14ac:dyDescent="0.2">
      <c r="C237" s="24"/>
    </row>
    <row r="238" spans="3:3" x14ac:dyDescent="0.2">
      <c r="C238" s="24"/>
    </row>
    <row r="239" spans="3:3" x14ac:dyDescent="0.2">
      <c r="C239" s="24"/>
    </row>
    <row r="240" spans="3:3" ht="12.75" customHeight="1" x14ac:dyDescent="0.2">
      <c r="C240" s="24"/>
    </row>
    <row r="241" spans="3:3" x14ac:dyDescent="0.2">
      <c r="C241" s="24"/>
    </row>
    <row r="242" spans="3:3" x14ac:dyDescent="0.2">
      <c r="C242" s="24"/>
    </row>
    <row r="243" spans="3:3" x14ac:dyDescent="0.2">
      <c r="C243" s="24"/>
    </row>
    <row r="244" spans="3:3" ht="12.75" customHeight="1" x14ac:dyDescent="0.2">
      <c r="C244" s="24"/>
    </row>
    <row r="245" spans="3:3" x14ac:dyDescent="0.2">
      <c r="C245" s="24"/>
    </row>
    <row r="246" spans="3:3" x14ac:dyDescent="0.2">
      <c r="C246" s="24"/>
    </row>
    <row r="247" spans="3:3" x14ac:dyDescent="0.2">
      <c r="C247" s="24"/>
    </row>
    <row r="248" spans="3:3" ht="12.75" customHeight="1" x14ac:dyDescent="0.2">
      <c r="C248" s="24"/>
    </row>
    <row r="249" spans="3:3" x14ac:dyDescent="0.2">
      <c r="C249" s="24"/>
    </row>
    <row r="250" spans="3:3" x14ac:dyDescent="0.2">
      <c r="C250" s="24"/>
    </row>
    <row r="251" spans="3:3" x14ac:dyDescent="0.2">
      <c r="C251" s="24"/>
    </row>
    <row r="252" spans="3:3" ht="12.75" customHeight="1" x14ac:dyDescent="0.2">
      <c r="C252" s="24"/>
    </row>
    <row r="253" spans="3:3" x14ac:dyDescent="0.2">
      <c r="C253" s="24"/>
    </row>
    <row r="254" spans="3:3" x14ac:dyDescent="0.2">
      <c r="C254" s="24"/>
    </row>
    <row r="255" spans="3:3" x14ac:dyDescent="0.2">
      <c r="C255" s="24"/>
    </row>
    <row r="256" spans="3:3" ht="12.75" customHeight="1" x14ac:dyDescent="0.2">
      <c r="C256" s="24"/>
    </row>
    <row r="257" spans="3:3" x14ac:dyDescent="0.2">
      <c r="C257" s="24"/>
    </row>
    <row r="258" spans="3:3" x14ac:dyDescent="0.2">
      <c r="C258" s="24"/>
    </row>
    <row r="259" spans="3:3" x14ac:dyDescent="0.2">
      <c r="C259" s="24"/>
    </row>
    <row r="260" spans="3:3" ht="12.75" customHeight="1" x14ac:dyDescent="0.2">
      <c r="C260" s="24"/>
    </row>
    <row r="261" spans="3:3" x14ac:dyDescent="0.2">
      <c r="C261" s="24"/>
    </row>
    <row r="262" spans="3:3" x14ac:dyDescent="0.2">
      <c r="C262" s="24"/>
    </row>
    <row r="263" spans="3:3" x14ac:dyDescent="0.2">
      <c r="C263" s="24"/>
    </row>
    <row r="264" spans="3:3" ht="12.75" customHeight="1" x14ac:dyDescent="0.2">
      <c r="C264" s="24"/>
    </row>
    <row r="265" spans="3:3" x14ac:dyDescent="0.2">
      <c r="C265" s="24"/>
    </row>
    <row r="266" spans="3:3" x14ac:dyDescent="0.2">
      <c r="C266" s="24"/>
    </row>
    <row r="267" spans="3:3" x14ac:dyDescent="0.2">
      <c r="C267" s="24"/>
    </row>
    <row r="268" spans="3:3" ht="12.75" customHeight="1" x14ac:dyDescent="0.2">
      <c r="C268" s="24"/>
    </row>
    <row r="269" spans="3:3" x14ac:dyDescent="0.2">
      <c r="C269" s="24"/>
    </row>
    <row r="270" spans="3:3" x14ac:dyDescent="0.2">
      <c r="C270" s="24"/>
    </row>
    <row r="271" spans="3:3" x14ac:dyDescent="0.2">
      <c r="C271" s="24"/>
    </row>
    <row r="272" spans="3:3" ht="12.75" customHeight="1" x14ac:dyDescent="0.2">
      <c r="C272" s="24"/>
    </row>
    <row r="273" spans="3:3" x14ac:dyDescent="0.2">
      <c r="C273" s="24"/>
    </row>
    <row r="274" spans="3:3" x14ac:dyDescent="0.2">
      <c r="C274" s="24"/>
    </row>
    <row r="275" spans="3:3" x14ac:dyDescent="0.2">
      <c r="C275" s="24"/>
    </row>
    <row r="276" spans="3:3" ht="12.75" customHeight="1" x14ac:dyDescent="0.2">
      <c r="C276" s="24"/>
    </row>
    <row r="277" spans="3:3" x14ac:dyDescent="0.2">
      <c r="C277" s="24"/>
    </row>
    <row r="278" spans="3:3" x14ac:dyDescent="0.2">
      <c r="C278" s="24"/>
    </row>
    <row r="279" spans="3:3" x14ac:dyDescent="0.2">
      <c r="C279" s="24"/>
    </row>
    <row r="280" spans="3:3" ht="12.75" customHeight="1" x14ac:dyDescent="0.2">
      <c r="C280" s="24"/>
    </row>
    <row r="281" spans="3:3" x14ac:dyDescent="0.2">
      <c r="C281" s="24"/>
    </row>
    <row r="282" spans="3:3" x14ac:dyDescent="0.2">
      <c r="C282" s="24"/>
    </row>
    <row r="283" spans="3:3" x14ac:dyDescent="0.2">
      <c r="C283" s="24"/>
    </row>
    <row r="284" spans="3:3" ht="12.75" customHeight="1" x14ac:dyDescent="0.2">
      <c r="C284" s="24"/>
    </row>
    <row r="285" spans="3:3" x14ac:dyDescent="0.2">
      <c r="C285" s="24"/>
    </row>
    <row r="286" spans="3:3" x14ac:dyDescent="0.2">
      <c r="C286" s="24"/>
    </row>
    <row r="287" spans="3:3" x14ac:dyDescent="0.2">
      <c r="C287" s="24"/>
    </row>
    <row r="288" spans="3:3" ht="12.75" customHeight="1" x14ac:dyDescent="0.2">
      <c r="C288" s="24"/>
    </row>
    <row r="289" spans="3:3" x14ac:dyDescent="0.2">
      <c r="C289" s="24"/>
    </row>
    <row r="290" spans="3:3" x14ac:dyDescent="0.2">
      <c r="C290" s="24"/>
    </row>
    <row r="291" spans="3:3" x14ac:dyDescent="0.2">
      <c r="C291" s="24"/>
    </row>
    <row r="292" spans="3:3" ht="12.75" customHeight="1" x14ac:dyDescent="0.2">
      <c r="C292" s="24"/>
    </row>
    <row r="293" spans="3:3" x14ac:dyDescent="0.2">
      <c r="C293" s="24"/>
    </row>
    <row r="294" spans="3:3" x14ac:dyDescent="0.2">
      <c r="C294" s="24"/>
    </row>
    <row r="295" spans="3:3" x14ac:dyDescent="0.2">
      <c r="C295" s="24"/>
    </row>
    <row r="296" spans="3:3" ht="12.75" customHeight="1" x14ac:dyDescent="0.2">
      <c r="C296" s="24"/>
    </row>
    <row r="297" spans="3:3" x14ac:dyDescent="0.2">
      <c r="C297" s="24"/>
    </row>
    <row r="298" spans="3:3" x14ac:dyDescent="0.2">
      <c r="C298" s="24"/>
    </row>
    <row r="299" spans="3:3" x14ac:dyDescent="0.2">
      <c r="C299" s="24"/>
    </row>
    <row r="300" spans="3:3" ht="12.75" customHeight="1" x14ac:dyDescent="0.2">
      <c r="C300" s="24"/>
    </row>
    <row r="301" spans="3:3" x14ac:dyDescent="0.2">
      <c r="C301" s="24"/>
    </row>
    <row r="302" spans="3:3" x14ac:dyDescent="0.2">
      <c r="C302" s="24"/>
    </row>
    <row r="303" spans="3:3" x14ac:dyDescent="0.2">
      <c r="C303" s="24"/>
    </row>
    <row r="304" spans="3:3" ht="12.75" customHeight="1" x14ac:dyDescent="0.2">
      <c r="C304" s="24"/>
    </row>
    <row r="305" spans="3:3" x14ac:dyDescent="0.2">
      <c r="C305" s="24"/>
    </row>
    <row r="306" spans="3:3" x14ac:dyDescent="0.2">
      <c r="C306" s="24"/>
    </row>
    <row r="307" spans="3:3" x14ac:dyDescent="0.2">
      <c r="C307" s="24"/>
    </row>
    <row r="308" spans="3:3" ht="12.75" customHeight="1" x14ac:dyDescent="0.2">
      <c r="C308" s="24"/>
    </row>
    <row r="309" spans="3:3" x14ac:dyDescent="0.2">
      <c r="C309" s="24"/>
    </row>
    <row r="310" spans="3:3" x14ac:dyDescent="0.2">
      <c r="C310" s="24"/>
    </row>
    <row r="311" spans="3:3" x14ac:dyDescent="0.2">
      <c r="C311" s="24"/>
    </row>
    <row r="312" spans="3:3" ht="12.75" customHeight="1" x14ac:dyDescent="0.2">
      <c r="C312" s="24"/>
    </row>
    <row r="313" spans="3:3" x14ac:dyDescent="0.2">
      <c r="C313" s="24"/>
    </row>
    <row r="314" spans="3:3" x14ac:dyDescent="0.2">
      <c r="C314" s="24"/>
    </row>
    <row r="315" spans="3:3" x14ac:dyDescent="0.2">
      <c r="C315" s="24"/>
    </row>
    <row r="316" spans="3:3" ht="12.75" customHeight="1" x14ac:dyDescent="0.2">
      <c r="C316" s="24"/>
    </row>
    <row r="317" spans="3:3" x14ac:dyDescent="0.2">
      <c r="C317" s="24"/>
    </row>
    <row r="318" spans="3:3" x14ac:dyDescent="0.2">
      <c r="C318" s="24"/>
    </row>
    <row r="319" spans="3:3" x14ac:dyDescent="0.2">
      <c r="C319" s="24"/>
    </row>
    <row r="320" spans="3:3" ht="12.75" customHeight="1" x14ac:dyDescent="0.2">
      <c r="C320" s="24"/>
    </row>
    <row r="321" spans="3:3" x14ac:dyDescent="0.2">
      <c r="C321" s="24"/>
    </row>
    <row r="322" spans="3:3" x14ac:dyDescent="0.2">
      <c r="C322" s="24"/>
    </row>
    <row r="323" spans="3:3" x14ac:dyDescent="0.2">
      <c r="C323" s="24"/>
    </row>
    <row r="324" spans="3:3" ht="12.75" customHeight="1" x14ac:dyDescent="0.2">
      <c r="C324" s="24"/>
    </row>
    <row r="325" spans="3:3" x14ac:dyDescent="0.2">
      <c r="C325" s="24"/>
    </row>
    <row r="326" spans="3:3" x14ac:dyDescent="0.2">
      <c r="C326" s="24"/>
    </row>
    <row r="327" spans="3:3" x14ac:dyDescent="0.2">
      <c r="C327" s="24"/>
    </row>
    <row r="328" spans="3:3" ht="12.75" customHeight="1" x14ac:dyDescent="0.2">
      <c r="C328" s="24"/>
    </row>
    <row r="329" spans="3:3" x14ac:dyDescent="0.2">
      <c r="C329" s="24"/>
    </row>
  </sheetData>
  <mergeCells count="21">
    <mergeCell ref="A5:A8"/>
    <mergeCell ref="D5:D8"/>
    <mergeCell ref="C5:C8"/>
    <mergeCell ref="E5:I5"/>
    <mergeCell ref="G7:G8"/>
    <mergeCell ref="H7:H8"/>
    <mergeCell ref="B5:B8"/>
    <mergeCell ref="Q5:Q8"/>
    <mergeCell ref="E6:E8"/>
    <mergeCell ref="G6:H6"/>
    <mergeCell ref="J6:J8"/>
    <mergeCell ref="K6:K8"/>
    <mergeCell ref="J5:P5"/>
    <mergeCell ref="F6:F8"/>
    <mergeCell ref="I6:I8"/>
    <mergeCell ref="O7:O8"/>
    <mergeCell ref="O6:P6"/>
    <mergeCell ref="N6:N8"/>
    <mergeCell ref="L7:L8"/>
    <mergeCell ref="M7:M8"/>
    <mergeCell ref="L6:M6"/>
  </mergeCells>
  <phoneticPr fontId="4" type="noConversion"/>
  <pageMargins left="0.19685039370078741" right="0.19685039370078741" top="0.78740157480314965" bottom="0.59055118110236227" header="0" footer="0"/>
  <pageSetup paperSize="9" scale="60" fitToHeight="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6"/>
  <sheetViews>
    <sheetView view="pageBreakPreview" topLeftCell="A11" zoomScale="60" zoomScaleNormal="100" workbookViewId="0">
      <selection activeCell="L16" sqref="L16"/>
    </sheetView>
  </sheetViews>
  <sheetFormatPr defaultRowHeight="12.75" x14ac:dyDescent="0.2"/>
  <cols>
    <col min="1" max="1" width="13.5703125" style="27" customWidth="1"/>
    <col min="2" max="2" width="15.28515625" style="27" customWidth="1"/>
    <col min="3" max="3" width="13.140625" style="27" customWidth="1"/>
    <col min="4" max="4" width="29.42578125" style="27" customWidth="1"/>
    <col min="5" max="5" width="40.28515625" style="27" customWidth="1"/>
    <col min="6" max="6" width="37.28515625" style="27" hidden="1" customWidth="1"/>
    <col min="7" max="7" width="18.42578125" style="27" customWidth="1"/>
    <col min="8" max="16384" width="9.140625" style="27"/>
  </cols>
  <sheetData>
    <row r="3" spans="1:7" ht="15" x14ac:dyDescent="0.2">
      <c r="B3" s="107"/>
      <c r="C3" s="108"/>
    </row>
    <row r="6" spans="1:7" ht="49.5" customHeight="1" x14ac:dyDescent="0.2"/>
    <row r="9" spans="1:7" ht="30" customHeight="1" x14ac:dyDescent="0.2"/>
    <row r="10" spans="1:7" ht="26.25" customHeight="1" x14ac:dyDescent="0.2"/>
    <row r="11" spans="1:7" ht="73.5" customHeight="1" x14ac:dyDescent="0.2">
      <c r="G11" s="109" t="s">
        <v>0</v>
      </c>
    </row>
    <row r="12" spans="1:7" ht="41.25" customHeight="1" x14ac:dyDescent="0.2">
      <c r="A12" s="644" t="s">
        <v>173</v>
      </c>
      <c r="B12" s="609" t="s">
        <v>174</v>
      </c>
      <c r="C12" s="609"/>
      <c r="D12" s="110" t="s">
        <v>354</v>
      </c>
      <c r="E12" s="645" t="s">
        <v>357</v>
      </c>
      <c r="F12" s="646"/>
      <c r="G12" s="641" t="s">
        <v>41</v>
      </c>
    </row>
    <row r="13" spans="1:7" ht="41.25" customHeight="1" x14ac:dyDescent="0.2">
      <c r="A13" s="644"/>
      <c r="B13" s="609"/>
      <c r="C13" s="609"/>
      <c r="D13" s="645" t="s">
        <v>91</v>
      </c>
      <c r="E13" s="111" t="s">
        <v>482</v>
      </c>
      <c r="F13" s="111" t="s">
        <v>175</v>
      </c>
      <c r="G13" s="642"/>
    </row>
    <row r="14" spans="1:7" ht="136.5" customHeight="1" x14ac:dyDescent="0.2">
      <c r="A14" s="609"/>
      <c r="B14" s="609"/>
      <c r="C14" s="609"/>
      <c r="D14" s="647"/>
      <c r="E14" s="634" t="s">
        <v>356</v>
      </c>
      <c r="F14" s="636"/>
      <c r="G14" s="642"/>
    </row>
    <row r="15" spans="1:7" ht="2.25" customHeight="1" x14ac:dyDescent="0.2">
      <c r="A15" s="609"/>
      <c r="B15" s="609"/>
      <c r="C15" s="609"/>
      <c r="D15" s="647"/>
      <c r="E15" s="635"/>
      <c r="F15" s="637"/>
      <c r="G15" s="643"/>
    </row>
    <row r="16" spans="1:7" ht="35.25" customHeight="1" x14ac:dyDescent="0.25">
      <c r="A16" s="112"/>
      <c r="B16" s="638" t="s">
        <v>176</v>
      </c>
      <c r="C16" s="638"/>
      <c r="D16" s="224">
        <v>49678300</v>
      </c>
      <c r="E16" s="305"/>
      <c r="F16" s="305"/>
      <c r="G16" s="305">
        <f>SUM(D16:F16)</f>
        <v>49678300</v>
      </c>
    </row>
    <row r="17" spans="1:7" ht="32.25" hidden="1" customHeight="1" x14ac:dyDescent="0.25">
      <c r="A17" s="112">
        <v>17302000000</v>
      </c>
      <c r="B17" s="639" t="s">
        <v>177</v>
      </c>
      <c r="C17" s="640"/>
      <c r="D17" s="305"/>
      <c r="E17" s="305"/>
      <c r="F17" s="305"/>
      <c r="G17" s="305">
        <f>SUM(D17:F17)</f>
        <v>0</v>
      </c>
    </row>
    <row r="18" spans="1:7" ht="36" customHeight="1" x14ac:dyDescent="0.25">
      <c r="A18" s="112">
        <v>17100000000</v>
      </c>
      <c r="B18" s="632" t="s">
        <v>355</v>
      </c>
      <c r="C18" s="633"/>
      <c r="D18" s="305"/>
      <c r="E18" s="224">
        <v>335749</v>
      </c>
      <c r="F18" s="305"/>
      <c r="G18" s="305">
        <f>SUM(D18:F18)</f>
        <v>335749</v>
      </c>
    </row>
    <row r="19" spans="1:7" ht="45" customHeight="1" x14ac:dyDescent="0.3">
      <c r="A19" s="113"/>
      <c r="B19" s="631" t="s">
        <v>99</v>
      </c>
      <c r="C19" s="631"/>
      <c r="D19" s="120">
        <f>SUM(D16:D18)</f>
        <v>49678300</v>
      </c>
      <c r="E19" s="120">
        <f>SUM(E16:E18)</f>
        <v>335749</v>
      </c>
      <c r="F19" s="120">
        <f>SUM(F16:F18)</f>
        <v>0</v>
      </c>
      <c r="G19" s="120">
        <f>SUM(D19:F19)</f>
        <v>50014049</v>
      </c>
    </row>
    <row r="20" spans="1:7" ht="20.25" x14ac:dyDescent="0.3">
      <c r="A20" s="114"/>
      <c r="B20" s="114"/>
      <c r="C20" s="114"/>
      <c r="D20" s="114"/>
      <c r="E20" s="114"/>
      <c r="F20" s="114"/>
      <c r="G20" s="114"/>
    </row>
    <row r="21" spans="1:7" ht="20.25" x14ac:dyDescent="0.3">
      <c r="A21" s="114"/>
      <c r="B21" s="114"/>
      <c r="C21" s="114"/>
      <c r="D21" s="114"/>
      <c r="E21" s="114"/>
      <c r="F21" s="114"/>
      <c r="G21" s="114"/>
    </row>
    <row r="22" spans="1:7" ht="20.25" x14ac:dyDescent="0.3">
      <c r="A22" s="114"/>
      <c r="B22" s="114"/>
      <c r="C22" s="114"/>
      <c r="D22" s="114"/>
      <c r="E22" s="114"/>
      <c r="F22" s="114"/>
      <c r="G22" s="114"/>
    </row>
    <row r="23" spans="1:7" ht="20.25" x14ac:dyDescent="0.3">
      <c r="A23" s="114"/>
      <c r="B23" s="114"/>
      <c r="C23" s="114"/>
      <c r="D23" s="114"/>
      <c r="E23" s="114"/>
      <c r="F23" s="114"/>
      <c r="G23" s="114"/>
    </row>
    <row r="24" spans="1:7" ht="20.25" x14ac:dyDescent="0.3">
      <c r="A24" s="114"/>
      <c r="B24" s="114"/>
      <c r="C24" s="114"/>
      <c r="D24" s="114"/>
      <c r="E24" s="114"/>
      <c r="F24" s="114"/>
      <c r="G24" s="114"/>
    </row>
    <row r="25" spans="1:7" ht="20.25" x14ac:dyDescent="0.3">
      <c r="A25" s="114"/>
      <c r="B25" s="114"/>
      <c r="C25" s="114"/>
      <c r="D25" s="114"/>
      <c r="E25" s="114"/>
      <c r="F25" s="114"/>
      <c r="G25" s="114"/>
    </row>
    <row r="26" spans="1:7" ht="20.25" x14ac:dyDescent="0.3">
      <c r="A26" s="114"/>
      <c r="B26" s="114"/>
      <c r="C26" s="114"/>
      <c r="D26" s="114"/>
      <c r="E26" s="114"/>
      <c r="F26" s="114"/>
      <c r="G26" s="114"/>
    </row>
  </sheetData>
  <mergeCells count="11">
    <mergeCell ref="G12:G15"/>
    <mergeCell ref="A12:A15"/>
    <mergeCell ref="B12:C15"/>
    <mergeCell ref="E12:F12"/>
    <mergeCell ref="D13:D15"/>
    <mergeCell ref="B19:C19"/>
    <mergeCell ref="B18:C18"/>
    <mergeCell ref="E14:E15"/>
    <mergeCell ref="F14:F15"/>
    <mergeCell ref="B16:C16"/>
    <mergeCell ref="B17:C17"/>
  </mergeCells>
  <phoneticPr fontId="4" type="noConversion"/>
  <conditionalFormatting sqref="C3">
    <cfRule type="cellIs" dxfId="0" priority="1" stopIfTrue="1" operator="greaterThan">
      <formula>45</formula>
    </cfRule>
  </conditionalFormatting>
  <pageMargins left="0.98425196850393704" right="0.74803149606299213" top="0.98425196850393704" bottom="0.98425196850393704" header="0.51181102362204722" footer="0.51181102362204722"/>
  <pageSetup paperSize="9" scale="6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1"/>
  <sheetViews>
    <sheetView view="pageBreakPreview" topLeftCell="A60" zoomScale="75" zoomScaleNormal="75" zoomScaleSheetLayoutView="75" workbookViewId="0">
      <selection activeCell="E23" sqref="E23"/>
    </sheetView>
  </sheetViews>
  <sheetFormatPr defaultRowHeight="15" x14ac:dyDescent="0.2"/>
  <cols>
    <col min="1" max="1" width="22.140625" style="29" customWidth="1"/>
    <col min="2" max="2" width="15.85546875" style="29" customWidth="1"/>
    <col min="3" max="3" width="15.42578125" style="29" customWidth="1"/>
    <col min="4" max="4" width="78.85546875" style="29" customWidth="1"/>
    <col min="5" max="5" width="58.42578125" style="29" customWidth="1"/>
    <col min="6" max="6" width="15.85546875" style="29" customWidth="1"/>
    <col min="7" max="7" width="17.140625" style="29" customWidth="1"/>
    <col min="8" max="8" width="18.42578125" style="29" customWidth="1"/>
    <col min="9" max="9" width="19.85546875" style="29" customWidth="1"/>
    <col min="10" max="10" width="15.140625" style="29" hidden="1" customWidth="1"/>
    <col min="11" max="16384" width="9.140625" style="29"/>
  </cols>
  <sheetData>
    <row r="1" spans="1:10" ht="15.75" x14ac:dyDescent="0.25">
      <c r="A1" s="28"/>
      <c r="B1" s="28"/>
      <c r="C1" s="28"/>
      <c r="D1" s="28"/>
      <c r="E1" s="28"/>
      <c r="F1" s="28"/>
      <c r="G1" s="28"/>
    </row>
    <row r="2" spans="1:10" ht="15.75" x14ac:dyDescent="0.25">
      <c r="A2" s="28"/>
      <c r="B2" s="28"/>
      <c r="C2" s="28"/>
      <c r="D2" s="28"/>
      <c r="E2" s="28"/>
      <c r="F2" s="28"/>
      <c r="G2" s="28"/>
    </row>
    <row r="3" spans="1:10" ht="15.75" x14ac:dyDescent="0.25">
      <c r="A3" s="28"/>
      <c r="B3" s="28"/>
      <c r="C3" s="28"/>
      <c r="D3" s="28"/>
      <c r="E3" s="28"/>
      <c r="F3" s="28"/>
      <c r="G3" s="28"/>
    </row>
    <row r="4" spans="1:10" ht="18.75" x14ac:dyDescent="0.3">
      <c r="A4" s="28"/>
      <c r="B4" s="28"/>
      <c r="C4" s="28"/>
      <c r="D4" s="28"/>
      <c r="E4" s="28"/>
      <c r="F4" s="28"/>
      <c r="G4" s="28"/>
      <c r="H4" s="30"/>
      <c r="I4" s="30"/>
      <c r="J4" s="28"/>
    </row>
    <row r="5" spans="1:10" ht="18.75" x14ac:dyDescent="0.3">
      <c r="A5" s="28"/>
      <c r="B5" s="28"/>
      <c r="C5" s="28"/>
      <c r="D5" s="28"/>
      <c r="E5" s="28"/>
      <c r="F5" s="28"/>
      <c r="G5" s="28"/>
      <c r="H5" s="30"/>
      <c r="I5" s="30"/>
      <c r="J5" s="28"/>
    </row>
    <row r="7" spans="1:10" ht="28.5" customHeight="1" thickBot="1" x14ac:dyDescent="0.35">
      <c r="A7" s="30"/>
      <c r="B7" s="30"/>
      <c r="C7" s="30"/>
      <c r="D7" s="30"/>
      <c r="E7" s="30"/>
      <c r="F7" s="30"/>
      <c r="G7" s="30"/>
      <c r="H7" s="30"/>
      <c r="I7" s="30" t="s">
        <v>0</v>
      </c>
    </row>
    <row r="8" spans="1:10" s="31" customFormat="1" ht="94.5" customHeight="1" x14ac:dyDescent="0.2">
      <c r="A8" s="450" t="s">
        <v>23</v>
      </c>
      <c r="B8" s="450" t="s">
        <v>192</v>
      </c>
      <c r="C8" s="450" t="s">
        <v>29</v>
      </c>
      <c r="D8" s="450" t="s">
        <v>191</v>
      </c>
      <c r="E8" s="450" t="s">
        <v>97</v>
      </c>
      <c r="F8" s="450" t="s">
        <v>92</v>
      </c>
      <c r="G8" s="450" t="s">
        <v>93</v>
      </c>
      <c r="H8" s="450" t="s">
        <v>94</v>
      </c>
      <c r="I8" s="450" t="s">
        <v>95</v>
      </c>
      <c r="J8" s="216" t="s">
        <v>96</v>
      </c>
    </row>
    <row r="9" spans="1:10" s="31" customFormat="1" ht="19.5" customHeight="1" x14ac:dyDescent="0.2">
      <c r="A9" s="32">
        <v>1</v>
      </c>
      <c r="B9" s="32">
        <v>2</v>
      </c>
      <c r="C9" s="32">
        <v>3</v>
      </c>
      <c r="D9" s="32">
        <v>4</v>
      </c>
      <c r="E9" s="32">
        <v>5</v>
      </c>
      <c r="F9" s="33">
        <v>6</v>
      </c>
      <c r="G9" s="33">
        <v>7</v>
      </c>
      <c r="H9" s="32">
        <v>8</v>
      </c>
      <c r="I9" s="32">
        <v>9</v>
      </c>
      <c r="J9" s="34">
        <v>8</v>
      </c>
    </row>
    <row r="10" spans="1:10" s="31" customFormat="1" ht="40.5" customHeight="1" x14ac:dyDescent="0.3">
      <c r="A10" s="421" t="s">
        <v>222</v>
      </c>
      <c r="B10" s="421"/>
      <c r="C10" s="421"/>
      <c r="D10" s="424" t="s">
        <v>213</v>
      </c>
      <c r="E10" s="422"/>
      <c r="F10" s="423"/>
      <c r="G10" s="423"/>
      <c r="H10" s="423"/>
      <c r="I10" s="423">
        <f>SUM(I11)</f>
        <v>9203840</v>
      </c>
      <c r="J10" s="34"/>
    </row>
    <row r="11" spans="1:10" s="61" customFormat="1" ht="39.75" customHeight="1" x14ac:dyDescent="0.3">
      <c r="A11" s="421" t="s">
        <v>223</v>
      </c>
      <c r="B11" s="421"/>
      <c r="C11" s="421"/>
      <c r="D11" s="424" t="s">
        <v>213</v>
      </c>
      <c r="E11" s="422"/>
      <c r="F11" s="423"/>
      <c r="G11" s="423"/>
      <c r="H11" s="423"/>
      <c r="I11" s="423">
        <f>SUM(I12:I15,I17,I18)</f>
        <v>9203840</v>
      </c>
      <c r="J11" s="60" t="e">
        <f>SUM(#REF!)</f>
        <v>#REF!</v>
      </c>
    </row>
    <row r="12" spans="1:10" s="61" customFormat="1" ht="64.5" customHeight="1" x14ac:dyDescent="0.3">
      <c r="A12" s="225" t="s">
        <v>278</v>
      </c>
      <c r="B12" s="225" t="s">
        <v>206</v>
      </c>
      <c r="C12" s="226" t="s">
        <v>73</v>
      </c>
      <c r="D12" s="227" t="s">
        <v>190</v>
      </c>
      <c r="E12" s="62" t="s">
        <v>358</v>
      </c>
      <c r="F12" s="63"/>
      <c r="G12" s="63"/>
      <c r="H12" s="63"/>
      <c r="I12" s="63">
        <v>5461600</v>
      </c>
      <c r="J12" s="60"/>
    </row>
    <row r="13" spans="1:10" s="61" customFormat="1" ht="58.5" customHeight="1" x14ac:dyDescent="0.3">
      <c r="A13" s="225" t="s">
        <v>278</v>
      </c>
      <c r="B13" s="225" t="s">
        <v>206</v>
      </c>
      <c r="C13" s="226" t="s">
        <v>73</v>
      </c>
      <c r="D13" s="227" t="s">
        <v>190</v>
      </c>
      <c r="E13" s="62" t="s">
        <v>359</v>
      </c>
      <c r="F13" s="63"/>
      <c r="G13" s="63"/>
      <c r="H13" s="63"/>
      <c r="I13" s="63">
        <v>2100000</v>
      </c>
      <c r="J13" s="60"/>
    </row>
    <row r="14" spans="1:10" s="61" customFormat="1" ht="65.25" customHeight="1" x14ac:dyDescent="0.3">
      <c r="A14" s="65" t="s">
        <v>360</v>
      </c>
      <c r="B14" s="65" t="s">
        <v>221</v>
      </c>
      <c r="C14" s="65" t="s">
        <v>60</v>
      </c>
      <c r="D14" s="357" t="s">
        <v>220</v>
      </c>
      <c r="E14" s="62"/>
      <c r="F14" s="63"/>
      <c r="G14" s="63"/>
      <c r="H14" s="63"/>
      <c r="I14" s="63">
        <v>62472</v>
      </c>
      <c r="J14" s="60"/>
    </row>
    <row r="15" spans="1:10" s="61" customFormat="1" ht="30.75" customHeight="1" x14ac:dyDescent="0.3">
      <c r="A15" s="65" t="s">
        <v>254</v>
      </c>
      <c r="B15" s="65" t="s">
        <v>196</v>
      </c>
      <c r="C15" s="360"/>
      <c r="D15" s="361" t="s">
        <v>258</v>
      </c>
      <c r="E15" s="62"/>
      <c r="F15" s="63"/>
      <c r="G15" s="63"/>
      <c r="H15" s="63"/>
      <c r="I15" s="63">
        <v>72480</v>
      </c>
      <c r="J15" s="60"/>
    </row>
    <row r="16" spans="1:10" s="61" customFormat="1" ht="30" customHeight="1" x14ac:dyDescent="0.3">
      <c r="A16" s="362" t="s">
        <v>259</v>
      </c>
      <c r="B16" s="362" t="s">
        <v>197</v>
      </c>
      <c r="C16" s="362" t="s">
        <v>68</v>
      </c>
      <c r="D16" s="363" t="s">
        <v>260</v>
      </c>
      <c r="E16" s="62"/>
      <c r="F16" s="63"/>
      <c r="G16" s="64"/>
      <c r="H16" s="63"/>
      <c r="I16" s="268">
        <v>72480</v>
      </c>
      <c r="J16" s="60"/>
    </row>
    <row r="17" spans="1:10" s="61" customFormat="1" ht="31.5" customHeight="1" x14ac:dyDescent="0.3">
      <c r="A17" s="65" t="s">
        <v>276</v>
      </c>
      <c r="B17" s="65" t="s">
        <v>277</v>
      </c>
      <c r="C17" s="65" t="s">
        <v>85</v>
      </c>
      <c r="D17" s="364" t="s">
        <v>21</v>
      </c>
      <c r="E17" s="62"/>
      <c r="F17" s="63"/>
      <c r="G17" s="63"/>
      <c r="H17" s="63"/>
      <c r="I17" s="63">
        <v>1479760</v>
      </c>
      <c r="J17" s="60"/>
    </row>
    <row r="18" spans="1:10" s="61" customFormat="1" ht="42" customHeight="1" x14ac:dyDescent="0.3">
      <c r="A18" s="225" t="s">
        <v>283</v>
      </c>
      <c r="B18" s="65" t="s">
        <v>284</v>
      </c>
      <c r="C18" s="226" t="s">
        <v>285</v>
      </c>
      <c r="D18" s="227" t="s">
        <v>286</v>
      </c>
      <c r="E18" s="62"/>
      <c r="F18" s="63"/>
      <c r="G18" s="64"/>
      <c r="H18" s="63"/>
      <c r="I18" s="201">
        <v>27528</v>
      </c>
      <c r="J18" s="60"/>
    </row>
    <row r="19" spans="1:10" s="61" customFormat="1" ht="48.75" customHeight="1" x14ac:dyDescent="0.3">
      <c r="A19" s="421" t="s">
        <v>32</v>
      </c>
      <c r="B19" s="421"/>
      <c r="C19" s="421"/>
      <c r="D19" s="424" t="s">
        <v>217</v>
      </c>
      <c r="E19" s="422"/>
      <c r="F19" s="423"/>
      <c r="G19" s="423"/>
      <c r="H19" s="423"/>
      <c r="I19" s="423">
        <f>SUM(I20)</f>
        <v>14217725</v>
      </c>
      <c r="J19" s="60"/>
    </row>
    <row r="20" spans="1:10" s="61" customFormat="1" ht="53.25" customHeight="1" x14ac:dyDescent="0.3">
      <c r="A20" s="421" t="s">
        <v>33</v>
      </c>
      <c r="B20" s="421"/>
      <c r="C20" s="421"/>
      <c r="D20" s="424" t="s">
        <v>217</v>
      </c>
      <c r="E20" s="422"/>
      <c r="F20" s="423"/>
      <c r="G20" s="423"/>
      <c r="H20" s="423"/>
      <c r="I20" s="423">
        <f>SUM(I21:I27)</f>
        <v>14217725</v>
      </c>
      <c r="J20" s="60"/>
    </row>
    <row r="21" spans="1:10" s="61" customFormat="1" ht="62.25" customHeight="1" x14ac:dyDescent="0.3">
      <c r="A21" s="225" t="s">
        <v>366</v>
      </c>
      <c r="B21" s="225" t="s">
        <v>204</v>
      </c>
      <c r="C21" s="225" t="s">
        <v>368</v>
      </c>
      <c r="D21" s="59" t="s">
        <v>367</v>
      </c>
      <c r="E21" s="454" t="s">
        <v>448</v>
      </c>
      <c r="F21" s="420"/>
      <c r="G21" s="420"/>
      <c r="H21" s="420"/>
      <c r="I21" s="453">
        <v>120000</v>
      </c>
      <c r="J21" s="60"/>
    </row>
    <row r="22" spans="1:10" s="61" customFormat="1" ht="54.75" customHeight="1" x14ac:dyDescent="0.3">
      <c r="A22" s="225" t="s">
        <v>366</v>
      </c>
      <c r="B22" s="225" t="s">
        <v>204</v>
      </c>
      <c r="C22" s="225" t="s">
        <v>368</v>
      </c>
      <c r="D22" s="59" t="s">
        <v>367</v>
      </c>
      <c r="E22" s="454" t="s">
        <v>449</v>
      </c>
      <c r="F22" s="420"/>
      <c r="G22" s="420"/>
      <c r="H22" s="420"/>
      <c r="I22" s="453">
        <v>110000</v>
      </c>
      <c r="J22" s="60"/>
    </row>
    <row r="23" spans="1:10" s="61" customFormat="1" ht="66.75" customHeight="1" x14ac:dyDescent="0.3">
      <c r="A23" s="463" t="s">
        <v>489</v>
      </c>
      <c r="B23" s="463" t="s">
        <v>490</v>
      </c>
      <c r="C23" s="463" t="s">
        <v>368</v>
      </c>
      <c r="D23" s="361" t="s">
        <v>491</v>
      </c>
      <c r="E23" s="454" t="s">
        <v>492</v>
      </c>
      <c r="F23" s="420"/>
      <c r="G23" s="420"/>
      <c r="H23" s="420"/>
      <c r="I23" s="453">
        <v>71703</v>
      </c>
      <c r="J23" s="60"/>
    </row>
    <row r="24" spans="1:10" s="61" customFormat="1" ht="54.75" customHeight="1" x14ac:dyDescent="0.3">
      <c r="A24" s="65" t="s">
        <v>488</v>
      </c>
      <c r="B24" s="65" t="s">
        <v>487</v>
      </c>
      <c r="C24" s="65" t="s">
        <v>368</v>
      </c>
      <c r="D24" s="364" t="s">
        <v>486</v>
      </c>
      <c r="E24" s="454"/>
      <c r="F24" s="420"/>
      <c r="G24" s="420"/>
      <c r="H24" s="420"/>
      <c r="I24" s="453">
        <v>963522</v>
      </c>
      <c r="J24" s="60"/>
    </row>
    <row r="25" spans="1:10" s="61" customFormat="1" ht="43.5" customHeight="1" x14ac:dyDescent="0.3">
      <c r="A25" s="65" t="s">
        <v>305</v>
      </c>
      <c r="B25" s="65" t="s">
        <v>219</v>
      </c>
      <c r="C25" s="65" t="s">
        <v>60</v>
      </c>
      <c r="D25" s="364" t="s">
        <v>218</v>
      </c>
      <c r="E25" s="62"/>
      <c r="F25" s="63"/>
      <c r="G25" s="63"/>
      <c r="H25" s="63"/>
      <c r="I25" s="63">
        <v>71850</v>
      </c>
      <c r="J25" s="60"/>
    </row>
    <row r="26" spans="1:10" s="61" customFormat="1" ht="33.75" hidden="1" customHeight="1" x14ac:dyDescent="0.3">
      <c r="A26" s="362"/>
      <c r="B26" s="362"/>
      <c r="C26" s="362"/>
      <c r="D26" s="416"/>
      <c r="E26" s="62"/>
      <c r="F26" s="63"/>
      <c r="G26" s="63"/>
      <c r="H26" s="63"/>
      <c r="I26" s="263"/>
      <c r="J26" s="60"/>
    </row>
    <row r="27" spans="1:10" s="61" customFormat="1" ht="43.5" customHeight="1" x14ac:dyDescent="0.3">
      <c r="A27" s="254" t="s">
        <v>365</v>
      </c>
      <c r="B27" s="254" t="s">
        <v>200</v>
      </c>
      <c r="C27" s="254"/>
      <c r="D27" s="417" t="s">
        <v>364</v>
      </c>
      <c r="E27" s="62"/>
      <c r="F27" s="63"/>
      <c r="G27" s="63"/>
      <c r="H27" s="63"/>
      <c r="I27" s="63">
        <v>12880650</v>
      </c>
      <c r="J27" s="60"/>
    </row>
    <row r="28" spans="1:10" s="61" customFormat="1" ht="32.25" customHeight="1" x14ac:dyDescent="0.3">
      <c r="A28" s="418" t="s">
        <v>361</v>
      </c>
      <c r="B28" s="418" t="s">
        <v>362</v>
      </c>
      <c r="C28" s="418" t="s">
        <v>69</v>
      </c>
      <c r="D28" s="419" t="s">
        <v>363</v>
      </c>
      <c r="E28" s="62"/>
      <c r="F28" s="63"/>
      <c r="G28" s="63"/>
      <c r="H28" s="63"/>
      <c r="I28" s="263">
        <v>12880650</v>
      </c>
      <c r="J28" s="60"/>
    </row>
    <row r="29" spans="1:10" s="61" customFormat="1" ht="42" customHeight="1" x14ac:dyDescent="0.3">
      <c r="A29" s="356" t="s">
        <v>308</v>
      </c>
      <c r="B29" s="356"/>
      <c r="C29" s="356"/>
      <c r="D29" s="431" t="s">
        <v>214</v>
      </c>
      <c r="E29" s="429"/>
      <c r="F29" s="429"/>
      <c r="G29" s="429"/>
      <c r="H29" s="429"/>
      <c r="I29" s="430">
        <f>SUM(I30)</f>
        <v>5820100</v>
      </c>
      <c r="J29" s="264"/>
    </row>
    <row r="30" spans="1:10" s="67" customFormat="1" ht="37.5" customHeight="1" x14ac:dyDescent="0.3">
      <c r="A30" s="356" t="s">
        <v>307</v>
      </c>
      <c r="B30" s="356"/>
      <c r="C30" s="356"/>
      <c r="D30" s="431" t="s">
        <v>214</v>
      </c>
      <c r="E30" s="429"/>
      <c r="F30" s="429"/>
      <c r="G30" s="429"/>
      <c r="H30" s="429"/>
      <c r="I30" s="430">
        <f>SUM(I31:I38,I42,I44)</f>
        <v>5820100</v>
      </c>
      <c r="J30" s="66"/>
    </row>
    <row r="31" spans="1:10" s="428" customFormat="1" ht="45.75" customHeight="1" x14ac:dyDescent="0.3">
      <c r="A31" s="65" t="s">
        <v>306</v>
      </c>
      <c r="B31" s="65" t="s">
        <v>219</v>
      </c>
      <c r="C31" s="65" t="s">
        <v>60</v>
      </c>
      <c r="D31" s="364" t="s">
        <v>218</v>
      </c>
      <c r="E31" s="425"/>
      <c r="F31" s="425"/>
      <c r="G31" s="425"/>
      <c r="H31" s="425"/>
      <c r="I31" s="435">
        <v>8000</v>
      </c>
      <c r="J31" s="427"/>
    </row>
    <row r="32" spans="1:10" s="428" customFormat="1" ht="30.75" customHeight="1" x14ac:dyDescent="0.3">
      <c r="A32" s="257" t="s">
        <v>377</v>
      </c>
      <c r="B32" s="257" t="s">
        <v>75</v>
      </c>
      <c r="C32" s="377" t="s">
        <v>61</v>
      </c>
      <c r="D32" s="432" t="s">
        <v>375</v>
      </c>
      <c r="E32" s="425"/>
      <c r="F32" s="425"/>
      <c r="G32" s="425"/>
      <c r="H32" s="425"/>
      <c r="I32" s="435">
        <v>348880</v>
      </c>
      <c r="J32" s="427"/>
    </row>
    <row r="33" spans="1:10" s="428" customFormat="1" ht="63" customHeight="1" x14ac:dyDescent="0.3">
      <c r="A33" s="257" t="s">
        <v>378</v>
      </c>
      <c r="B33" s="257" t="s">
        <v>76</v>
      </c>
      <c r="C33" s="377" t="s">
        <v>62</v>
      </c>
      <c r="D33" s="432" t="s">
        <v>376</v>
      </c>
      <c r="E33" s="425"/>
      <c r="F33" s="425"/>
      <c r="G33" s="425"/>
      <c r="H33" s="425"/>
      <c r="I33" s="435">
        <v>2556394</v>
      </c>
      <c r="J33" s="427"/>
    </row>
    <row r="34" spans="1:10" s="428" customFormat="1" ht="37.5" hidden="1" customHeight="1" x14ac:dyDescent="0.3">
      <c r="A34" s="257" t="s">
        <v>380</v>
      </c>
      <c r="B34" s="257" t="s">
        <v>74</v>
      </c>
      <c r="C34" s="257" t="s">
        <v>63</v>
      </c>
      <c r="D34" s="378" t="s">
        <v>379</v>
      </c>
      <c r="E34" s="425"/>
      <c r="F34" s="425"/>
      <c r="G34" s="425"/>
      <c r="H34" s="425"/>
      <c r="I34" s="435"/>
      <c r="J34" s="427"/>
    </row>
    <row r="35" spans="1:10" s="428" customFormat="1" ht="43.5" customHeight="1" x14ac:dyDescent="0.3">
      <c r="A35" s="257" t="s">
        <v>382</v>
      </c>
      <c r="B35" s="257" t="s">
        <v>67</v>
      </c>
      <c r="C35" s="257" t="s">
        <v>64</v>
      </c>
      <c r="D35" s="379" t="s">
        <v>381</v>
      </c>
      <c r="E35" s="425"/>
      <c r="F35" s="425"/>
      <c r="G35" s="425"/>
      <c r="H35" s="425"/>
      <c r="I35" s="435">
        <v>16000</v>
      </c>
      <c r="J35" s="427"/>
    </row>
    <row r="36" spans="1:10" s="428" customFormat="1" ht="37.5" hidden="1" customHeight="1" x14ac:dyDescent="0.3">
      <c r="A36" s="257" t="s">
        <v>388</v>
      </c>
      <c r="B36" s="257" t="s">
        <v>389</v>
      </c>
      <c r="C36" s="377" t="s">
        <v>390</v>
      </c>
      <c r="D36" s="432" t="s">
        <v>383</v>
      </c>
      <c r="E36" s="425"/>
      <c r="F36" s="425"/>
      <c r="G36" s="425"/>
      <c r="H36" s="425"/>
      <c r="I36" s="435"/>
      <c r="J36" s="427"/>
    </row>
    <row r="37" spans="1:10" s="428" customFormat="1" ht="37.5" hidden="1" customHeight="1" x14ac:dyDescent="0.3">
      <c r="A37" s="257" t="s">
        <v>391</v>
      </c>
      <c r="B37" s="257" t="s">
        <v>392</v>
      </c>
      <c r="C37" s="377" t="s">
        <v>65</v>
      </c>
      <c r="D37" s="432" t="s">
        <v>384</v>
      </c>
      <c r="E37" s="425"/>
      <c r="F37" s="425"/>
      <c r="G37" s="425"/>
      <c r="H37" s="425"/>
      <c r="I37" s="435"/>
      <c r="J37" s="427"/>
    </row>
    <row r="38" spans="1:10" s="428" customFormat="1" ht="27.75" customHeight="1" x14ac:dyDescent="0.3">
      <c r="A38" s="257" t="s">
        <v>395</v>
      </c>
      <c r="B38" s="257" t="s">
        <v>393</v>
      </c>
      <c r="C38" s="377"/>
      <c r="D38" s="432" t="s">
        <v>385</v>
      </c>
      <c r="E38" s="425"/>
      <c r="F38" s="425"/>
      <c r="G38" s="425"/>
      <c r="H38" s="425"/>
      <c r="I38" s="435">
        <v>79000</v>
      </c>
      <c r="J38" s="427"/>
    </row>
    <row r="39" spans="1:10" s="428" customFormat="1" ht="26.25" customHeight="1" x14ac:dyDescent="0.3">
      <c r="A39" s="360" t="s">
        <v>396</v>
      </c>
      <c r="B39" s="360" t="s">
        <v>397</v>
      </c>
      <c r="C39" s="433" t="s">
        <v>65</v>
      </c>
      <c r="D39" s="434" t="s">
        <v>386</v>
      </c>
      <c r="E39" s="425"/>
      <c r="F39" s="425"/>
      <c r="G39" s="425"/>
      <c r="H39" s="425"/>
      <c r="I39" s="436">
        <v>40000</v>
      </c>
      <c r="J39" s="427"/>
    </row>
    <row r="40" spans="1:10" s="428" customFormat="1" ht="23.25" customHeight="1" x14ac:dyDescent="0.3">
      <c r="A40" s="360" t="s">
        <v>447</v>
      </c>
      <c r="B40" s="360" t="s">
        <v>394</v>
      </c>
      <c r="C40" s="433" t="s">
        <v>65</v>
      </c>
      <c r="D40" s="434" t="s">
        <v>387</v>
      </c>
      <c r="E40" s="425"/>
      <c r="F40" s="425"/>
      <c r="G40" s="425"/>
      <c r="H40" s="425"/>
      <c r="I40" s="436">
        <v>39000</v>
      </c>
      <c r="J40" s="427"/>
    </row>
    <row r="41" spans="1:10" s="428" customFormat="1" ht="141" hidden="1" customHeight="1" x14ac:dyDescent="0.3">
      <c r="A41" s="257" t="s">
        <v>399</v>
      </c>
      <c r="B41" s="257" t="s">
        <v>398</v>
      </c>
      <c r="C41" s="257" t="s">
        <v>68</v>
      </c>
      <c r="D41" s="380" t="s">
        <v>400</v>
      </c>
      <c r="E41" s="425"/>
      <c r="F41" s="425"/>
      <c r="G41" s="425"/>
      <c r="H41" s="425"/>
      <c r="I41" s="426"/>
      <c r="J41" s="427"/>
    </row>
    <row r="42" spans="1:10" s="428" customFormat="1" ht="28.5" customHeight="1" x14ac:dyDescent="0.3">
      <c r="A42" s="257" t="s">
        <v>403</v>
      </c>
      <c r="B42" s="257" t="s">
        <v>406</v>
      </c>
      <c r="C42" s="377"/>
      <c r="D42" s="432" t="s">
        <v>401</v>
      </c>
      <c r="E42" s="425"/>
      <c r="F42" s="425"/>
      <c r="G42" s="425"/>
      <c r="H42" s="425"/>
      <c r="I42" s="435">
        <v>140000</v>
      </c>
      <c r="J42" s="427"/>
    </row>
    <row r="43" spans="1:10" s="428" customFormat="1" ht="42.75" customHeight="1" x14ac:dyDescent="0.3">
      <c r="A43" s="360" t="s">
        <v>404</v>
      </c>
      <c r="B43" s="360" t="s">
        <v>405</v>
      </c>
      <c r="C43" s="433" t="s">
        <v>66</v>
      </c>
      <c r="D43" s="434" t="s">
        <v>402</v>
      </c>
      <c r="E43" s="425"/>
      <c r="F43" s="425"/>
      <c r="G43" s="425"/>
      <c r="H43" s="425"/>
      <c r="I43" s="436">
        <v>140000</v>
      </c>
      <c r="J43" s="427"/>
    </row>
    <row r="44" spans="1:10" s="428" customFormat="1" ht="32.25" customHeight="1" x14ac:dyDescent="0.3">
      <c r="A44" s="257" t="s">
        <v>407</v>
      </c>
      <c r="B44" s="65" t="s">
        <v>277</v>
      </c>
      <c r="C44" s="65" t="s">
        <v>85</v>
      </c>
      <c r="D44" s="364" t="s">
        <v>21</v>
      </c>
      <c r="E44" s="425"/>
      <c r="F44" s="425"/>
      <c r="G44" s="425"/>
      <c r="H44" s="425"/>
      <c r="I44" s="435">
        <v>2671826</v>
      </c>
      <c r="J44" s="427"/>
    </row>
    <row r="45" spans="1:10" s="67" customFormat="1" ht="53.25" customHeight="1" x14ac:dyDescent="0.3">
      <c r="A45" s="356" t="s">
        <v>304</v>
      </c>
      <c r="B45" s="356"/>
      <c r="C45" s="356"/>
      <c r="D45" s="431" t="s">
        <v>215</v>
      </c>
      <c r="E45" s="58"/>
      <c r="F45" s="58"/>
      <c r="G45" s="58"/>
      <c r="H45" s="58"/>
      <c r="I45" s="200">
        <f>SUM(I46)</f>
        <v>354750</v>
      </c>
      <c r="J45" s="66"/>
    </row>
    <row r="46" spans="1:10" s="67" customFormat="1" ht="50.25" customHeight="1" x14ac:dyDescent="0.3">
      <c r="A46" s="356" t="s">
        <v>303</v>
      </c>
      <c r="B46" s="356"/>
      <c r="C46" s="356"/>
      <c r="D46" s="431" t="s">
        <v>215</v>
      </c>
      <c r="E46" s="429"/>
      <c r="F46" s="429"/>
      <c r="G46" s="429"/>
      <c r="H46" s="429"/>
      <c r="I46" s="430">
        <f>SUM(I47:I48)</f>
        <v>354750</v>
      </c>
      <c r="J46" s="66"/>
    </row>
    <row r="47" spans="1:10" s="67" customFormat="1" ht="50.25" customHeight="1" x14ac:dyDescent="0.3">
      <c r="A47" s="65" t="s">
        <v>309</v>
      </c>
      <c r="B47" s="437" t="s">
        <v>219</v>
      </c>
      <c r="C47" s="437" t="s">
        <v>60</v>
      </c>
      <c r="D47" s="364" t="s">
        <v>218</v>
      </c>
      <c r="E47" s="62"/>
      <c r="F47" s="63"/>
      <c r="G47" s="64"/>
      <c r="H47" s="63"/>
      <c r="I47" s="63">
        <v>86800</v>
      </c>
      <c r="J47" s="66"/>
    </row>
    <row r="48" spans="1:10" s="67" customFormat="1" ht="68.25" customHeight="1" x14ac:dyDescent="0.3">
      <c r="A48" s="438" t="s">
        <v>323</v>
      </c>
      <c r="B48" s="438" t="s">
        <v>208</v>
      </c>
      <c r="C48" s="257"/>
      <c r="D48" s="440" t="s">
        <v>322</v>
      </c>
      <c r="E48" s="62"/>
      <c r="F48" s="63"/>
      <c r="G48" s="64"/>
      <c r="H48" s="63"/>
      <c r="I48" s="63">
        <f>SUM(I49:I50)</f>
        <v>267950</v>
      </c>
      <c r="J48" s="66"/>
    </row>
    <row r="49" spans="1:10" s="67" customFormat="1" ht="64.5" customHeight="1" x14ac:dyDescent="0.3">
      <c r="A49" s="439" t="s">
        <v>321</v>
      </c>
      <c r="B49" s="439" t="s">
        <v>209</v>
      </c>
      <c r="C49" s="433" t="s">
        <v>76</v>
      </c>
      <c r="D49" s="434" t="s">
        <v>24</v>
      </c>
      <c r="E49" s="62"/>
      <c r="F49" s="63"/>
      <c r="G49" s="64"/>
      <c r="H49" s="63"/>
      <c r="I49" s="63">
        <v>20500</v>
      </c>
      <c r="J49" s="66"/>
    </row>
    <row r="50" spans="1:10" s="67" customFormat="1" ht="47.25" customHeight="1" x14ac:dyDescent="0.3">
      <c r="A50" s="438" t="s">
        <v>325</v>
      </c>
      <c r="B50" s="438" t="s">
        <v>210</v>
      </c>
      <c r="C50" s="377" t="s">
        <v>75</v>
      </c>
      <c r="D50" s="434" t="s">
        <v>324</v>
      </c>
      <c r="E50" s="62"/>
      <c r="F50" s="63"/>
      <c r="G50" s="64"/>
      <c r="H50" s="63"/>
      <c r="I50" s="63">
        <v>247450</v>
      </c>
      <c r="J50" s="66"/>
    </row>
    <row r="51" spans="1:10" s="67" customFormat="1" ht="42.75" customHeight="1" x14ac:dyDescent="0.3">
      <c r="A51" s="356" t="s">
        <v>30</v>
      </c>
      <c r="B51" s="356"/>
      <c r="C51" s="356"/>
      <c r="D51" s="441" t="s">
        <v>451</v>
      </c>
      <c r="E51" s="58"/>
      <c r="F51" s="58"/>
      <c r="G51" s="58"/>
      <c r="H51" s="58"/>
      <c r="I51" s="200">
        <f>SUM(I52)</f>
        <v>1406030</v>
      </c>
      <c r="J51" s="66"/>
    </row>
    <row r="52" spans="1:10" s="67" customFormat="1" ht="44.25" customHeight="1" x14ac:dyDescent="0.3">
      <c r="A52" s="356" t="s">
        <v>31</v>
      </c>
      <c r="B52" s="356"/>
      <c r="C52" s="356"/>
      <c r="D52" s="441" t="s">
        <v>451</v>
      </c>
      <c r="E52" s="429"/>
      <c r="F52" s="429"/>
      <c r="G52" s="429"/>
      <c r="H52" s="429"/>
      <c r="I52" s="430">
        <f>SUM(I53:I57)</f>
        <v>1406030</v>
      </c>
      <c r="J52" s="66"/>
    </row>
    <row r="53" spans="1:10" s="67" customFormat="1" ht="44.25" customHeight="1" x14ac:dyDescent="0.3">
      <c r="A53" s="65" t="s">
        <v>338</v>
      </c>
      <c r="B53" s="65" t="s">
        <v>219</v>
      </c>
      <c r="C53" s="65" t="s">
        <v>60</v>
      </c>
      <c r="D53" s="364" t="s">
        <v>218</v>
      </c>
      <c r="E53" s="425"/>
      <c r="F53" s="425"/>
      <c r="G53" s="425"/>
      <c r="H53" s="425"/>
      <c r="I53" s="117">
        <v>12950</v>
      </c>
      <c r="J53" s="66"/>
    </row>
    <row r="54" spans="1:10" s="67" customFormat="1" ht="34.5" customHeight="1" x14ac:dyDescent="0.3">
      <c r="A54" s="257" t="s">
        <v>337</v>
      </c>
      <c r="B54" s="257" t="s">
        <v>339</v>
      </c>
      <c r="C54" s="257" t="s">
        <v>77</v>
      </c>
      <c r="D54" s="442" t="s">
        <v>336</v>
      </c>
      <c r="E54" s="425"/>
      <c r="F54" s="425"/>
      <c r="G54" s="425"/>
      <c r="H54" s="425"/>
      <c r="I54" s="292">
        <v>159300</v>
      </c>
      <c r="J54" s="66"/>
    </row>
    <row r="55" spans="1:10" s="67" customFormat="1" ht="48" customHeight="1" x14ac:dyDescent="0.3">
      <c r="A55" s="257" t="s">
        <v>340</v>
      </c>
      <c r="B55" s="257" t="s">
        <v>211</v>
      </c>
      <c r="C55" s="257" t="s">
        <v>78</v>
      </c>
      <c r="D55" s="443" t="s">
        <v>341</v>
      </c>
      <c r="E55" s="425"/>
      <c r="F55" s="425"/>
      <c r="G55" s="425"/>
      <c r="H55" s="425"/>
      <c r="I55" s="292">
        <v>325980</v>
      </c>
      <c r="J55" s="66"/>
    </row>
    <row r="56" spans="1:10" s="67" customFormat="1" ht="63.75" customHeight="1" x14ac:dyDescent="0.3">
      <c r="A56" s="257" t="s">
        <v>342</v>
      </c>
      <c r="B56" s="257" t="s">
        <v>353</v>
      </c>
      <c r="C56" s="257" t="s">
        <v>64</v>
      </c>
      <c r="D56" s="442" t="s">
        <v>352</v>
      </c>
      <c r="E56" s="425"/>
      <c r="F56" s="425"/>
      <c r="G56" s="425"/>
      <c r="H56" s="425"/>
      <c r="I56" s="292">
        <v>695900</v>
      </c>
      <c r="J56" s="66"/>
    </row>
    <row r="57" spans="1:10" s="67" customFormat="1" ht="36" customHeight="1" x14ac:dyDescent="0.3">
      <c r="A57" s="257" t="s">
        <v>346</v>
      </c>
      <c r="B57" s="257" t="s">
        <v>347</v>
      </c>
      <c r="C57" s="257"/>
      <c r="D57" s="443" t="s">
        <v>348</v>
      </c>
      <c r="E57" s="425"/>
      <c r="F57" s="425"/>
      <c r="G57" s="425"/>
      <c r="H57" s="425"/>
      <c r="I57" s="328">
        <f t="shared" ref="I57" si="0">SUM(I58:I59)</f>
        <v>211900</v>
      </c>
      <c r="J57" s="66"/>
    </row>
    <row r="58" spans="1:10" s="67" customFormat="1" ht="41.25" customHeight="1" x14ac:dyDescent="0.3">
      <c r="A58" s="444" t="s">
        <v>343</v>
      </c>
      <c r="B58" s="444" t="s">
        <v>344</v>
      </c>
      <c r="C58" s="445" t="s">
        <v>79</v>
      </c>
      <c r="D58" s="446" t="s">
        <v>345</v>
      </c>
      <c r="E58" s="425"/>
      <c r="F58" s="425"/>
      <c r="G58" s="425"/>
      <c r="H58" s="425"/>
      <c r="I58" s="354">
        <v>13400</v>
      </c>
      <c r="J58" s="66"/>
    </row>
    <row r="59" spans="1:10" s="67" customFormat="1" ht="33" customHeight="1" x14ac:dyDescent="0.3">
      <c r="A59" s="444" t="s">
        <v>350</v>
      </c>
      <c r="B59" s="444" t="s">
        <v>351</v>
      </c>
      <c r="C59" s="445" t="s">
        <v>79</v>
      </c>
      <c r="D59" s="447" t="s">
        <v>349</v>
      </c>
      <c r="E59" s="425"/>
      <c r="F59" s="425"/>
      <c r="G59" s="425"/>
      <c r="H59" s="425"/>
      <c r="I59" s="297">
        <v>198500</v>
      </c>
      <c r="J59" s="66"/>
    </row>
    <row r="60" spans="1:10" s="67" customFormat="1" ht="42.75" customHeight="1" x14ac:dyDescent="0.3">
      <c r="A60" s="269"/>
      <c r="B60" s="269"/>
      <c r="C60" s="57"/>
      <c r="D60" s="449" t="s">
        <v>99</v>
      </c>
      <c r="E60" s="58"/>
      <c r="F60" s="260"/>
      <c r="G60" s="58"/>
      <c r="H60" s="58"/>
      <c r="I60" s="448">
        <f>SUM(I11,I20,I30,I46,I52)</f>
        <v>31002445</v>
      </c>
      <c r="J60" s="66"/>
    </row>
    <row r="61" spans="1:10" ht="60" customHeight="1" x14ac:dyDescent="0.3">
      <c r="A61" s="35"/>
      <c r="B61" s="35"/>
      <c r="C61" s="35"/>
      <c r="D61" s="30"/>
      <c r="E61" s="30"/>
      <c r="F61" s="30"/>
      <c r="G61" s="30"/>
      <c r="H61" s="30"/>
      <c r="I61" s="30"/>
      <c r="J61" s="30"/>
    </row>
    <row r="62" spans="1:10" ht="65.25" customHeight="1" x14ac:dyDescent="0.3">
      <c r="A62" s="35"/>
      <c r="B62" s="35"/>
      <c r="C62" s="35"/>
      <c r="D62" s="36"/>
      <c r="E62" s="36"/>
      <c r="F62" s="36"/>
      <c r="G62" s="36"/>
      <c r="H62" s="28"/>
      <c r="I62" s="28"/>
      <c r="J62" s="28"/>
    </row>
    <row r="63" spans="1:10" ht="18.75" x14ac:dyDescent="0.3">
      <c r="A63" s="35"/>
      <c r="B63" s="35"/>
      <c r="C63" s="35"/>
      <c r="D63" s="30"/>
      <c r="E63" s="30"/>
      <c r="F63" s="30"/>
      <c r="G63" s="30"/>
      <c r="H63" s="28"/>
      <c r="I63" s="28"/>
      <c r="J63" s="28"/>
    </row>
    <row r="64" spans="1:10" ht="20.25" x14ac:dyDescent="0.3">
      <c r="A64" s="37"/>
      <c r="B64" s="37"/>
      <c r="C64" s="37"/>
      <c r="D64" s="38"/>
      <c r="E64" s="38"/>
      <c r="F64" s="38"/>
      <c r="G64" s="38"/>
      <c r="H64" s="28"/>
      <c r="I64" s="28"/>
      <c r="J64" s="28"/>
    </row>
    <row r="65" spans="5:20" ht="15.75" x14ac:dyDescent="0.25">
      <c r="H65" s="28"/>
      <c r="I65" s="28"/>
      <c r="J65" s="28"/>
    </row>
    <row r="69" spans="5:20" ht="15.75" x14ac:dyDescent="0.2">
      <c r="E69" s="39"/>
      <c r="F69" s="40"/>
      <c r="G69" s="41"/>
    </row>
    <row r="70" spans="5:20" ht="20.25" x14ac:dyDescent="0.3">
      <c r="E70" s="39"/>
      <c r="F70" s="42"/>
      <c r="G70" s="41"/>
      <c r="M70" s="648"/>
      <c r="N70" s="648"/>
      <c r="O70" s="648"/>
      <c r="P70" s="648"/>
      <c r="Q70" s="648"/>
      <c r="R70" s="648"/>
      <c r="S70" s="648"/>
      <c r="T70" s="648"/>
    </row>
    <row r="71" spans="5:20" ht="20.25" x14ac:dyDescent="0.3">
      <c r="E71" s="41"/>
      <c r="F71" s="41"/>
      <c r="G71" s="41"/>
      <c r="M71" s="648"/>
      <c r="N71" s="648"/>
      <c r="O71" s="648"/>
      <c r="P71" s="648"/>
      <c r="Q71" s="648"/>
      <c r="R71" s="648"/>
      <c r="S71" s="648"/>
      <c r="T71" s="648"/>
    </row>
  </sheetData>
  <mergeCells count="2">
    <mergeCell ref="M71:T71"/>
    <mergeCell ref="M70:T70"/>
  </mergeCells>
  <phoneticPr fontId="4" type="noConversion"/>
  <pageMargins left="0.39370078740157483" right="0.19685039370078741" top="0.74803149606299213" bottom="0.27559055118110237" header="0" footer="0"/>
  <pageSetup paperSize="9" scale="55" fitToHeight="2" orientation="landscape" r:id="rId1"/>
  <headerFooter alignWithMargins="0"/>
  <colBreaks count="1" manualBreakCount="1">
    <brk id="9" max="106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85"/>
  <sheetViews>
    <sheetView view="pageBreakPreview" topLeftCell="A73" zoomScale="90" zoomScaleNormal="73" zoomScaleSheetLayoutView="90" workbookViewId="0">
      <selection activeCell="J79" sqref="J79"/>
    </sheetView>
  </sheetViews>
  <sheetFormatPr defaultRowHeight="12.75" x14ac:dyDescent="0.2"/>
  <cols>
    <col min="1" max="1" width="12.42578125" style="27" customWidth="1"/>
    <col min="2" max="2" width="10.28515625" style="27" customWidth="1"/>
    <col min="3" max="3" width="9.42578125" style="27" customWidth="1"/>
    <col min="4" max="4" width="46.85546875" style="27" customWidth="1"/>
    <col min="5" max="5" width="37.28515625" style="27" customWidth="1"/>
    <col min="6" max="6" width="16.28515625" style="240" customWidth="1"/>
    <col min="7" max="7" width="15.85546875" style="27" customWidth="1"/>
    <col min="8" max="8" width="16.140625" style="27" customWidth="1"/>
    <col min="9" max="9" width="9.140625" style="27"/>
    <col min="10" max="10" width="18.28515625" style="27" customWidth="1"/>
    <col min="11" max="11" width="17.28515625" style="27" customWidth="1"/>
    <col min="12" max="12" width="16" style="27" customWidth="1"/>
    <col min="13" max="16384" width="9.140625" style="27"/>
  </cols>
  <sheetData>
    <row r="4" spans="1:12" ht="31.5" customHeight="1" x14ac:dyDescent="0.2"/>
    <row r="5" spans="1:12" ht="16.350000000000001" customHeight="1" x14ac:dyDescent="0.3">
      <c r="D5" s="649"/>
      <c r="E5" s="649"/>
      <c r="F5" s="649"/>
      <c r="G5" s="649"/>
    </row>
    <row r="6" spans="1:12" ht="18.75" x14ac:dyDescent="0.3">
      <c r="D6" s="650"/>
      <c r="E6" s="650"/>
      <c r="F6" s="650"/>
      <c r="G6" s="650"/>
      <c r="H6" s="650"/>
      <c r="I6" s="650"/>
    </row>
    <row r="7" spans="1:12" ht="27" customHeight="1" x14ac:dyDescent="0.3">
      <c r="D7" s="96"/>
      <c r="E7" s="96"/>
      <c r="F7" s="96"/>
      <c r="G7" s="96"/>
      <c r="H7" s="96"/>
      <c r="I7" s="96"/>
    </row>
    <row r="8" spans="1:12" ht="51.75" customHeight="1" x14ac:dyDescent="0.3">
      <c r="E8" s="97"/>
      <c r="F8" s="98"/>
      <c r="H8" s="99" t="s">
        <v>0</v>
      </c>
    </row>
    <row r="9" spans="1:12" ht="72" customHeight="1" x14ac:dyDescent="0.2">
      <c r="A9" s="613" t="s">
        <v>185</v>
      </c>
      <c r="B9" s="613" t="s">
        <v>192</v>
      </c>
      <c r="C9" s="652" t="s">
        <v>29</v>
      </c>
      <c r="D9" s="652" t="s">
        <v>186</v>
      </c>
      <c r="E9" s="652" t="s">
        <v>187</v>
      </c>
      <c r="F9" s="652" t="s">
        <v>89</v>
      </c>
      <c r="G9" s="652" t="s">
        <v>90</v>
      </c>
      <c r="H9" s="652" t="s">
        <v>106</v>
      </c>
    </row>
    <row r="10" spans="1:12" ht="17.25" customHeight="1" x14ac:dyDescent="0.2">
      <c r="A10" s="651"/>
      <c r="B10" s="624"/>
      <c r="C10" s="624"/>
      <c r="D10" s="624"/>
      <c r="E10" s="624"/>
      <c r="F10" s="624"/>
      <c r="G10" s="624"/>
      <c r="H10" s="653"/>
    </row>
    <row r="11" spans="1:12" ht="15.75" customHeight="1" x14ac:dyDescent="0.2">
      <c r="A11" s="100">
        <v>1</v>
      </c>
      <c r="B11" s="100">
        <v>2</v>
      </c>
      <c r="C11" s="100">
        <v>3</v>
      </c>
      <c r="D11" s="100">
        <v>4</v>
      </c>
      <c r="E11" s="101">
        <v>5</v>
      </c>
      <c r="F11" s="101">
        <v>6</v>
      </c>
      <c r="G11" s="100">
        <v>7</v>
      </c>
      <c r="H11" s="100">
        <v>8</v>
      </c>
    </row>
    <row r="12" spans="1:12" ht="57" customHeight="1" x14ac:dyDescent="0.3">
      <c r="A12" s="489" t="s">
        <v>222</v>
      </c>
      <c r="B12" s="489"/>
      <c r="C12" s="489"/>
      <c r="D12" s="490" t="s">
        <v>213</v>
      </c>
      <c r="E12" s="519"/>
      <c r="F12" s="520">
        <f>SUM(F14,F16,F17,F18,F20,F22,F24,F26,F27,F29,F31,F32,F33,F34,F35,F36,F37,F38,F39,F40,F41)</f>
        <v>36439543</v>
      </c>
      <c r="G12" s="520">
        <f t="shared" ref="G12:H12" si="0">SUM(G14,G16,G17,G18,G20,G22,G24,G26,G27,G29,G31,G32,G33,G34,G35,G36,G37,G38,G39,G40,G41)</f>
        <v>9168888</v>
      </c>
      <c r="H12" s="520">
        <f t="shared" si="0"/>
        <v>45608431</v>
      </c>
      <c r="I12" s="102"/>
      <c r="K12" s="261"/>
      <c r="L12" s="261"/>
    </row>
    <row r="13" spans="1:12" ht="54" customHeight="1" x14ac:dyDescent="0.3">
      <c r="A13" s="489" t="s">
        <v>223</v>
      </c>
      <c r="B13" s="489"/>
      <c r="C13" s="489"/>
      <c r="D13" s="490" t="s">
        <v>213</v>
      </c>
      <c r="E13" s="519"/>
      <c r="F13" s="520">
        <f>SUM(F14,F15,F19,F21,F23,F25,F27,F28,F30,F33:F35,F36,F37,F38,F39,F40,F41)</f>
        <v>36439543</v>
      </c>
      <c r="G13" s="520">
        <f t="shared" ref="G13:H13" si="1">SUM(G14,G15,G19,G21,G23,G25,G27,G28,G30,G33:G35,G36,G37,G38,G39,G40,G41)</f>
        <v>9168888</v>
      </c>
      <c r="H13" s="520">
        <f t="shared" si="1"/>
        <v>45608431</v>
      </c>
      <c r="I13" s="102"/>
      <c r="J13" s="261"/>
    </row>
    <row r="14" spans="1:12" ht="46.5" customHeight="1" x14ac:dyDescent="0.3">
      <c r="A14" s="491" t="s">
        <v>226</v>
      </c>
      <c r="B14" s="491" t="s">
        <v>227</v>
      </c>
      <c r="C14" s="491" t="s">
        <v>59</v>
      </c>
      <c r="D14" s="361" t="s">
        <v>225</v>
      </c>
      <c r="E14" s="106" t="s">
        <v>456</v>
      </c>
      <c r="F14" s="122">
        <v>26691700</v>
      </c>
      <c r="G14" s="121"/>
      <c r="H14" s="122">
        <f>SUM(F14:G14)</f>
        <v>26691700</v>
      </c>
      <c r="I14" s="102"/>
    </row>
    <row r="15" spans="1:12" ht="46.5" customHeight="1" x14ac:dyDescent="0.3">
      <c r="A15" s="491" t="s">
        <v>229</v>
      </c>
      <c r="B15" s="491" t="s">
        <v>230</v>
      </c>
      <c r="C15" s="491"/>
      <c r="D15" s="361" t="s">
        <v>13</v>
      </c>
      <c r="E15" s="106" t="s">
        <v>456</v>
      </c>
      <c r="F15" s="242">
        <f>SUM(F16:F18)</f>
        <v>1360300</v>
      </c>
      <c r="G15" s="121"/>
      <c r="H15" s="122">
        <f>SUM(F15:G15)</f>
        <v>1360300</v>
      </c>
      <c r="I15" s="102"/>
    </row>
    <row r="16" spans="1:12" s="246" customFormat="1" ht="47.25" customHeight="1" x14ac:dyDescent="0.35">
      <c r="A16" s="492" t="s">
        <v>231</v>
      </c>
      <c r="B16" s="492" t="s">
        <v>232</v>
      </c>
      <c r="C16" s="492" t="s">
        <v>105</v>
      </c>
      <c r="D16" s="480" t="s">
        <v>233</v>
      </c>
      <c r="E16" s="465" t="s">
        <v>456</v>
      </c>
      <c r="F16" s="481">
        <v>156200</v>
      </c>
      <c r="G16" s="482"/>
      <c r="H16" s="459">
        <f>SUM(F16:G16)</f>
        <v>156200</v>
      </c>
      <c r="I16" s="245"/>
    </row>
    <row r="17" spans="1:9" s="246" customFormat="1" ht="61.5" customHeight="1" x14ac:dyDescent="0.3">
      <c r="A17" s="492" t="s">
        <v>234</v>
      </c>
      <c r="B17" s="492" t="s">
        <v>235</v>
      </c>
      <c r="C17" s="492" t="s">
        <v>105</v>
      </c>
      <c r="D17" s="416" t="s">
        <v>236</v>
      </c>
      <c r="E17" s="465" t="s">
        <v>456</v>
      </c>
      <c r="F17" s="481">
        <v>420000</v>
      </c>
      <c r="G17" s="459"/>
      <c r="H17" s="459">
        <f>SUM(F17:G17)</f>
        <v>420000</v>
      </c>
      <c r="I17" s="245"/>
    </row>
    <row r="18" spans="1:9" s="245" customFormat="1" ht="42.75" customHeight="1" x14ac:dyDescent="0.3">
      <c r="A18" s="492" t="s">
        <v>237</v>
      </c>
      <c r="B18" s="492" t="s">
        <v>238</v>
      </c>
      <c r="C18" s="492" t="s">
        <v>105</v>
      </c>
      <c r="D18" s="493" t="s">
        <v>14</v>
      </c>
      <c r="E18" s="465" t="s">
        <v>456</v>
      </c>
      <c r="F18" s="481">
        <v>784100</v>
      </c>
      <c r="G18" s="459"/>
      <c r="H18" s="459">
        <f t="shared" ref="H18:H58" si="2">SUM(F18,G18)</f>
        <v>784100</v>
      </c>
    </row>
    <row r="19" spans="1:9" customFormat="1" ht="45" customHeight="1" x14ac:dyDescent="0.3">
      <c r="A19" s="491" t="s">
        <v>239</v>
      </c>
      <c r="B19" s="491" t="s">
        <v>241</v>
      </c>
      <c r="C19" s="491"/>
      <c r="D19" s="361" t="s">
        <v>240</v>
      </c>
      <c r="E19" s="106" t="s">
        <v>456</v>
      </c>
      <c r="F19" s="247">
        <v>1645000</v>
      </c>
      <c r="G19" s="122"/>
      <c r="H19" s="122">
        <f>SUM(F19,G19)</f>
        <v>1645000</v>
      </c>
    </row>
    <row r="20" spans="1:9" customFormat="1" ht="66" customHeight="1" x14ac:dyDescent="0.3">
      <c r="A20" s="491" t="s">
        <v>228</v>
      </c>
      <c r="B20" s="491" t="s">
        <v>243</v>
      </c>
      <c r="C20" s="492" t="s">
        <v>105</v>
      </c>
      <c r="D20" s="493" t="s">
        <v>242</v>
      </c>
      <c r="E20" s="465" t="s">
        <v>456</v>
      </c>
      <c r="F20" s="252">
        <v>1645000</v>
      </c>
      <c r="G20" s="459"/>
      <c r="H20" s="459">
        <f>SUM(F20,G20)</f>
        <v>1645000</v>
      </c>
    </row>
    <row r="21" spans="1:9" s="245" customFormat="1" ht="61.5" customHeight="1" x14ac:dyDescent="0.3">
      <c r="A21" s="491" t="s">
        <v>246</v>
      </c>
      <c r="B21" s="491" t="s">
        <v>194</v>
      </c>
      <c r="C21" s="491"/>
      <c r="D21" s="494" t="s">
        <v>189</v>
      </c>
      <c r="E21" s="462" t="s">
        <v>470</v>
      </c>
      <c r="F21" s="247">
        <v>27000</v>
      </c>
      <c r="G21" s="122"/>
      <c r="H21" s="122">
        <f t="shared" si="2"/>
        <v>27000</v>
      </c>
    </row>
    <row r="22" spans="1:9" s="240" customFormat="1" ht="84.75" customHeight="1" x14ac:dyDescent="0.3">
      <c r="A22" s="492" t="s">
        <v>247</v>
      </c>
      <c r="B22" s="492" t="s">
        <v>195</v>
      </c>
      <c r="C22" s="492" t="s">
        <v>68</v>
      </c>
      <c r="D22" s="484" t="s">
        <v>15</v>
      </c>
      <c r="E22" s="461" t="s">
        <v>470</v>
      </c>
      <c r="F22" s="252">
        <v>27000</v>
      </c>
      <c r="G22" s="459"/>
      <c r="H22" s="459">
        <f t="shared" si="2"/>
        <v>27000</v>
      </c>
    </row>
    <row r="23" spans="1:9" s="251" customFormat="1" ht="67.5" customHeight="1" x14ac:dyDescent="0.3">
      <c r="A23" s="491" t="s">
        <v>244</v>
      </c>
      <c r="B23" s="491" t="s">
        <v>250</v>
      </c>
      <c r="C23" s="491"/>
      <c r="D23" s="494" t="s">
        <v>16</v>
      </c>
      <c r="E23" s="462" t="s">
        <v>470</v>
      </c>
      <c r="F23" s="247">
        <v>20700</v>
      </c>
      <c r="G23" s="122"/>
      <c r="H23" s="122">
        <f t="shared" si="2"/>
        <v>20700</v>
      </c>
    </row>
    <row r="24" spans="1:9" ht="81.75" customHeight="1" x14ac:dyDescent="0.3">
      <c r="A24" s="496" t="s">
        <v>251</v>
      </c>
      <c r="B24" s="492" t="s">
        <v>252</v>
      </c>
      <c r="C24" s="496" t="s">
        <v>68</v>
      </c>
      <c r="D24" s="497" t="s">
        <v>253</v>
      </c>
      <c r="E24" s="461" t="s">
        <v>470</v>
      </c>
      <c r="F24" s="481">
        <v>20700</v>
      </c>
      <c r="G24" s="459"/>
      <c r="H24" s="459">
        <f t="shared" si="2"/>
        <v>20700</v>
      </c>
      <c r="I24" s="240"/>
    </row>
    <row r="25" spans="1:9" ht="64.5" customHeight="1" x14ac:dyDescent="0.3">
      <c r="A25" s="491" t="s">
        <v>254</v>
      </c>
      <c r="B25" s="491" t="s">
        <v>196</v>
      </c>
      <c r="C25" s="496"/>
      <c r="D25" s="361" t="s">
        <v>258</v>
      </c>
      <c r="E25" s="462" t="s">
        <v>470</v>
      </c>
      <c r="F25" s="242">
        <v>180113</v>
      </c>
      <c r="G25" s="122"/>
      <c r="H25" s="122">
        <f t="shared" si="2"/>
        <v>180113</v>
      </c>
    </row>
    <row r="26" spans="1:9" ht="84.75" customHeight="1" x14ac:dyDescent="0.3">
      <c r="A26" s="492" t="s">
        <v>255</v>
      </c>
      <c r="B26" s="492" t="s">
        <v>256</v>
      </c>
      <c r="C26" s="492" t="s">
        <v>68</v>
      </c>
      <c r="D26" s="495" t="s">
        <v>257</v>
      </c>
      <c r="E26" s="461" t="s">
        <v>470</v>
      </c>
      <c r="F26" s="481">
        <v>180113</v>
      </c>
      <c r="G26" s="521"/>
      <c r="H26" s="459">
        <f t="shared" si="2"/>
        <v>180113</v>
      </c>
    </row>
    <row r="27" spans="1:9" ht="117" customHeight="1" x14ac:dyDescent="0.3">
      <c r="A27" s="510" t="s">
        <v>261</v>
      </c>
      <c r="B27" s="491" t="s">
        <v>198</v>
      </c>
      <c r="C27" s="510" t="s">
        <v>68</v>
      </c>
      <c r="D27" s="361" t="s">
        <v>17</v>
      </c>
      <c r="E27" s="462" t="s">
        <v>457</v>
      </c>
      <c r="F27" s="247">
        <v>173090</v>
      </c>
      <c r="G27" s="122"/>
      <c r="H27" s="122">
        <f>SUM(F27,G27)</f>
        <v>173090</v>
      </c>
    </row>
    <row r="28" spans="1:9" s="246" customFormat="1" ht="70.5" customHeight="1" x14ac:dyDescent="0.3">
      <c r="A28" s="491" t="s">
        <v>264</v>
      </c>
      <c r="B28" s="491" t="s">
        <v>265</v>
      </c>
      <c r="C28" s="498"/>
      <c r="D28" s="364" t="s">
        <v>266</v>
      </c>
      <c r="E28" s="462" t="s">
        <v>470</v>
      </c>
      <c r="F28" s="518">
        <v>96000</v>
      </c>
      <c r="G28" s="459"/>
      <c r="H28" s="122">
        <f>SUM(F28,G28)</f>
        <v>96000</v>
      </c>
    </row>
    <row r="29" spans="1:9" s="251" customFormat="1" ht="78.75" customHeight="1" x14ac:dyDescent="0.3">
      <c r="A29" s="492" t="s">
        <v>262</v>
      </c>
      <c r="B29" s="492" t="s">
        <v>263</v>
      </c>
      <c r="C29" s="262" t="s">
        <v>67</v>
      </c>
      <c r="D29" s="485" t="s">
        <v>267</v>
      </c>
      <c r="E29" s="461" t="s">
        <v>470</v>
      </c>
      <c r="F29" s="252">
        <v>96000</v>
      </c>
      <c r="G29" s="459"/>
      <c r="H29" s="459">
        <f>SUM(F29,G29)</f>
        <v>96000</v>
      </c>
    </row>
    <row r="30" spans="1:9" ht="66.75" customHeight="1" x14ac:dyDescent="0.3">
      <c r="A30" s="463" t="s">
        <v>268</v>
      </c>
      <c r="B30" s="491" t="s">
        <v>201</v>
      </c>
      <c r="C30" s="499"/>
      <c r="D30" s="432" t="s">
        <v>18</v>
      </c>
      <c r="E30" s="106" t="s">
        <v>458</v>
      </c>
      <c r="F30" s="247">
        <f>SUM(F31:F32)</f>
        <v>356144</v>
      </c>
      <c r="G30" s="122"/>
      <c r="H30" s="122">
        <f t="shared" si="2"/>
        <v>356144</v>
      </c>
    </row>
    <row r="31" spans="1:9" s="251" customFormat="1" ht="66" customHeight="1" x14ac:dyDescent="0.3">
      <c r="A31" s="262" t="s">
        <v>269</v>
      </c>
      <c r="B31" s="492" t="s">
        <v>202</v>
      </c>
      <c r="C31" s="559" t="s">
        <v>66</v>
      </c>
      <c r="D31" s="434" t="s">
        <v>20</v>
      </c>
      <c r="E31" s="465" t="s">
        <v>458</v>
      </c>
      <c r="F31" s="481">
        <v>263500</v>
      </c>
      <c r="G31" s="459"/>
      <c r="H31" s="459">
        <f t="shared" si="2"/>
        <v>263500</v>
      </c>
      <c r="I31" s="212"/>
    </row>
    <row r="32" spans="1:9" s="246" customFormat="1" ht="69" customHeight="1" x14ac:dyDescent="0.3">
      <c r="A32" s="492" t="s">
        <v>270</v>
      </c>
      <c r="B32" s="492" t="s">
        <v>203</v>
      </c>
      <c r="C32" s="500" t="s">
        <v>66</v>
      </c>
      <c r="D32" s="434" t="s">
        <v>19</v>
      </c>
      <c r="E32" s="465" t="s">
        <v>458</v>
      </c>
      <c r="F32" s="252">
        <v>92644</v>
      </c>
      <c r="G32" s="459"/>
      <c r="H32" s="459">
        <f t="shared" si="2"/>
        <v>92644</v>
      </c>
      <c r="I32" s="245"/>
    </row>
    <row r="33" spans="1:10" s="246" customFormat="1" ht="49.5" customHeight="1" x14ac:dyDescent="0.3">
      <c r="A33" s="491" t="s">
        <v>271</v>
      </c>
      <c r="B33" s="491" t="s">
        <v>272</v>
      </c>
      <c r="C33" s="491" t="s">
        <v>69</v>
      </c>
      <c r="D33" s="486" t="s">
        <v>273</v>
      </c>
      <c r="E33" s="106" t="s">
        <v>461</v>
      </c>
      <c r="F33" s="247">
        <v>4930000</v>
      </c>
      <c r="G33" s="122"/>
      <c r="H33" s="122">
        <f t="shared" si="2"/>
        <v>4930000</v>
      </c>
      <c r="I33" s="245"/>
    </row>
    <row r="34" spans="1:10" ht="68.25" customHeight="1" x14ac:dyDescent="0.3">
      <c r="A34" s="491" t="s">
        <v>274</v>
      </c>
      <c r="B34" s="491" t="s">
        <v>275</v>
      </c>
      <c r="C34" s="491" t="s">
        <v>87</v>
      </c>
      <c r="D34" s="364" t="s">
        <v>22</v>
      </c>
      <c r="E34" s="106" t="s">
        <v>484</v>
      </c>
      <c r="F34" s="242">
        <v>197995</v>
      </c>
      <c r="G34" s="122"/>
      <c r="H34" s="122">
        <f t="shared" si="2"/>
        <v>197995</v>
      </c>
    </row>
    <row r="35" spans="1:10" s="240" customFormat="1" ht="60" customHeight="1" x14ac:dyDescent="0.3">
      <c r="A35" s="491" t="s">
        <v>276</v>
      </c>
      <c r="B35" s="491" t="s">
        <v>277</v>
      </c>
      <c r="C35" s="491" t="s">
        <v>85</v>
      </c>
      <c r="D35" s="364" t="s">
        <v>21</v>
      </c>
      <c r="E35" s="106" t="s">
        <v>459</v>
      </c>
      <c r="F35" s="242"/>
      <c r="G35" s="122">
        <v>1479760</v>
      </c>
      <c r="H35" s="122">
        <f t="shared" si="2"/>
        <v>1479760</v>
      </c>
    </row>
    <row r="36" spans="1:10" s="240" customFormat="1" ht="72.75" customHeight="1" x14ac:dyDescent="0.3">
      <c r="A36" s="491" t="s">
        <v>278</v>
      </c>
      <c r="B36" s="491" t="s">
        <v>279</v>
      </c>
      <c r="C36" s="491" t="s">
        <v>73</v>
      </c>
      <c r="D36" s="494" t="s">
        <v>190</v>
      </c>
      <c r="E36" s="106" t="s">
        <v>460</v>
      </c>
      <c r="F36" s="247"/>
      <c r="G36" s="122">
        <v>5461600</v>
      </c>
      <c r="H36" s="122">
        <f t="shared" si="2"/>
        <v>5461600</v>
      </c>
    </row>
    <row r="37" spans="1:10" s="240" customFormat="1" ht="60.75" customHeight="1" x14ac:dyDescent="0.3">
      <c r="A37" s="491" t="s">
        <v>278</v>
      </c>
      <c r="B37" s="491" t="s">
        <v>279</v>
      </c>
      <c r="C37" s="491" t="s">
        <v>73</v>
      </c>
      <c r="D37" s="494" t="s">
        <v>190</v>
      </c>
      <c r="E37" s="106" t="s">
        <v>461</v>
      </c>
      <c r="F37" s="247"/>
      <c r="G37" s="122">
        <v>2100000</v>
      </c>
      <c r="H37" s="122">
        <f t="shared" si="2"/>
        <v>2100000</v>
      </c>
    </row>
    <row r="38" spans="1:10" ht="63" customHeight="1" x14ac:dyDescent="0.3">
      <c r="A38" s="491" t="s">
        <v>281</v>
      </c>
      <c r="B38" s="491" t="s">
        <v>282</v>
      </c>
      <c r="C38" s="491" t="s">
        <v>73</v>
      </c>
      <c r="D38" s="494" t="s">
        <v>280</v>
      </c>
      <c r="E38" s="106" t="s">
        <v>462</v>
      </c>
      <c r="F38" s="522">
        <v>37310</v>
      </c>
      <c r="G38" s="122"/>
      <c r="H38" s="122">
        <f t="shared" si="2"/>
        <v>37310</v>
      </c>
    </row>
    <row r="39" spans="1:10" ht="77.25" customHeight="1" x14ac:dyDescent="0.3">
      <c r="A39" s="463" t="s">
        <v>283</v>
      </c>
      <c r="B39" s="491" t="s">
        <v>284</v>
      </c>
      <c r="C39" s="501" t="s">
        <v>285</v>
      </c>
      <c r="D39" s="502" t="s">
        <v>286</v>
      </c>
      <c r="E39" s="106" t="s">
        <v>463</v>
      </c>
      <c r="F39" s="242">
        <v>388442</v>
      </c>
      <c r="G39" s="122">
        <v>27528</v>
      </c>
      <c r="H39" s="122">
        <f t="shared" si="2"/>
        <v>415970</v>
      </c>
    </row>
    <row r="40" spans="1:10" ht="72.75" customHeight="1" x14ac:dyDescent="0.3">
      <c r="A40" s="501" t="s">
        <v>287</v>
      </c>
      <c r="B40" s="491" t="s">
        <v>288</v>
      </c>
      <c r="C40" s="501" t="s">
        <v>86</v>
      </c>
      <c r="D40" s="502" t="s">
        <v>289</v>
      </c>
      <c r="E40" s="106" t="s">
        <v>464</v>
      </c>
      <c r="F40" s="255"/>
      <c r="G40" s="122">
        <v>100000</v>
      </c>
      <c r="H40" s="122">
        <f t="shared" si="2"/>
        <v>100000</v>
      </c>
    </row>
    <row r="41" spans="1:10" ht="69" customHeight="1" x14ac:dyDescent="0.3">
      <c r="A41" s="491" t="s">
        <v>290</v>
      </c>
      <c r="B41" s="491" t="s">
        <v>291</v>
      </c>
      <c r="C41" s="491"/>
      <c r="D41" s="494" t="s">
        <v>292</v>
      </c>
      <c r="E41" s="462" t="s">
        <v>457</v>
      </c>
      <c r="F41" s="242">
        <v>335749</v>
      </c>
      <c r="G41" s="122"/>
      <c r="H41" s="122">
        <f t="shared" si="2"/>
        <v>335749</v>
      </c>
    </row>
    <row r="42" spans="1:10" s="255" customFormat="1" ht="89.25" customHeight="1" x14ac:dyDescent="0.3">
      <c r="A42" s="467" t="s">
        <v>32</v>
      </c>
      <c r="B42" s="467"/>
      <c r="C42" s="467"/>
      <c r="D42" s="468" t="s">
        <v>217</v>
      </c>
      <c r="E42" s="469"/>
      <c r="F42" s="466">
        <f>SUM(F43)</f>
        <v>4183000</v>
      </c>
      <c r="G42" s="466">
        <f t="shared" ref="G42:H42" si="3">SUM(G43)</f>
        <v>14145875</v>
      </c>
      <c r="H42" s="466">
        <f t="shared" si="3"/>
        <v>18328875</v>
      </c>
    </row>
    <row r="43" spans="1:10" s="255" customFormat="1" ht="90.75" customHeight="1" x14ac:dyDescent="0.3">
      <c r="A43" s="467" t="s">
        <v>33</v>
      </c>
      <c r="B43" s="467"/>
      <c r="C43" s="467"/>
      <c r="D43" s="468" t="s">
        <v>217</v>
      </c>
      <c r="E43" s="469"/>
      <c r="F43" s="466">
        <f>SUM(F44,F46,F47,F48,F49,F50)</f>
        <v>4183000</v>
      </c>
      <c r="G43" s="466">
        <f t="shared" ref="G43:H43" si="4">SUM(G44,G46,G47,G48,G49,G50)</f>
        <v>14145875</v>
      </c>
      <c r="H43" s="466">
        <f t="shared" si="4"/>
        <v>18328875</v>
      </c>
      <c r="J43" s="261"/>
    </row>
    <row r="44" spans="1:10" ht="86.25" customHeight="1" x14ac:dyDescent="0.3">
      <c r="A44" s="503" t="s">
        <v>365</v>
      </c>
      <c r="B44" s="503" t="s">
        <v>200</v>
      </c>
      <c r="C44" s="503"/>
      <c r="D44" s="504" t="s">
        <v>364</v>
      </c>
      <c r="E44" s="462" t="s">
        <v>454</v>
      </c>
      <c r="F44" s="122"/>
      <c r="G44" s="122">
        <v>12880650</v>
      </c>
      <c r="H44" s="122">
        <f t="shared" ref="H44:H51" si="5">SUM(F44,G44)</f>
        <v>12880650</v>
      </c>
      <c r="J44" s="255"/>
    </row>
    <row r="45" spans="1:10" s="246" customFormat="1" ht="103.5" customHeight="1" x14ac:dyDescent="0.3">
      <c r="A45" s="505" t="s">
        <v>361</v>
      </c>
      <c r="B45" s="505" t="s">
        <v>362</v>
      </c>
      <c r="C45" s="505" t="s">
        <v>69</v>
      </c>
      <c r="D45" s="506" t="s">
        <v>363</v>
      </c>
      <c r="E45" s="461" t="s">
        <v>454</v>
      </c>
      <c r="F45" s="459"/>
      <c r="G45" s="459">
        <v>12880650</v>
      </c>
      <c r="H45" s="459">
        <f t="shared" si="5"/>
        <v>12880650</v>
      </c>
      <c r="J45" s="460"/>
    </row>
    <row r="46" spans="1:10" ht="66.75" customHeight="1" x14ac:dyDescent="0.3">
      <c r="A46" s="463" t="s">
        <v>366</v>
      </c>
      <c r="B46" s="463" t="s">
        <v>204</v>
      </c>
      <c r="C46" s="463" t="s">
        <v>368</v>
      </c>
      <c r="D46" s="361" t="s">
        <v>367</v>
      </c>
      <c r="E46" s="462" t="s">
        <v>481</v>
      </c>
      <c r="F46" s="122"/>
      <c r="G46" s="122">
        <v>110000</v>
      </c>
      <c r="H46" s="122">
        <f t="shared" si="5"/>
        <v>110000</v>
      </c>
      <c r="J46" s="255"/>
    </row>
    <row r="47" spans="1:10" ht="86.25" customHeight="1" x14ac:dyDescent="0.3">
      <c r="A47" s="463" t="s">
        <v>366</v>
      </c>
      <c r="B47" s="463" t="s">
        <v>204</v>
      </c>
      <c r="C47" s="463" t="s">
        <v>368</v>
      </c>
      <c r="D47" s="361" t="s">
        <v>367</v>
      </c>
      <c r="E47" s="462" t="s">
        <v>454</v>
      </c>
      <c r="F47" s="122"/>
      <c r="G47" s="122">
        <v>120000</v>
      </c>
      <c r="H47" s="122">
        <f t="shared" si="5"/>
        <v>120000</v>
      </c>
      <c r="J47" s="255"/>
    </row>
    <row r="48" spans="1:10" ht="86.25" customHeight="1" x14ac:dyDescent="0.3">
      <c r="A48" s="463" t="s">
        <v>489</v>
      </c>
      <c r="B48" s="463" t="s">
        <v>490</v>
      </c>
      <c r="C48" s="463" t="s">
        <v>368</v>
      </c>
      <c r="D48" s="361" t="s">
        <v>491</v>
      </c>
      <c r="E48" s="508" t="s">
        <v>453</v>
      </c>
      <c r="F48" s="122"/>
      <c r="G48" s="122">
        <v>71703</v>
      </c>
      <c r="H48" s="122">
        <f t="shared" si="5"/>
        <v>71703</v>
      </c>
      <c r="J48" s="255"/>
    </row>
    <row r="49" spans="1:10" ht="86.25" customHeight="1" x14ac:dyDescent="0.3">
      <c r="A49" s="65" t="s">
        <v>488</v>
      </c>
      <c r="B49" s="65" t="s">
        <v>487</v>
      </c>
      <c r="C49" s="65" t="s">
        <v>368</v>
      </c>
      <c r="D49" s="364" t="s">
        <v>486</v>
      </c>
      <c r="E49" s="508" t="s">
        <v>453</v>
      </c>
      <c r="F49" s="122"/>
      <c r="G49" s="122">
        <v>963522</v>
      </c>
      <c r="H49" s="122">
        <f t="shared" si="5"/>
        <v>963522</v>
      </c>
      <c r="J49" s="255"/>
    </row>
    <row r="50" spans="1:10" ht="100.5" customHeight="1" x14ac:dyDescent="0.3">
      <c r="A50" s="463" t="s">
        <v>369</v>
      </c>
      <c r="B50" s="463" t="s">
        <v>370</v>
      </c>
      <c r="C50" s="463"/>
      <c r="D50" s="361" t="s">
        <v>371</v>
      </c>
      <c r="E50" s="106" t="s">
        <v>455</v>
      </c>
      <c r="F50" s="122">
        <v>4183000</v>
      </c>
      <c r="G50" s="122"/>
      <c r="H50" s="122">
        <f t="shared" si="5"/>
        <v>4183000</v>
      </c>
      <c r="J50" s="255"/>
    </row>
    <row r="51" spans="1:10" s="464" customFormat="1" ht="99.75" customHeight="1" x14ac:dyDescent="0.35">
      <c r="A51" s="262" t="s">
        <v>374</v>
      </c>
      <c r="B51" s="262" t="s">
        <v>373</v>
      </c>
      <c r="C51" s="492" t="s">
        <v>70</v>
      </c>
      <c r="D51" s="507" t="s">
        <v>372</v>
      </c>
      <c r="E51" s="465" t="s">
        <v>455</v>
      </c>
      <c r="F51" s="487">
        <v>4183000</v>
      </c>
      <c r="G51" s="488"/>
      <c r="H51" s="459">
        <f t="shared" si="5"/>
        <v>4183000</v>
      </c>
    </row>
    <row r="52" spans="1:10" s="256" customFormat="1" ht="77.25" hidden="1" customHeight="1" x14ac:dyDescent="0.3">
      <c r="A52" s="492"/>
      <c r="B52" s="492"/>
      <c r="C52" s="492"/>
      <c r="D52" s="416"/>
      <c r="E52" s="509"/>
      <c r="F52" s="459"/>
      <c r="G52" s="459"/>
      <c r="H52" s="459">
        <f t="shared" ref="H52" si="6">SUM(F52,G52)</f>
        <v>0</v>
      </c>
    </row>
    <row r="53" spans="1:10" s="256" customFormat="1" ht="69" customHeight="1" x14ac:dyDescent="0.3">
      <c r="A53" s="421" t="s">
        <v>308</v>
      </c>
      <c r="B53" s="527"/>
      <c r="C53" s="527"/>
      <c r="D53" s="528" t="s">
        <v>214</v>
      </c>
      <c r="E53" s="529"/>
      <c r="F53" s="520">
        <f>SUM(F55,F56,F58,F59)</f>
        <v>5868044</v>
      </c>
      <c r="G53" s="520">
        <f t="shared" ref="G53:H53" si="7">SUM(G55,G56,G58,G59)</f>
        <v>2710826</v>
      </c>
      <c r="H53" s="520">
        <f t="shared" si="7"/>
        <v>8578870</v>
      </c>
    </row>
    <row r="54" spans="1:10" s="256" customFormat="1" ht="65.25" customHeight="1" x14ac:dyDescent="0.3">
      <c r="A54" s="421" t="s">
        <v>307</v>
      </c>
      <c r="B54" s="527"/>
      <c r="C54" s="527"/>
      <c r="D54" s="528" t="s">
        <v>214</v>
      </c>
      <c r="E54" s="529"/>
      <c r="F54" s="520">
        <f>SUM(F55:F57,F59)</f>
        <v>5868044</v>
      </c>
      <c r="G54" s="520">
        <f t="shared" ref="G54:H54" si="8">SUM(G55:G57,G59)</f>
        <v>2710826</v>
      </c>
      <c r="H54" s="520">
        <f t="shared" si="8"/>
        <v>8578870</v>
      </c>
      <c r="J54" s="241"/>
    </row>
    <row r="55" spans="1:10" s="256" customFormat="1" ht="115.5" customHeight="1" x14ac:dyDescent="0.3">
      <c r="A55" s="510" t="s">
        <v>378</v>
      </c>
      <c r="B55" s="510" t="s">
        <v>76</v>
      </c>
      <c r="C55" s="511" t="s">
        <v>62</v>
      </c>
      <c r="D55" s="432" t="s">
        <v>376</v>
      </c>
      <c r="E55" s="462" t="s">
        <v>467</v>
      </c>
      <c r="F55" s="525">
        <v>5768602</v>
      </c>
      <c r="G55" s="526"/>
      <c r="H55" s="122">
        <f t="shared" si="2"/>
        <v>5768602</v>
      </c>
    </row>
    <row r="56" spans="1:10" s="256" customFormat="1" ht="135" customHeight="1" x14ac:dyDescent="0.3">
      <c r="A56" s="510" t="s">
        <v>380</v>
      </c>
      <c r="B56" s="510" t="s">
        <v>74</v>
      </c>
      <c r="C56" s="510" t="s">
        <v>63</v>
      </c>
      <c r="D56" s="512" t="s">
        <v>379</v>
      </c>
      <c r="E56" s="462" t="s">
        <v>467</v>
      </c>
      <c r="F56" s="525">
        <v>38442</v>
      </c>
      <c r="G56" s="526"/>
      <c r="H56" s="122">
        <f t="shared" si="2"/>
        <v>38442</v>
      </c>
    </row>
    <row r="57" spans="1:10" s="256" customFormat="1" ht="104.25" customHeight="1" x14ac:dyDescent="0.3">
      <c r="A57" s="510" t="s">
        <v>395</v>
      </c>
      <c r="B57" s="510" t="s">
        <v>393</v>
      </c>
      <c r="C57" s="511"/>
      <c r="D57" s="560" t="s">
        <v>385</v>
      </c>
      <c r="E57" s="462" t="s">
        <v>485</v>
      </c>
      <c r="F57" s="122">
        <v>61000</v>
      </c>
      <c r="G57" s="122">
        <v>39000</v>
      </c>
      <c r="H57" s="122">
        <f t="shared" si="2"/>
        <v>100000</v>
      </c>
    </row>
    <row r="58" spans="1:10" s="256" customFormat="1" ht="114" customHeight="1" x14ac:dyDescent="0.3">
      <c r="A58" s="496" t="s">
        <v>447</v>
      </c>
      <c r="B58" s="496" t="s">
        <v>394</v>
      </c>
      <c r="C58" s="513" t="s">
        <v>65</v>
      </c>
      <c r="D58" s="561" t="s">
        <v>387</v>
      </c>
      <c r="E58" s="461" t="s">
        <v>485</v>
      </c>
      <c r="F58" s="459">
        <v>61000</v>
      </c>
      <c r="G58" s="459">
        <v>39000</v>
      </c>
      <c r="H58" s="122">
        <f t="shared" si="2"/>
        <v>100000</v>
      </c>
    </row>
    <row r="59" spans="1:10" s="258" customFormat="1" ht="58.5" customHeight="1" x14ac:dyDescent="0.3">
      <c r="A59" s="463" t="s">
        <v>27</v>
      </c>
      <c r="B59" s="463" t="s">
        <v>205</v>
      </c>
      <c r="C59" s="491" t="s">
        <v>85</v>
      </c>
      <c r="D59" s="514" t="s">
        <v>21</v>
      </c>
      <c r="E59" s="106" t="s">
        <v>459</v>
      </c>
      <c r="F59" s="122"/>
      <c r="G59" s="122">
        <v>2671826</v>
      </c>
      <c r="H59" s="122">
        <f>SUM(F59,G59)</f>
        <v>2671826</v>
      </c>
    </row>
    <row r="60" spans="1:10" s="256" customFormat="1" ht="80.25" customHeight="1" x14ac:dyDescent="0.3">
      <c r="A60" s="356" t="s">
        <v>304</v>
      </c>
      <c r="B60" s="356"/>
      <c r="C60" s="356"/>
      <c r="D60" s="431" t="s">
        <v>215</v>
      </c>
      <c r="E60" s="523"/>
      <c r="F60" s="520">
        <f>SUM(F63,F64,F65,F67,F69,F70)</f>
        <v>4858896</v>
      </c>
      <c r="G60" s="520">
        <f t="shared" ref="G60:H60" si="9">SUM(G63,G64,G65,G67,G69,G70)</f>
        <v>0</v>
      </c>
      <c r="H60" s="520">
        <f t="shared" si="9"/>
        <v>4858896</v>
      </c>
    </row>
    <row r="61" spans="1:10" s="256" customFormat="1" ht="75" customHeight="1" x14ac:dyDescent="0.3">
      <c r="A61" s="356" t="s">
        <v>303</v>
      </c>
      <c r="B61" s="356"/>
      <c r="C61" s="356"/>
      <c r="D61" s="431" t="s">
        <v>215</v>
      </c>
      <c r="E61" s="523"/>
      <c r="F61" s="520">
        <f>SUM(F62,F66,F68)</f>
        <v>4858896</v>
      </c>
      <c r="G61" s="520">
        <f t="shared" ref="G61:H61" si="10">SUM(G62,G66,G68)</f>
        <v>0</v>
      </c>
      <c r="H61" s="520">
        <f t="shared" si="10"/>
        <v>4858896</v>
      </c>
      <c r="J61" s="241"/>
    </row>
    <row r="62" spans="1:10" s="256" customFormat="1" ht="104.25" customHeight="1" x14ac:dyDescent="0.3">
      <c r="A62" s="438" t="s">
        <v>312</v>
      </c>
      <c r="B62" s="438" t="s">
        <v>310</v>
      </c>
      <c r="C62" s="377"/>
      <c r="D62" s="432" t="s">
        <v>318</v>
      </c>
      <c r="E62" s="106" t="s">
        <v>465</v>
      </c>
      <c r="F62" s="122">
        <f>SUM(F63:F65)</f>
        <v>2366640</v>
      </c>
      <c r="G62" s="122"/>
      <c r="H62" s="122">
        <f>SUM(F62,G62)</f>
        <v>2366640</v>
      </c>
    </row>
    <row r="63" spans="1:10" s="256" customFormat="1" ht="60" customHeight="1" x14ac:dyDescent="0.3">
      <c r="A63" s="439" t="s">
        <v>313</v>
      </c>
      <c r="B63" s="439" t="s">
        <v>311</v>
      </c>
      <c r="C63" s="433" t="s">
        <v>25</v>
      </c>
      <c r="D63" s="434" t="s">
        <v>319</v>
      </c>
      <c r="E63" s="465" t="s">
        <v>465</v>
      </c>
      <c r="F63" s="459">
        <v>85000</v>
      </c>
      <c r="G63" s="459"/>
      <c r="H63" s="459">
        <f>SUM(F63,G63)</f>
        <v>85000</v>
      </c>
    </row>
    <row r="64" spans="1:10" s="256" customFormat="1" ht="56.25" customHeight="1" x14ac:dyDescent="0.3">
      <c r="A64" s="439" t="s">
        <v>316</v>
      </c>
      <c r="B64" s="530" t="s">
        <v>315</v>
      </c>
      <c r="C64" s="531" t="s">
        <v>74</v>
      </c>
      <c r="D64" s="434" t="s">
        <v>320</v>
      </c>
      <c r="E64" s="465" t="s">
        <v>465</v>
      </c>
      <c r="F64" s="459">
        <v>217400</v>
      </c>
      <c r="G64" s="459"/>
      <c r="H64" s="459">
        <f t="shared" ref="H64:H70" si="11">SUM(F64,G64)</f>
        <v>217400</v>
      </c>
    </row>
    <row r="65" spans="1:11" s="266" customFormat="1" ht="60" customHeight="1" x14ac:dyDescent="0.3">
      <c r="A65" s="439" t="s">
        <v>317</v>
      </c>
      <c r="B65" s="439" t="s">
        <v>314</v>
      </c>
      <c r="C65" s="433" t="s">
        <v>74</v>
      </c>
      <c r="D65" s="434" t="s">
        <v>26</v>
      </c>
      <c r="E65" s="465" t="s">
        <v>465</v>
      </c>
      <c r="F65" s="459">
        <v>2064240</v>
      </c>
      <c r="G65" s="459"/>
      <c r="H65" s="459">
        <f t="shared" si="11"/>
        <v>2064240</v>
      </c>
    </row>
    <row r="66" spans="1:11" s="266" customFormat="1" ht="52.5" customHeight="1" x14ac:dyDescent="0.3">
      <c r="A66" s="532" t="s">
        <v>331</v>
      </c>
      <c r="B66" s="532" t="s">
        <v>332</v>
      </c>
      <c r="C66" s="257"/>
      <c r="D66" s="440" t="s">
        <v>450</v>
      </c>
      <c r="E66" s="106" t="s">
        <v>465</v>
      </c>
      <c r="F66" s="459">
        <v>62700</v>
      </c>
      <c r="G66" s="459"/>
      <c r="H66" s="459">
        <f t="shared" si="11"/>
        <v>62700</v>
      </c>
    </row>
    <row r="67" spans="1:11" s="266" customFormat="1" ht="81" customHeight="1" x14ac:dyDescent="0.3">
      <c r="A67" s="533" t="s">
        <v>328</v>
      </c>
      <c r="B67" s="533" t="s">
        <v>329</v>
      </c>
      <c r="C67" s="360" t="s">
        <v>25</v>
      </c>
      <c r="D67" s="534" t="s">
        <v>330</v>
      </c>
      <c r="E67" s="465" t="s">
        <v>465</v>
      </c>
      <c r="F67" s="459">
        <v>62700</v>
      </c>
      <c r="G67" s="459"/>
      <c r="H67" s="459">
        <f t="shared" si="11"/>
        <v>62700</v>
      </c>
    </row>
    <row r="68" spans="1:11" s="266" customFormat="1" ht="52.5" customHeight="1" x14ac:dyDescent="0.3">
      <c r="A68" s="535" t="s">
        <v>333</v>
      </c>
      <c r="B68" s="535" t="s">
        <v>265</v>
      </c>
      <c r="C68" s="536"/>
      <c r="D68" s="537" t="s">
        <v>266</v>
      </c>
      <c r="E68" s="524"/>
      <c r="F68" s="459">
        <f>SUM(F69:F70)</f>
        <v>2429556</v>
      </c>
      <c r="G68" s="459"/>
      <c r="H68" s="459">
        <f t="shared" si="11"/>
        <v>2429556</v>
      </c>
    </row>
    <row r="69" spans="1:11" s="266" customFormat="1" ht="63.75" customHeight="1" x14ac:dyDescent="0.3">
      <c r="A69" s="439" t="s">
        <v>334</v>
      </c>
      <c r="B69" s="439" t="s">
        <v>263</v>
      </c>
      <c r="C69" s="360" t="s">
        <v>67</v>
      </c>
      <c r="D69" s="534" t="s">
        <v>267</v>
      </c>
      <c r="E69" s="465" t="s">
        <v>465</v>
      </c>
      <c r="F69" s="459">
        <v>1729556</v>
      </c>
      <c r="G69" s="459"/>
      <c r="H69" s="459">
        <f t="shared" si="11"/>
        <v>1729556</v>
      </c>
    </row>
    <row r="70" spans="1:11" s="266" customFormat="1" ht="120.75" customHeight="1" x14ac:dyDescent="0.3">
      <c r="A70" s="439" t="s">
        <v>334</v>
      </c>
      <c r="B70" s="439" t="s">
        <v>263</v>
      </c>
      <c r="C70" s="360" t="s">
        <v>67</v>
      </c>
      <c r="D70" s="534" t="s">
        <v>267</v>
      </c>
      <c r="E70" s="461" t="s">
        <v>466</v>
      </c>
      <c r="F70" s="459">
        <v>700000</v>
      </c>
      <c r="G70" s="459"/>
      <c r="H70" s="459">
        <f t="shared" si="11"/>
        <v>700000</v>
      </c>
    </row>
    <row r="71" spans="1:11" s="256" customFormat="1" ht="66.75" customHeight="1" x14ac:dyDescent="0.3">
      <c r="A71" s="356" t="s">
        <v>30</v>
      </c>
      <c r="B71" s="356"/>
      <c r="C71" s="356"/>
      <c r="D71" s="539" t="s">
        <v>451</v>
      </c>
      <c r="E71" s="540"/>
      <c r="F71" s="520">
        <f>SUM(F74:F75)</f>
        <v>1441990</v>
      </c>
      <c r="G71" s="520">
        <f t="shared" ref="G71:H71" si="12">SUM(G74:G75)</f>
        <v>198500</v>
      </c>
      <c r="H71" s="520">
        <f t="shared" si="12"/>
        <v>1640490</v>
      </c>
    </row>
    <row r="72" spans="1:11" s="256" customFormat="1" ht="70.5" customHeight="1" x14ac:dyDescent="0.3">
      <c r="A72" s="356" t="s">
        <v>31</v>
      </c>
      <c r="B72" s="356"/>
      <c r="C72" s="356"/>
      <c r="D72" s="539" t="s">
        <v>451</v>
      </c>
      <c r="E72" s="540"/>
      <c r="F72" s="520">
        <f>SUM(F73)</f>
        <v>1441990</v>
      </c>
      <c r="G72" s="520">
        <f t="shared" ref="G72:H72" si="13">SUM(G73)</f>
        <v>198500</v>
      </c>
      <c r="H72" s="520">
        <f t="shared" si="13"/>
        <v>1640490</v>
      </c>
      <c r="J72" s="241"/>
    </row>
    <row r="73" spans="1:11" s="256" customFormat="1" ht="67.5" customHeight="1" x14ac:dyDescent="0.3">
      <c r="A73" s="257" t="s">
        <v>346</v>
      </c>
      <c r="B73" s="257" t="s">
        <v>347</v>
      </c>
      <c r="C73" s="257"/>
      <c r="D73" s="443" t="s">
        <v>348</v>
      </c>
      <c r="E73" s="106"/>
      <c r="F73" s="122">
        <f>SUM(F74:F75)</f>
        <v>1441990</v>
      </c>
      <c r="G73" s="122">
        <f>SUM(G74:G75)</f>
        <v>198500</v>
      </c>
      <c r="H73" s="122">
        <f>SUM(F73,G73)</f>
        <v>1640490</v>
      </c>
      <c r="K73" s="538"/>
    </row>
    <row r="74" spans="1:11" s="543" customFormat="1" ht="81" customHeight="1" x14ac:dyDescent="0.3">
      <c r="A74" s="444" t="s">
        <v>343</v>
      </c>
      <c r="B74" s="444" t="s">
        <v>344</v>
      </c>
      <c r="C74" s="445" t="s">
        <v>79</v>
      </c>
      <c r="D74" s="446" t="s">
        <v>345</v>
      </c>
      <c r="E74" s="465" t="s">
        <v>469</v>
      </c>
      <c r="F74" s="459">
        <v>634990</v>
      </c>
      <c r="G74" s="459">
        <v>198500</v>
      </c>
      <c r="H74" s="459">
        <f>SUM(F74,G74)</f>
        <v>833490</v>
      </c>
    </row>
    <row r="75" spans="1:11" s="543" customFormat="1" ht="64.5" customHeight="1" x14ac:dyDescent="0.3">
      <c r="A75" s="444" t="s">
        <v>350</v>
      </c>
      <c r="B75" s="444" t="s">
        <v>351</v>
      </c>
      <c r="C75" s="445" t="s">
        <v>79</v>
      </c>
      <c r="D75" s="447" t="s">
        <v>349</v>
      </c>
      <c r="E75" s="465" t="s">
        <v>468</v>
      </c>
      <c r="F75" s="459">
        <v>807000</v>
      </c>
      <c r="G75" s="459"/>
      <c r="H75" s="459">
        <f>SUM(F75,G75)</f>
        <v>807000</v>
      </c>
    </row>
    <row r="76" spans="1:11" s="258" customFormat="1" ht="58.5" hidden="1" customHeight="1" x14ac:dyDescent="0.3">
      <c r="A76" s="516"/>
      <c r="B76" s="516"/>
      <c r="C76" s="516"/>
      <c r="D76" s="517"/>
      <c r="E76" s="483"/>
      <c r="F76" s="515"/>
      <c r="G76" s="515"/>
      <c r="H76" s="259"/>
    </row>
    <row r="77" spans="1:11" s="256" customFormat="1" ht="42.75" customHeight="1" x14ac:dyDescent="0.3">
      <c r="A77" s="541"/>
      <c r="B77" s="541"/>
      <c r="C77" s="541"/>
      <c r="D77" s="542"/>
      <c r="E77" s="523" t="s">
        <v>188</v>
      </c>
      <c r="F77" s="520">
        <f>SUM(F13,F43,F54,F61,F72)</f>
        <v>52791473</v>
      </c>
      <c r="G77" s="520">
        <f>SUM(G13,G43,G54,G61,G72)</f>
        <v>26224089</v>
      </c>
      <c r="H77" s="520">
        <f>SUM(H13,H43,H54,H61,H72)</f>
        <v>79015562</v>
      </c>
      <c r="J77" s="241"/>
    </row>
    <row r="78" spans="1:11" ht="28.9" customHeight="1" x14ac:dyDescent="0.3">
      <c r="A78" s="103"/>
      <c r="B78" s="103"/>
      <c r="C78" s="103"/>
      <c r="D78" s="103"/>
      <c r="E78" s="103"/>
      <c r="F78" s="104"/>
      <c r="G78" s="104"/>
      <c r="H78" s="104"/>
    </row>
    <row r="79" spans="1:11" ht="81.75" customHeight="1" x14ac:dyDescent="0.3">
      <c r="A79" s="103"/>
      <c r="B79" s="103"/>
      <c r="C79" s="103"/>
      <c r="D79" s="103"/>
      <c r="E79" s="103"/>
      <c r="F79" s="104"/>
      <c r="G79" s="104"/>
      <c r="H79" s="104"/>
    </row>
    <row r="80" spans="1:11" ht="18.75" x14ac:dyDescent="0.3">
      <c r="A80" s="103"/>
      <c r="B80" s="103"/>
      <c r="C80" s="103"/>
      <c r="D80" s="105"/>
      <c r="E80" s="105"/>
      <c r="G80" s="104"/>
      <c r="H80" s="104"/>
    </row>
    <row r="81" spans="1:8" ht="18.75" x14ac:dyDescent="0.3">
      <c r="A81" s="103"/>
      <c r="B81" s="103"/>
      <c r="C81" s="103"/>
      <c r="D81" s="103"/>
      <c r="E81" s="103"/>
      <c r="F81" s="104"/>
      <c r="G81" s="104"/>
      <c r="H81" s="104"/>
    </row>
    <row r="82" spans="1:8" ht="18.75" x14ac:dyDescent="0.3">
      <c r="A82" s="103"/>
      <c r="B82" s="103"/>
      <c r="C82" s="103"/>
      <c r="D82" s="103"/>
      <c r="E82" s="103"/>
      <c r="F82" s="104"/>
      <c r="G82" s="104"/>
      <c r="H82" s="104"/>
    </row>
    <row r="83" spans="1:8" x14ac:dyDescent="0.2">
      <c r="A83" s="105"/>
      <c r="B83" s="105"/>
      <c r="C83" s="105"/>
      <c r="D83" s="105"/>
      <c r="E83" s="105"/>
    </row>
    <row r="84" spans="1:8" ht="18" x14ac:dyDescent="0.25">
      <c r="A84" s="105"/>
      <c r="B84" s="105"/>
      <c r="C84" s="105"/>
      <c r="D84" s="105"/>
      <c r="E84" s="105"/>
      <c r="F84" s="241"/>
      <c r="G84" s="241"/>
      <c r="H84" s="241"/>
    </row>
    <row r="85" spans="1:8" x14ac:dyDescent="0.2">
      <c r="A85" s="105"/>
      <c r="B85" s="105"/>
      <c r="C85" s="105"/>
      <c r="D85" s="105"/>
      <c r="E85" s="105"/>
    </row>
  </sheetData>
  <mergeCells count="10">
    <mergeCell ref="D5:G5"/>
    <mergeCell ref="D6:I6"/>
    <mergeCell ref="A9:A10"/>
    <mergeCell ref="C9:C10"/>
    <mergeCell ref="D9:D10"/>
    <mergeCell ref="E9:E10"/>
    <mergeCell ref="F9:F10"/>
    <mergeCell ref="G9:G10"/>
    <mergeCell ref="H9:H10"/>
    <mergeCell ref="B9:B10"/>
  </mergeCells>
  <pageMargins left="0.74803149606299213" right="0.19685039370078741" top="0.74803149606299213" bottom="0.6692913385826772" header="0.51181102362204722" footer="0.51181102362204722"/>
  <pageSetup paperSize="9" scale="57" orientation="portrait" r:id="rId1"/>
  <headerFooter alignWithMargins="0"/>
  <rowBreaks count="3" manualBreakCount="3">
    <brk id="27" max="7" man="1"/>
    <brk id="58" max="7" man="1"/>
    <brk id="74" max="7" man="1"/>
  </rowBreaks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9</vt:i4>
      </vt:variant>
    </vt:vector>
  </HeadingPairs>
  <TitlesOfParts>
    <vt:vector size="15" baseType="lpstr">
      <vt:lpstr>дод1</vt:lpstr>
      <vt:lpstr>дод2</vt:lpstr>
      <vt:lpstr>дод3</vt:lpstr>
      <vt:lpstr>дод4</vt:lpstr>
      <vt:lpstr>дод5</vt:lpstr>
      <vt:lpstr>дод6</vt:lpstr>
      <vt:lpstr>дод3!Заголовки_для_печати</vt:lpstr>
      <vt:lpstr>дод5!Заголовки_для_печати</vt:lpstr>
      <vt:lpstr>дод6!Заголовки_для_печати</vt:lpstr>
      <vt:lpstr>дод1!Область_печати</vt:lpstr>
      <vt:lpstr>дод2!Область_печати</vt:lpstr>
      <vt:lpstr>дод3!Область_печати</vt:lpstr>
      <vt:lpstr>дод4!Область_печати</vt:lpstr>
      <vt:lpstr>дод5!Область_печати</vt:lpstr>
      <vt:lpstr>дод6!Область_печати</vt:lpstr>
    </vt:vector>
  </TitlesOfParts>
  <Company>Відділ доходів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Лена</dc:creator>
  <cp:lastModifiedBy>Пользователь Windows</cp:lastModifiedBy>
  <cp:lastPrinted>2017-12-15T10:33:25Z</cp:lastPrinted>
  <dcterms:created xsi:type="dcterms:W3CDTF">2004-12-22T07:46:33Z</dcterms:created>
  <dcterms:modified xsi:type="dcterms:W3CDTF">2017-12-15T14:07:44Z</dcterms:modified>
</cp:coreProperties>
</file>