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1260" windowWidth="15495" windowHeight="9435" activeTab="0"/>
  </bookViews>
  <sheets>
    <sheet name="Лист1" sheetId="1" r:id="rId1"/>
  </sheets>
  <definedNames>
    <definedName name="_xlfn.IFERROR" hidden="1">#NAME?</definedName>
    <definedName name="_xlnm.Print_Area" localSheetId="0">'Лист1'!$A$1:$K$61</definedName>
  </definedNames>
  <calcPr fullCalcOnLoad="1"/>
</workbook>
</file>

<file path=xl/sharedStrings.xml><?xml version="1.0" encoding="utf-8"?>
<sst xmlns="http://schemas.openxmlformats.org/spreadsheetml/2006/main" count="160" uniqueCount="94">
  <si>
    <t>№ з/п</t>
  </si>
  <si>
    <t>Показники</t>
  </si>
  <si>
    <t>Виробнича собівартість,  зокрема:</t>
  </si>
  <si>
    <t>тис. грн</t>
  </si>
  <si>
    <t>1.1</t>
  </si>
  <si>
    <t>Прямі матеріальні витрати, зокрема:</t>
  </si>
  <si>
    <t>1.1.1</t>
  </si>
  <si>
    <t>електроенергія</t>
  </si>
  <si>
    <t>1.1.2</t>
  </si>
  <si>
    <t>витрати на придбання теплової енергії в інших субєктів господарювання   (або встановлена НКРЕКП повна планова собівартість власних ТЕЦ,ТЕС,АЕС)</t>
  </si>
  <si>
    <t>1.1.3</t>
  </si>
  <si>
    <t>транспортування  теплової енергії тепловими мережами інших підприємств</t>
  </si>
  <si>
    <t>1.1.4</t>
  </si>
  <si>
    <t>вода для технологічних потреб  та водовідведення</t>
  </si>
  <si>
    <t>1.1.5</t>
  </si>
  <si>
    <t>матеріали, запасні  частини та інші матеріальні ресурси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</si>
  <si>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</si>
  <si>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</si>
  <si>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</si>
  <si>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</si>
  <si>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</si>
  <si>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 xml:space="preserve">внески на загальнообов'язкове державне соціальне страхування </t>
  </si>
  <si>
    <t>1.3.2</t>
  </si>
  <si>
    <t xml:space="preserve">амортизаційні відрахування 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</si>
  <si>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</si>
  <si>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</si>
  <si>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</si>
  <si>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</si>
  <si>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</si>
  <si>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</si>
  <si>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</si>
  <si>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</si>
  <si>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амортизаційні відрахування</t>
  </si>
  <si>
    <t>1.4.4</t>
  </si>
  <si>
    <t>інші витрати</t>
  </si>
  <si>
    <t>Адміністративні витрати, у тому числі:</t>
  </si>
  <si>
    <t>2.1</t>
  </si>
  <si>
    <t>2.2</t>
  </si>
  <si>
    <t>2.3</t>
  </si>
  <si>
    <t>Витрати на збут</t>
  </si>
  <si>
    <t>Інші операційні витрати *</t>
  </si>
  <si>
    <t>Фінансові витрати</t>
  </si>
  <si>
    <t>Повна собівартість*</t>
  </si>
  <si>
    <t>7</t>
  </si>
  <si>
    <t>Витрати на відшкодування втрат</t>
  </si>
  <si>
    <t>8</t>
  </si>
  <si>
    <t>9</t>
  </si>
  <si>
    <t>Вартість виробництва теплової енергії за відповідними тарифами</t>
  </si>
  <si>
    <t>10</t>
  </si>
  <si>
    <t>Середньозважений тариф на теплову енергію</t>
  </si>
  <si>
    <t>грн/Гкал</t>
  </si>
  <si>
    <t>Обсяг надходження теплової енергії до мережі ліцензіата, зокрема:</t>
  </si>
  <si>
    <t>Гкал</t>
  </si>
  <si>
    <t>11.1</t>
  </si>
  <si>
    <t>власної теплової енергії</t>
  </si>
  <si>
    <t>11.2</t>
  </si>
  <si>
    <t>теплоенергії інших власників для транспортування мережами ліцензіата</t>
  </si>
  <si>
    <t>12</t>
  </si>
  <si>
    <t>Втрати теплової енергії в мережах ліцензіата, усього, зокрема:</t>
  </si>
  <si>
    <t>12.1</t>
  </si>
  <si>
    <t>12.2</t>
  </si>
  <si>
    <t>теплової енергії інших власників</t>
  </si>
  <si>
    <t>13</t>
  </si>
  <si>
    <t>13.1</t>
  </si>
  <si>
    <t>господарські потреби ліцензованої діяльності ліцензіата</t>
  </si>
  <si>
    <t>13.2</t>
  </si>
  <si>
    <t>корисний відпуск теплової енергії інших власників</t>
  </si>
  <si>
    <t>13.3</t>
  </si>
  <si>
    <t>населення</t>
  </si>
  <si>
    <t>бюджетних установ та організацій</t>
  </si>
  <si>
    <t>інших споживачів</t>
  </si>
  <si>
    <t>14</t>
  </si>
  <si>
    <t>Обсяг транспортування теплової енергії ліцензіата мережами іншого(их) транспортувальника(ів)</t>
  </si>
  <si>
    <t>15</t>
  </si>
  <si>
    <t xml:space="preserve">Тариф(и) іншого(их) транспортувальника(ів)на транспортування теплової енергії </t>
  </si>
  <si>
    <t>Корисний відпуск теплової енергії з мереж ліцензіата, усього, зокрема:</t>
  </si>
  <si>
    <t>корисний відпуск теплової енергії власним споживачам, зокрема на потреби:</t>
  </si>
  <si>
    <t>-</t>
  </si>
  <si>
    <t>Теплова енергія</t>
  </si>
  <si>
    <t>без ПДВ</t>
  </si>
  <si>
    <t>Розрахунковий прибуток/збиток*, усього</t>
  </si>
  <si>
    <t>Одиниці виміру</t>
  </si>
  <si>
    <t xml:space="preserve">до рішення виконавчого комітету </t>
  </si>
  <si>
    <t xml:space="preserve"> витрати, 
грн на 
1 Гкал</t>
  </si>
  <si>
    <t>в тому числі</t>
  </si>
  <si>
    <t>виробництво</t>
  </si>
  <si>
    <t>транспорту-вання</t>
  </si>
  <si>
    <t>постачання</t>
  </si>
  <si>
    <t>Витрати, 
грн на 
1 Гкал</t>
  </si>
  <si>
    <t>Додаток 2</t>
  </si>
  <si>
    <t>Структура тарифів ВП "Рівненська АЕС" ДП "НАЕК "Енергоатом" 
на  теплову енергію (виробництво, транспортування, постачання)                                                       з 01.01.2021 року</t>
  </si>
  <si>
    <t>Керуючий справами виконавчого комітету</t>
  </si>
  <si>
    <t xml:space="preserve">  Сергій   ДЕНЕГА</t>
  </si>
  <si>
    <t>21 грудня 2020 року №282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</si>
</sst>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48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52" applyFont="1" applyBorder="1" applyAlignment="1" applyProtection="1">
      <alignment horizontal="center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3" fillId="33" borderId="10" xfId="52" applyFont="1" applyFill="1" applyBorder="1" applyAlignment="1" applyProtection="1">
      <alignment horizontal="center" vertical="center" wrapText="1"/>
      <protection/>
    </xf>
    <xf numFmtId="0" fontId="1" fillId="33" borderId="10" xfId="52" applyFont="1" applyFill="1" applyBorder="1" applyAlignment="1" applyProtection="1">
      <alignment horizontal="center" vertical="center" wrapText="1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5" fillId="33" borderId="10" xfId="52" applyFont="1" applyFill="1" applyBorder="1" applyAlignment="1" applyProtection="1">
      <alignment horizontal="center" vertical="center" wrapText="1"/>
      <protection/>
    </xf>
    <xf numFmtId="0" fontId="1" fillId="0" borderId="0" xfId="52" applyFont="1" applyAlignment="1" applyProtection="1">
      <alignment vertical="center"/>
      <protection/>
    </xf>
    <xf numFmtId="4" fontId="3" fillId="33" borderId="10" xfId="52" applyNumberFormat="1" applyFont="1" applyFill="1" applyBorder="1" applyAlignment="1" applyProtection="1">
      <alignment horizontal="center" vertical="center" wrapText="1"/>
      <protection/>
    </xf>
    <xf numFmtId="4" fontId="1" fillId="33" borderId="10" xfId="52" applyNumberFormat="1" applyFont="1" applyFill="1" applyBorder="1" applyAlignment="1" applyProtection="1">
      <alignment horizontal="center" vertical="center" wrapText="1"/>
      <protection/>
    </xf>
    <xf numFmtId="4" fontId="1" fillId="33" borderId="10" xfId="52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52" applyNumberFormat="1" applyFont="1" applyFill="1" applyBorder="1" applyAlignment="1" applyProtection="1">
      <alignment horizontal="center" vertical="center" wrapText="1"/>
      <protection/>
    </xf>
    <xf numFmtId="2" fontId="1" fillId="33" borderId="10" xfId="52" applyNumberFormat="1" applyFont="1" applyFill="1" applyBorder="1" applyAlignment="1" applyProtection="1">
      <alignment horizontal="center" vertical="center" wrapText="1"/>
      <protection/>
    </xf>
    <xf numFmtId="1" fontId="4" fillId="33" borderId="10" xfId="52" applyNumberFormat="1" applyFont="1" applyFill="1" applyBorder="1" applyAlignment="1" applyProtection="1">
      <alignment horizontal="center" vertical="center" wrapText="1"/>
      <protection locked="0"/>
    </xf>
    <xf numFmtId="2" fontId="4" fillId="33" borderId="10" xfId="52" applyNumberFormat="1" applyFont="1" applyFill="1" applyBorder="1" applyAlignment="1" applyProtection="1">
      <alignment horizontal="center" vertical="center" wrapText="1"/>
      <protection/>
    </xf>
    <xf numFmtId="2" fontId="5" fillId="33" borderId="10" xfId="52" applyNumberFormat="1" applyFont="1" applyFill="1" applyBorder="1" applyAlignment="1" applyProtection="1">
      <alignment horizontal="center" vertical="center" wrapText="1"/>
      <protection/>
    </xf>
    <xf numFmtId="2" fontId="3" fillId="33" borderId="10" xfId="52" applyNumberFormat="1" applyFont="1" applyFill="1" applyBorder="1" applyAlignment="1" applyProtection="1">
      <alignment horizontal="center" vertical="center" wrapText="1"/>
      <protection/>
    </xf>
    <xf numFmtId="2" fontId="1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4" fontId="4" fillId="33" borderId="10" xfId="52" applyNumberFormat="1" applyFont="1" applyFill="1" applyBorder="1" applyAlignment="1" applyProtection="1">
      <alignment horizontal="center" vertical="center" wrapText="1"/>
      <protection/>
    </xf>
    <xf numFmtId="2" fontId="1" fillId="0" borderId="10" xfId="52" applyNumberFormat="1" applyFont="1" applyBorder="1" applyAlignment="1" applyProtection="1">
      <alignment horizontal="center" vertical="center" wrapText="1"/>
      <protection/>
    </xf>
    <xf numFmtId="4" fontId="3" fillId="33" borderId="10" xfId="52" applyNumberFormat="1" applyFont="1" applyFill="1" applyBorder="1" applyAlignment="1" applyProtection="1">
      <alignment horizontal="center" vertical="center" wrapText="1"/>
      <protection/>
    </xf>
    <xf numFmtId="4" fontId="1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33" borderId="10" xfId="52" applyNumberFormat="1" applyFont="1" applyFill="1" applyBorder="1" applyAlignment="1" applyProtection="1">
      <alignment horizontal="center" vertical="center" wrapText="1"/>
      <protection/>
    </xf>
    <xf numFmtId="2" fontId="4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52" applyFont="1" applyBorder="1" applyAlignment="1" applyProtection="1">
      <alignment horizontal="center" vertical="center" wrapText="1"/>
      <protection/>
    </xf>
    <xf numFmtId="4" fontId="1" fillId="33" borderId="10" xfId="52" applyNumberFormat="1" applyFont="1" applyFill="1" applyBorder="1" applyAlignment="1" applyProtection="1">
      <alignment horizontal="center" vertical="center" wrapText="1"/>
      <protection/>
    </xf>
    <xf numFmtId="0" fontId="11" fillId="33" borderId="10" xfId="52" applyFont="1" applyFill="1" applyBorder="1" applyAlignment="1" applyProtection="1">
      <alignment horizontal="center" vertical="center" wrapText="1"/>
      <protection/>
    </xf>
    <xf numFmtId="2" fontId="11" fillId="33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0" xfId="52" applyFont="1" applyProtection="1">
      <alignment/>
      <protection locked="0"/>
    </xf>
    <xf numFmtId="49" fontId="2" fillId="0" borderId="10" xfId="52" applyNumberFormat="1" applyFont="1" applyBorder="1" applyAlignment="1" applyProtection="1">
      <alignment horizontal="center" vertical="center" wrapText="1"/>
      <protection/>
    </xf>
    <xf numFmtId="0" fontId="2" fillId="0" borderId="10" xfId="52" applyFont="1" applyBorder="1" applyAlignment="1" applyProtection="1">
      <alignment horizontal="center" vertical="center" wrapText="1"/>
      <protection/>
    </xf>
    <xf numFmtId="49" fontId="6" fillId="0" borderId="10" xfId="52" applyNumberFormat="1" applyFont="1" applyBorder="1" applyAlignment="1" applyProtection="1">
      <alignment horizontal="right" vertical="center" wrapText="1"/>
      <protection/>
    </xf>
    <xf numFmtId="0" fontId="6" fillId="0" borderId="10" xfId="52" applyFont="1" applyBorder="1" applyAlignment="1" applyProtection="1">
      <alignment vertical="center" wrapText="1"/>
      <protection/>
    </xf>
    <xf numFmtId="49" fontId="2" fillId="0" borderId="10" xfId="52" applyNumberFormat="1" applyFont="1" applyBorder="1" applyAlignment="1" applyProtection="1">
      <alignment horizontal="right" vertical="center" wrapText="1"/>
      <protection/>
    </xf>
    <xf numFmtId="0" fontId="2" fillId="0" borderId="10" xfId="52" applyFont="1" applyBorder="1" applyAlignment="1" applyProtection="1">
      <alignment vertical="center" wrapText="1"/>
      <protection/>
    </xf>
    <xf numFmtId="49" fontId="12" fillId="33" borderId="10" xfId="52" applyNumberFormat="1" applyFont="1" applyFill="1" applyBorder="1" applyAlignment="1" applyProtection="1">
      <alignment horizontal="right" vertical="center" wrapText="1"/>
      <protection/>
    </xf>
    <xf numFmtId="0" fontId="12" fillId="33" borderId="10" xfId="52" applyFont="1" applyFill="1" applyBorder="1" applyAlignment="1" applyProtection="1">
      <alignment vertical="center" wrapText="1"/>
      <protection/>
    </xf>
    <xf numFmtId="49" fontId="2" fillId="33" borderId="10" xfId="52" applyNumberFormat="1" applyFont="1" applyFill="1" applyBorder="1" applyAlignment="1" applyProtection="1">
      <alignment horizontal="right" vertical="center" wrapText="1"/>
      <protection/>
    </xf>
    <xf numFmtId="0" fontId="2" fillId="33" borderId="10" xfId="52" applyFont="1" applyFill="1" applyBorder="1" applyAlignment="1" applyProtection="1">
      <alignment vertical="center" wrapText="1"/>
      <protection/>
    </xf>
    <xf numFmtId="49" fontId="6" fillId="33" borderId="10" xfId="52" applyNumberFormat="1" applyFont="1" applyFill="1" applyBorder="1" applyAlignment="1" applyProtection="1">
      <alignment horizontal="right" vertical="center" wrapText="1"/>
      <protection/>
    </xf>
    <xf numFmtId="0" fontId="6" fillId="33" borderId="10" xfId="52" applyFont="1" applyFill="1" applyBorder="1" applyAlignment="1" applyProtection="1">
      <alignment vertical="center" wrapText="1"/>
      <protection/>
    </xf>
    <xf numFmtId="0" fontId="2" fillId="0" borderId="10" xfId="52" applyNumberFormat="1" applyFont="1" applyBorder="1" applyAlignment="1" applyProtection="1">
      <alignment horizontal="right" vertical="center" wrapText="1"/>
      <protection/>
    </xf>
    <xf numFmtId="0" fontId="2" fillId="33" borderId="10" xfId="52" applyNumberFormat="1" applyFont="1" applyFill="1" applyBorder="1" applyAlignment="1" applyProtection="1">
      <alignment vertical="center" wrapText="1"/>
      <protection/>
    </xf>
    <xf numFmtId="0" fontId="2" fillId="33" borderId="10" xfId="52" applyFont="1" applyFill="1" applyBorder="1" applyAlignment="1" applyProtection="1">
      <alignment vertical="center" wrapText="1"/>
      <protection/>
    </xf>
    <xf numFmtId="49" fontId="12" fillId="0" borderId="10" xfId="52" applyNumberFormat="1" applyFont="1" applyBorder="1" applyAlignment="1" applyProtection="1">
      <alignment horizontal="right" vertical="center" wrapText="1"/>
      <protection/>
    </xf>
    <xf numFmtId="49" fontId="13" fillId="0" borderId="10" xfId="52" applyNumberFormat="1" applyFont="1" applyBorder="1" applyAlignment="1" applyProtection="1">
      <alignment horizontal="right" vertical="center" wrapText="1"/>
      <protection/>
    </xf>
    <xf numFmtId="0" fontId="13" fillId="33" borderId="10" xfId="52" applyFont="1" applyFill="1" applyBorder="1" applyAlignment="1" applyProtection="1">
      <alignment vertical="center" wrapText="1"/>
      <protection/>
    </xf>
    <xf numFmtId="49" fontId="14" fillId="33" borderId="10" xfId="52" applyNumberFormat="1" applyFont="1" applyFill="1" applyBorder="1" applyAlignment="1" applyProtection="1">
      <alignment horizontal="right" vertical="center" wrapText="1"/>
      <protection/>
    </xf>
    <xf numFmtId="0" fontId="14" fillId="33" borderId="10" xfId="52" applyFont="1" applyFill="1" applyBorder="1" applyAlignment="1" applyProtection="1">
      <alignment vertical="center" wrapText="1"/>
      <protection/>
    </xf>
    <xf numFmtId="49" fontId="2" fillId="0" borderId="10" xfId="52" applyNumberFormat="1" applyFont="1" applyBorder="1" applyAlignment="1" applyProtection="1">
      <alignment horizontal="right" vertical="center" wrapText="1"/>
      <protection/>
    </xf>
    <xf numFmtId="0" fontId="2" fillId="0" borderId="10" xfId="52" applyFont="1" applyBorder="1" applyAlignment="1" applyProtection="1">
      <alignment vertical="center" wrapText="1"/>
      <protection/>
    </xf>
    <xf numFmtId="0" fontId="6" fillId="0" borderId="11" xfId="52" applyFont="1" applyBorder="1" applyAlignment="1" applyProtection="1">
      <alignment horizontal="center" vertical="center" wrapText="1"/>
      <protection/>
    </xf>
    <xf numFmtId="0" fontId="6" fillId="0" borderId="12" xfId="52" applyFont="1" applyBorder="1" applyAlignment="1" applyProtection="1">
      <alignment horizontal="center" vertical="center" wrapText="1"/>
      <protection/>
    </xf>
    <xf numFmtId="0" fontId="6" fillId="0" borderId="13" xfId="52" applyFont="1" applyBorder="1" applyAlignment="1" applyProtection="1">
      <alignment horizontal="center" vertical="center" wrapText="1"/>
      <protection/>
    </xf>
    <xf numFmtId="0" fontId="6" fillId="0" borderId="14" xfId="52" applyFont="1" applyBorder="1" applyAlignment="1" applyProtection="1">
      <alignment horizontal="center" vertical="center" wrapText="1"/>
      <protection/>
    </xf>
    <xf numFmtId="0" fontId="6" fillId="0" borderId="15" xfId="52" applyFont="1" applyBorder="1" applyAlignment="1" applyProtection="1">
      <alignment horizontal="center" vertical="center" wrapText="1"/>
      <protection/>
    </xf>
    <xf numFmtId="0" fontId="6" fillId="0" borderId="16" xfId="52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right"/>
    </xf>
    <xf numFmtId="49" fontId="6" fillId="0" borderId="10" xfId="52" applyNumberFormat="1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52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Normal="115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4.8515625" style="19" customWidth="1"/>
    <col min="2" max="2" width="36.00390625" style="19" customWidth="1"/>
    <col min="3" max="3" width="7.8515625" style="19" customWidth="1"/>
    <col min="4" max="5" width="9.140625" style="19" customWidth="1"/>
    <col min="6" max="7" width="10.421875" style="19" customWidth="1"/>
    <col min="8" max="10" width="9.140625" style="19" customWidth="1"/>
    <col min="11" max="11" width="9.421875" style="19" customWidth="1"/>
    <col min="12" max="16384" width="9.140625" style="19" customWidth="1"/>
  </cols>
  <sheetData>
    <row r="1" spans="2:11" ht="15" customHeight="1">
      <c r="B1" s="32"/>
      <c r="C1" s="32"/>
      <c r="D1" s="32"/>
      <c r="E1" s="32"/>
      <c r="F1" s="32"/>
      <c r="G1" s="68" t="s">
        <v>89</v>
      </c>
      <c r="H1" s="68"/>
      <c r="I1" s="68"/>
      <c r="J1" s="68"/>
      <c r="K1" s="68"/>
    </row>
    <row r="2" spans="2:11" ht="18.75">
      <c r="B2" s="32"/>
      <c r="C2" s="32"/>
      <c r="D2" s="32"/>
      <c r="E2" s="32"/>
      <c r="F2" s="32"/>
      <c r="G2" s="32"/>
      <c r="H2" s="31" t="s">
        <v>82</v>
      </c>
      <c r="I2" s="31"/>
      <c r="J2" s="31"/>
      <c r="K2" s="31"/>
    </row>
    <row r="3" spans="2:11" ht="18.75">
      <c r="B3" s="32"/>
      <c r="C3" s="32"/>
      <c r="D3" s="32"/>
      <c r="E3" s="32"/>
      <c r="F3" s="32"/>
      <c r="G3" s="32"/>
      <c r="H3" s="32" t="s">
        <v>93</v>
      </c>
      <c r="I3" s="31"/>
      <c r="J3" s="31"/>
      <c r="K3" s="31">
        <v>282</v>
      </c>
    </row>
    <row r="4" spans="2:11" ht="18.75">
      <c r="B4" s="32"/>
      <c r="C4" s="32"/>
      <c r="D4" s="32"/>
      <c r="E4" s="32"/>
      <c r="F4" s="32"/>
      <c r="G4" s="32"/>
      <c r="H4" s="31"/>
      <c r="I4" s="31"/>
      <c r="J4" s="31"/>
      <c r="K4" s="31"/>
    </row>
    <row r="5" spans="2:11" ht="0" customHeight="1" hidden="1">
      <c r="B5" s="32"/>
      <c r="C5" s="32"/>
      <c r="D5" s="32"/>
      <c r="E5" s="32"/>
      <c r="F5" s="31"/>
      <c r="G5" s="31"/>
      <c r="H5" s="31"/>
      <c r="I5" s="31"/>
      <c r="J5" s="31"/>
      <c r="K5" s="31"/>
    </row>
    <row r="6" spans="2:11" ht="18.75" hidden="1">
      <c r="B6" s="32"/>
      <c r="C6" s="32"/>
      <c r="D6" s="32"/>
      <c r="E6" s="32"/>
      <c r="F6" s="31"/>
      <c r="G6" s="31"/>
      <c r="H6" s="31"/>
      <c r="I6" s="31"/>
      <c r="J6" s="31"/>
      <c r="K6" s="31"/>
    </row>
    <row r="7" spans="2:11" ht="49.5" customHeight="1">
      <c r="B7" s="74" t="s">
        <v>90</v>
      </c>
      <c r="C7" s="75"/>
      <c r="D7" s="75"/>
      <c r="E7" s="75"/>
      <c r="F7" s="75"/>
      <c r="G7" s="75"/>
      <c r="H7" s="75"/>
      <c r="I7" s="75"/>
      <c r="J7" s="75"/>
      <c r="K7" s="38"/>
    </row>
    <row r="8" spans="2:11" ht="11.25" customHeight="1">
      <c r="B8" s="25"/>
      <c r="C8" s="25"/>
      <c r="D8" s="26"/>
      <c r="E8" s="27" t="e">
        <f>#REF!-E39</f>
        <v>#REF!</v>
      </c>
      <c r="F8" s="26"/>
      <c r="G8" s="27" t="e">
        <f>#REF!-G39</f>
        <v>#REF!</v>
      </c>
      <c r="H8" s="26"/>
      <c r="I8" s="27" t="e">
        <f>#REF!-I39</f>
        <v>#REF!</v>
      </c>
      <c r="J8" s="26"/>
      <c r="K8" s="27" t="e">
        <f>#REF!-K39</f>
        <v>#REF!</v>
      </c>
    </row>
    <row r="9" spans="10:11" ht="12" customHeight="1">
      <c r="J9" s="20"/>
      <c r="K9" s="33" t="s">
        <v>79</v>
      </c>
    </row>
    <row r="10" spans="1:11" ht="12" customHeight="1">
      <c r="A10" s="69" t="s">
        <v>0</v>
      </c>
      <c r="B10" s="73" t="s">
        <v>1</v>
      </c>
      <c r="C10" s="73" t="s">
        <v>81</v>
      </c>
      <c r="D10" s="73" t="s">
        <v>78</v>
      </c>
      <c r="E10" s="73" t="s">
        <v>88</v>
      </c>
      <c r="F10" s="70" t="s">
        <v>84</v>
      </c>
      <c r="G10" s="71"/>
      <c r="H10" s="71"/>
      <c r="I10" s="71"/>
      <c r="J10" s="71"/>
      <c r="K10" s="72"/>
    </row>
    <row r="11" spans="1:11" ht="12" customHeight="1">
      <c r="A11" s="69"/>
      <c r="B11" s="73"/>
      <c r="C11" s="73"/>
      <c r="D11" s="73"/>
      <c r="E11" s="73"/>
      <c r="F11" s="62" t="s">
        <v>85</v>
      </c>
      <c r="G11" s="65" t="s">
        <v>83</v>
      </c>
      <c r="H11" s="65" t="s">
        <v>86</v>
      </c>
      <c r="I11" s="65" t="s">
        <v>83</v>
      </c>
      <c r="J11" s="65" t="s">
        <v>87</v>
      </c>
      <c r="K11" s="65" t="s">
        <v>83</v>
      </c>
    </row>
    <row r="12" spans="1:11" ht="12" customHeight="1">
      <c r="A12" s="69"/>
      <c r="B12" s="73"/>
      <c r="C12" s="73"/>
      <c r="D12" s="73"/>
      <c r="E12" s="73"/>
      <c r="F12" s="63"/>
      <c r="G12" s="66"/>
      <c r="H12" s="66"/>
      <c r="I12" s="66"/>
      <c r="J12" s="66"/>
      <c r="K12" s="66"/>
    </row>
    <row r="13" spans="1:11" ht="35.25" customHeight="1">
      <c r="A13" s="69"/>
      <c r="B13" s="73"/>
      <c r="C13" s="73"/>
      <c r="D13" s="73"/>
      <c r="E13" s="73"/>
      <c r="F13" s="64"/>
      <c r="G13" s="67"/>
      <c r="H13" s="67"/>
      <c r="I13" s="67"/>
      <c r="J13" s="67"/>
      <c r="K13" s="67"/>
    </row>
    <row r="14" spans="1:11" ht="10.5" customHeight="1">
      <c r="A14" s="40">
        <v>1</v>
      </c>
      <c r="B14" s="4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3.5" customHeight="1">
      <c r="A15" s="42">
        <v>1</v>
      </c>
      <c r="B15" s="43" t="s">
        <v>2</v>
      </c>
      <c r="C15" s="2" t="s">
        <v>3</v>
      </c>
      <c r="D15" s="9">
        <f aca="true" t="shared" si="0" ref="D15:K15">D16+D22+D23+D27</f>
        <v>42806.829999999994</v>
      </c>
      <c r="E15" s="9">
        <f t="shared" si="0"/>
        <v>131.66</v>
      </c>
      <c r="F15" s="9">
        <f t="shared" si="0"/>
        <v>32458.4</v>
      </c>
      <c r="G15" s="9">
        <f t="shared" si="0"/>
        <v>99.83</v>
      </c>
      <c r="H15" s="9">
        <f t="shared" si="0"/>
        <v>9750.76</v>
      </c>
      <c r="I15" s="9">
        <f t="shared" si="0"/>
        <v>29.99</v>
      </c>
      <c r="J15" s="9">
        <f t="shared" si="0"/>
        <v>597.67</v>
      </c>
      <c r="K15" s="9">
        <f t="shared" si="0"/>
        <v>1.84</v>
      </c>
    </row>
    <row r="16" spans="1:11" ht="21.75" customHeight="1">
      <c r="A16" s="44" t="s">
        <v>4</v>
      </c>
      <c r="B16" s="45" t="s">
        <v>5</v>
      </c>
      <c r="C16" s="1" t="s">
        <v>3</v>
      </c>
      <c r="D16" s="10">
        <f>SUM(D17:D21)</f>
        <v>32957.06</v>
      </c>
      <c r="E16" s="24">
        <f>ROUND(D16/D$50*1000,2)+0.01</f>
        <v>101.37</v>
      </c>
      <c r="F16" s="10">
        <f>SUM(F17:F21)</f>
        <v>32458.4</v>
      </c>
      <c r="G16" s="24">
        <f aca="true" t="shared" si="1" ref="G16:G39">ROUND(F16/F$50*1000,2)</f>
        <v>99.83</v>
      </c>
      <c r="H16" s="10">
        <f>SUM(H17:H21)</f>
        <v>496.07</v>
      </c>
      <c r="I16" s="24">
        <f>ROUND(H16/H$50*1000,2)</f>
        <v>1.53</v>
      </c>
      <c r="J16" s="10">
        <f>SUM(J17:J21)</f>
        <v>2.59</v>
      </c>
      <c r="K16" s="24">
        <f aca="true" t="shared" si="2" ref="K16:K30">ROUND(J16/J$50*1000,2)</f>
        <v>0.01</v>
      </c>
    </row>
    <row r="17" spans="1:11" ht="19.5" customHeight="1">
      <c r="A17" s="44" t="s">
        <v>6</v>
      </c>
      <c r="B17" s="45" t="s">
        <v>7</v>
      </c>
      <c r="C17" s="1" t="s">
        <v>3</v>
      </c>
      <c r="D17" s="11">
        <v>8.03</v>
      </c>
      <c r="E17" s="24">
        <f>ROUND(D17/D$50*1000,2)+0.01</f>
        <v>0.03</v>
      </c>
      <c r="F17" s="11">
        <v>0</v>
      </c>
      <c r="G17" s="24">
        <f t="shared" si="1"/>
        <v>0</v>
      </c>
      <c r="H17" s="11">
        <v>8.03</v>
      </c>
      <c r="I17" s="24">
        <f>ROUND(H17/H$50*1000,2)+0.01</f>
        <v>0.03</v>
      </c>
      <c r="J17" s="11">
        <v>0</v>
      </c>
      <c r="K17" s="24">
        <f t="shared" si="2"/>
        <v>0</v>
      </c>
    </row>
    <row r="18" spans="1:11" ht="58.5" customHeight="1">
      <c r="A18" s="44" t="s">
        <v>8</v>
      </c>
      <c r="B18" s="45" t="s">
        <v>9</v>
      </c>
      <c r="C18" s="1" t="s">
        <v>3</v>
      </c>
      <c r="D18" s="11">
        <v>32458.4</v>
      </c>
      <c r="E18" s="24">
        <f aca="true" t="shared" si="3" ref="E18:E39">ROUND(D18/D$50*1000,2)</f>
        <v>99.83</v>
      </c>
      <c r="F18" s="11">
        <v>32458.4</v>
      </c>
      <c r="G18" s="24">
        <f t="shared" si="1"/>
        <v>99.83</v>
      </c>
      <c r="H18" s="11">
        <v>0</v>
      </c>
      <c r="I18" s="24">
        <f aca="true" t="shared" si="4" ref="I18:I30">ROUND(H18/H$50*1000,2)</f>
        <v>0</v>
      </c>
      <c r="J18" s="11">
        <v>0</v>
      </c>
      <c r="K18" s="24">
        <f t="shared" si="2"/>
        <v>0</v>
      </c>
    </row>
    <row r="19" spans="1:14" ht="42" customHeight="1">
      <c r="A19" s="44" t="s">
        <v>10</v>
      </c>
      <c r="B19" s="45" t="s">
        <v>11</v>
      </c>
      <c r="C19" s="1" t="s">
        <v>3</v>
      </c>
      <c r="D19" s="11">
        <v>0</v>
      </c>
      <c r="E19" s="24">
        <f t="shared" si="3"/>
        <v>0</v>
      </c>
      <c r="F19" s="11">
        <v>0</v>
      </c>
      <c r="G19" s="24">
        <f t="shared" si="1"/>
        <v>0</v>
      </c>
      <c r="H19" s="11">
        <v>0</v>
      </c>
      <c r="I19" s="24">
        <f t="shared" si="4"/>
        <v>0</v>
      </c>
      <c r="J19" s="11">
        <v>0</v>
      </c>
      <c r="K19" s="24">
        <f t="shared" si="2"/>
        <v>0</v>
      </c>
      <c r="N19" s="28"/>
    </row>
    <row r="20" spans="1:11" ht="32.25" customHeight="1">
      <c r="A20" s="44" t="s">
        <v>12</v>
      </c>
      <c r="B20" s="45" t="s">
        <v>13</v>
      </c>
      <c r="C20" s="1" t="s">
        <v>3</v>
      </c>
      <c r="D20" s="11">
        <v>0</v>
      </c>
      <c r="E20" s="24">
        <f t="shared" si="3"/>
        <v>0</v>
      </c>
      <c r="F20" s="11">
        <v>0</v>
      </c>
      <c r="G20" s="24">
        <f t="shared" si="1"/>
        <v>0</v>
      </c>
      <c r="H20" s="11">
        <v>0</v>
      </c>
      <c r="I20" s="24">
        <f t="shared" si="4"/>
        <v>0</v>
      </c>
      <c r="J20" s="11">
        <v>0</v>
      </c>
      <c r="K20" s="24">
        <f t="shared" si="2"/>
        <v>0</v>
      </c>
    </row>
    <row r="21" spans="1:11" ht="36.75" customHeight="1">
      <c r="A21" s="44" t="s">
        <v>14</v>
      </c>
      <c r="B21" s="45" t="s">
        <v>15</v>
      </c>
      <c r="C21" s="1" t="s">
        <v>3</v>
      </c>
      <c r="D21" s="11">
        <v>490.63</v>
      </c>
      <c r="E21" s="24">
        <f t="shared" si="3"/>
        <v>1.51</v>
      </c>
      <c r="F21" s="11">
        <v>0</v>
      </c>
      <c r="G21" s="24">
        <f t="shared" si="1"/>
        <v>0</v>
      </c>
      <c r="H21" s="11">
        <v>488.04</v>
      </c>
      <c r="I21" s="24">
        <f t="shared" si="4"/>
        <v>1.5</v>
      </c>
      <c r="J21" s="11">
        <v>2.59</v>
      </c>
      <c r="K21" s="24">
        <f t="shared" si="2"/>
        <v>0.01</v>
      </c>
    </row>
    <row r="22" spans="1:11" ht="24" customHeight="1">
      <c r="A22" s="44" t="s">
        <v>16</v>
      </c>
      <c r="B22" s="45" t="s">
        <v>17</v>
      </c>
      <c r="C22" s="1" t="s">
        <v>3</v>
      </c>
      <c r="D22" s="11">
        <v>5128.2</v>
      </c>
      <c r="E22" s="24">
        <f t="shared" si="3"/>
        <v>15.77</v>
      </c>
      <c r="F22" s="11">
        <v>0</v>
      </c>
      <c r="G22" s="24">
        <f t="shared" si="1"/>
        <v>0</v>
      </c>
      <c r="H22" s="11">
        <v>4710.86</v>
      </c>
      <c r="I22" s="24">
        <f t="shared" si="4"/>
        <v>14.49</v>
      </c>
      <c r="J22" s="11">
        <v>417.34</v>
      </c>
      <c r="K22" s="24">
        <f t="shared" si="2"/>
        <v>1.28</v>
      </c>
    </row>
    <row r="23" spans="1:11" ht="27" customHeight="1">
      <c r="A23" s="44" t="s">
        <v>18</v>
      </c>
      <c r="B23" s="45" t="s">
        <v>19</v>
      </c>
      <c r="C23" s="1" t="s">
        <v>3</v>
      </c>
      <c r="D23" s="10">
        <f>SUM(D24:D26)</f>
        <v>3813.8800000000006</v>
      </c>
      <c r="E23" s="24">
        <f t="shared" si="3"/>
        <v>11.73</v>
      </c>
      <c r="F23" s="10">
        <f>SUM(F24:F26)</f>
        <v>0</v>
      </c>
      <c r="G23" s="24">
        <f t="shared" si="1"/>
        <v>0</v>
      </c>
      <c r="H23" s="10">
        <f>SUM(H24:H26)</f>
        <v>3710.0100000000007</v>
      </c>
      <c r="I23" s="24">
        <f t="shared" si="4"/>
        <v>11.41</v>
      </c>
      <c r="J23" s="10">
        <f>SUM(J24:J26)</f>
        <v>103.87</v>
      </c>
      <c r="K23" s="24">
        <f t="shared" si="2"/>
        <v>0.32</v>
      </c>
    </row>
    <row r="24" spans="1:11" ht="41.25" customHeight="1">
      <c r="A24" s="44" t="s">
        <v>20</v>
      </c>
      <c r="B24" s="45" t="s">
        <v>21</v>
      </c>
      <c r="C24" s="1" t="s">
        <v>3</v>
      </c>
      <c r="D24" s="10">
        <v>1128.2</v>
      </c>
      <c r="E24" s="24">
        <f t="shared" si="3"/>
        <v>3.47</v>
      </c>
      <c r="F24" s="11">
        <v>0</v>
      </c>
      <c r="G24" s="24">
        <f t="shared" si="1"/>
        <v>0</v>
      </c>
      <c r="H24" s="10">
        <v>1036.39</v>
      </c>
      <c r="I24" s="24">
        <f t="shared" si="4"/>
        <v>3.19</v>
      </c>
      <c r="J24" s="10">
        <v>91.81</v>
      </c>
      <c r="K24" s="24">
        <f t="shared" si="2"/>
        <v>0.28</v>
      </c>
    </row>
    <row r="25" spans="1:11" ht="28.5" customHeight="1">
      <c r="A25" s="44" t="s">
        <v>22</v>
      </c>
      <c r="B25" s="45" t="s">
        <v>23</v>
      </c>
      <c r="C25" s="1" t="s">
        <v>3</v>
      </c>
      <c r="D25" s="10">
        <v>605.59</v>
      </c>
      <c r="E25" s="24">
        <f t="shared" si="3"/>
        <v>1.86</v>
      </c>
      <c r="F25" s="11">
        <v>0</v>
      </c>
      <c r="G25" s="24">
        <f t="shared" si="1"/>
        <v>0</v>
      </c>
      <c r="H25" s="10">
        <v>605.59</v>
      </c>
      <c r="I25" s="24">
        <f t="shared" si="4"/>
        <v>1.86</v>
      </c>
      <c r="J25" s="10">
        <v>0</v>
      </c>
      <c r="K25" s="24">
        <f t="shared" si="2"/>
        <v>0</v>
      </c>
    </row>
    <row r="26" spans="1:11" ht="22.5" customHeight="1">
      <c r="A26" s="44" t="s">
        <v>24</v>
      </c>
      <c r="B26" s="45" t="s">
        <v>25</v>
      </c>
      <c r="C26" s="1" t="s">
        <v>3</v>
      </c>
      <c r="D26" s="10">
        <v>2080.0900000000006</v>
      </c>
      <c r="E26" s="24">
        <f t="shared" si="3"/>
        <v>6.4</v>
      </c>
      <c r="F26" s="11">
        <v>0</v>
      </c>
      <c r="G26" s="24">
        <f t="shared" si="1"/>
        <v>0</v>
      </c>
      <c r="H26" s="10">
        <v>2068.0300000000007</v>
      </c>
      <c r="I26" s="24">
        <f t="shared" si="4"/>
        <v>6.36</v>
      </c>
      <c r="J26" s="10">
        <v>12.06</v>
      </c>
      <c r="K26" s="24">
        <f t="shared" si="2"/>
        <v>0.04</v>
      </c>
    </row>
    <row r="27" spans="1:11" ht="26.25" customHeight="1">
      <c r="A27" s="44" t="s">
        <v>26</v>
      </c>
      <c r="B27" s="45" t="s">
        <v>27</v>
      </c>
      <c r="C27" s="1" t="s">
        <v>3</v>
      </c>
      <c r="D27" s="10">
        <f>D28+D29+D30+D31</f>
        <v>907.69</v>
      </c>
      <c r="E27" s="24">
        <f t="shared" si="3"/>
        <v>2.79</v>
      </c>
      <c r="F27" s="10">
        <f>F28+F29+F30+F31</f>
        <v>0</v>
      </c>
      <c r="G27" s="24">
        <f t="shared" si="1"/>
        <v>0</v>
      </c>
      <c r="H27" s="10">
        <f>H28+H29+H30+H31</f>
        <v>833.8199999999999</v>
      </c>
      <c r="I27" s="24">
        <f t="shared" si="4"/>
        <v>2.56</v>
      </c>
      <c r="J27" s="10">
        <f>J28+J29+J30+J31</f>
        <v>73.86999999999999</v>
      </c>
      <c r="K27" s="24">
        <f t="shared" si="2"/>
        <v>0.23</v>
      </c>
    </row>
    <row r="28" spans="1:11" ht="25.5" customHeight="1">
      <c r="A28" s="44" t="s">
        <v>28</v>
      </c>
      <c r="B28" s="45" t="s">
        <v>29</v>
      </c>
      <c r="C28" s="1" t="s">
        <v>3</v>
      </c>
      <c r="D28" s="10">
        <v>595.69</v>
      </c>
      <c r="E28" s="24">
        <f t="shared" si="3"/>
        <v>1.83</v>
      </c>
      <c r="F28" s="10">
        <v>0</v>
      </c>
      <c r="G28" s="24">
        <f t="shared" si="1"/>
        <v>0</v>
      </c>
      <c r="H28" s="10">
        <v>547.21</v>
      </c>
      <c r="I28" s="21">
        <f t="shared" si="4"/>
        <v>1.68</v>
      </c>
      <c r="J28" s="10">
        <v>48.48</v>
      </c>
      <c r="K28" s="21">
        <f t="shared" si="2"/>
        <v>0.15</v>
      </c>
    </row>
    <row r="29" spans="1:11" ht="26.25" customHeight="1">
      <c r="A29" s="44" t="s">
        <v>30</v>
      </c>
      <c r="B29" s="45" t="s">
        <v>21</v>
      </c>
      <c r="C29" s="1" t="s">
        <v>3</v>
      </c>
      <c r="D29" s="10">
        <v>131.06</v>
      </c>
      <c r="E29" s="24">
        <f t="shared" si="3"/>
        <v>0.4</v>
      </c>
      <c r="F29" s="10">
        <v>0</v>
      </c>
      <c r="G29" s="24">
        <f t="shared" si="1"/>
        <v>0</v>
      </c>
      <c r="H29" s="10">
        <v>120.39</v>
      </c>
      <c r="I29" s="21">
        <f t="shared" si="4"/>
        <v>0.37</v>
      </c>
      <c r="J29" s="10">
        <v>10.67</v>
      </c>
      <c r="K29" s="21">
        <f t="shared" si="2"/>
        <v>0.03</v>
      </c>
    </row>
    <row r="30" spans="1:11" ht="24" customHeight="1">
      <c r="A30" s="44" t="s">
        <v>31</v>
      </c>
      <c r="B30" s="45" t="s">
        <v>32</v>
      </c>
      <c r="C30" s="1" t="s">
        <v>3</v>
      </c>
      <c r="D30" s="10">
        <v>5.37</v>
      </c>
      <c r="E30" s="24">
        <f t="shared" si="3"/>
        <v>0.02</v>
      </c>
      <c r="F30" s="10">
        <v>0</v>
      </c>
      <c r="G30" s="24">
        <f t="shared" si="1"/>
        <v>0</v>
      </c>
      <c r="H30" s="10">
        <v>4.93</v>
      </c>
      <c r="I30" s="21">
        <f t="shared" si="4"/>
        <v>0.02</v>
      </c>
      <c r="J30" s="10">
        <v>0.44</v>
      </c>
      <c r="K30" s="21">
        <f t="shared" si="2"/>
        <v>0</v>
      </c>
    </row>
    <row r="31" spans="1:11" ht="25.5" customHeight="1">
      <c r="A31" s="44" t="s">
        <v>33</v>
      </c>
      <c r="B31" s="45" t="s">
        <v>34</v>
      </c>
      <c r="C31" s="1" t="s">
        <v>3</v>
      </c>
      <c r="D31" s="10">
        <v>175.57</v>
      </c>
      <c r="E31" s="24">
        <f t="shared" si="3"/>
        <v>0.54</v>
      </c>
      <c r="F31" s="10">
        <v>0</v>
      </c>
      <c r="G31" s="24">
        <f t="shared" si="1"/>
        <v>0</v>
      </c>
      <c r="H31" s="10">
        <v>161.29</v>
      </c>
      <c r="I31" s="21">
        <f>ROUND(H31/H$50*1000,2)-0.01</f>
        <v>0.49</v>
      </c>
      <c r="J31" s="10">
        <v>14.28</v>
      </c>
      <c r="K31" s="21">
        <f>ROUND(J31/J$50*1000,2)+0.01</f>
        <v>0.05</v>
      </c>
    </row>
    <row r="32" spans="1:11" ht="24" customHeight="1">
      <c r="A32" s="42">
        <v>2</v>
      </c>
      <c r="B32" s="43" t="s">
        <v>35</v>
      </c>
      <c r="C32" s="2" t="s">
        <v>3</v>
      </c>
      <c r="D32" s="9">
        <f>D33+D34+D35</f>
        <v>153.54</v>
      </c>
      <c r="E32" s="9">
        <f t="shared" si="3"/>
        <v>0.47</v>
      </c>
      <c r="F32" s="9">
        <f>F33+F34+F35</f>
        <v>0</v>
      </c>
      <c r="G32" s="9">
        <f t="shared" si="1"/>
        <v>0</v>
      </c>
      <c r="H32" s="9">
        <f>H33+H34+H35</f>
        <v>145.29</v>
      </c>
      <c r="I32" s="9">
        <f aca="true" t="shared" si="5" ref="I32:I39">ROUND(H32/H$50*1000,2)</f>
        <v>0.45</v>
      </c>
      <c r="J32" s="9">
        <f>J33+J34+J35</f>
        <v>8.25</v>
      </c>
      <c r="K32" s="9">
        <f>ROUND(J32/J$50*1000,2)-0.01</f>
        <v>0.019999999999999997</v>
      </c>
    </row>
    <row r="33" spans="1:11" ht="25.5" customHeight="1">
      <c r="A33" s="44" t="s">
        <v>36</v>
      </c>
      <c r="B33" s="45" t="s">
        <v>29</v>
      </c>
      <c r="C33" s="1" t="s">
        <v>3</v>
      </c>
      <c r="D33" s="10">
        <v>110.24</v>
      </c>
      <c r="E33" s="24">
        <f t="shared" si="3"/>
        <v>0.34</v>
      </c>
      <c r="F33" s="11">
        <v>0</v>
      </c>
      <c r="G33" s="24">
        <f t="shared" si="1"/>
        <v>0</v>
      </c>
      <c r="H33" s="11">
        <v>104.35</v>
      </c>
      <c r="I33" s="24">
        <f t="shared" si="5"/>
        <v>0.32</v>
      </c>
      <c r="J33" s="11">
        <v>5.89</v>
      </c>
      <c r="K33" s="24">
        <f aca="true" t="shared" si="6" ref="K33:K39">ROUND(J33/J$50*1000,2)</f>
        <v>0.02</v>
      </c>
    </row>
    <row r="34" spans="1:11" ht="33.75" customHeight="1">
      <c r="A34" s="44" t="s">
        <v>37</v>
      </c>
      <c r="B34" s="45" t="s">
        <v>21</v>
      </c>
      <c r="C34" s="1" t="s">
        <v>3</v>
      </c>
      <c r="D34" s="10">
        <v>24.26</v>
      </c>
      <c r="E34" s="24">
        <f t="shared" si="3"/>
        <v>0.07</v>
      </c>
      <c r="F34" s="11">
        <v>0</v>
      </c>
      <c r="G34" s="24">
        <f t="shared" si="1"/>
        <v>0</v>
      </c>
      <c r="H34" s="11">
        <v>22.96</v>
      </c>
      <c r="I34" s="24">
        <f t="shared" si="5"/>
        <v>0.07</v>
      </c>
      <c r="J34" s="11">
        <v>1.3</v>
      </c>
      <c r="K34" s="24">
        <f t="shared" si="6"/>
        <v>0</v>
      </c>
    </row>
    <row r="35" spans="1:11" ht="23.25" customHeight="1">
      <c r="A35" s="44" t="s">
        <v>38</v>
      </c>
      <c r="B35" s="45" t="s">
        <v>34</v>
      </c>
      <c r="C35" s="1" t="s">
        <v>3</v>
      </c>
      <c r="D35" s="10">
        <v>19.04</v>
      </c>
      <c r="E35" s="24">
        <f t="shared" si="3"/>
        <v>0.06</v>
      </c>
      <c r="F35" s="11">
        <v>0</v>
      </c>
      <c r="G35" s="24">
        <f t="shared" si="1"/>
        <v>0</v>
      </c>
      <c r="H35" s="11">
        <v>17.98</v>
      </c>
      <c r="I35" s="24">
        <f t="shared" si="5"/>
        <v>0.06</v>
      </c>
      <c r="J35" s="11">
        <v>1.06</v>
      </c>
      <c r="K35" s="24">
        <f t="shared" si="6"/>
        <v>0</v>
      </c>
    </row>
    <row r="36" spans="1:11" ht="24.75" customHeight="1">
      <c r="A36" s="44">
        <v>3</v>
      </c>
      <c r="B36" s="45" t="s">
        <v>39</v>
      </c>
      <c r="C36" s="34" t="s">
        <v>3</v>
      </c>
      <c r="D36" s="35">
        <v>0</v>
      </c>
      <c r="E36" s="24">
        <f t="shared" si="3"/>
        <v>0</v>
      </c>
      <c r="F36" s="35">
        <v>0</v>
      </c>
      <c r="G36" s="24">
        <f t="shared" si="1"/>
        <v>0</v>
      </c>
      <c r="H36" s="35">
        <v>0</v>
      </c>
      <c r="I36" s="24">
        <f t="shared" si="5"/>
        <v>0</v>
      </c>
      <c r="J36" s="35">
        <v>0</v>
      </c>
      <c r="K36" s="24">
        <f t="shared" si="6"/>
        <v>0</v>
      </c>
    </row>
    <row r="37" spans="1:11" ht="14.25" customHeight="1">
      <c r="A37" s="44">
        <v>4</v>
      </c>
      <c r="B37" s="45" t="s">
        <v>40</v>
      </c>
      <c r="C37" s="34" t="s">
        <v>3</v>
      </c>
      <c r="D37" s="35">
        <v>0</v>
      </c>
      <c r="E37" s="24">
        <f t="shared" si="3"/>
        <v>0</v>
      </c>
      <c r="F37" s="35">
        <v>0</v>
      </c>
      <c r="G37" s="24">
        <f t="shared" si="1"/>
        <v>0</v>
      </c>
      <c r="H37" s="35">
        <v>0</v>
      </c>
      <c r="I37" s="24">
        <f t="shared" si="5"/>
        <v>0</v>
      </c>
      <c r="J37" s="35">
        <v>0</v>
      </c>
      <c r="K37" s="24">
        <f t="shared" si="6"/>
        <v>0</v>
      </c>
    </row>
    <row r="38" spans="1:11" ht="18" customHeight="1">
      <c r="A38" s="44">
        <v>5</v>
      </c>
      <c r="B38" s="45" t="s">
        <v>41</v>
      </c>
      <c r="C38" s="34" t="s">
        <v>3</v>
      </c>
      <c r="D38" s="35">
        <v>0</v>
      </c>
      <c r="E38" s="24">
        <f t="shared" si="3"/>
        <v>0</v>
      </c>
      <c r="F38" s="35">
        <v>0</v>
      </c>
      <c r="G38" s="24">
        <f t="shared" si="1"/>
        <v>0</v>
      </c>
      <c r="H38" s="35">
        <v>0</v>
      </c>
      <c r="I38" s="24">
        <f t="shared" si="5"/>
        <v>0</v>
      </c>
      <c r="J38" s="35">
        <v>0</v>
      </c>
      <c r="K38" s="24">
        <f t="shared" si="6"/>
        <v>0</v>
      </c>
    </row>
    <row r="39" spans="1:13" ht="20.25" customHeight="1">
      <c r="A39" s="42">
        <v>6</v>
      </c>
      <c r="B39" s="43" t="s">
        <v>42</v>
      </c>
      <c r="C39" s="2" t="s">
        <v>3</v>
      </c>
      <c r="D39" s="9">
        <f>D15+D32+D37+D36+D38</f>
        <v>42960.369999999995</v>
      </c>
      <c r="E39" s="23">
        <f t="shared" si="3"/>
        <v>132.13</v>
      </c>
      <c r="F39" s="9">
        <f>F15+F32+F37+F36+F38</f>
        <v>32458.4</v>
      </c>
      <c r="G39" s="23">
        <f t="shared" si="1"/>
        <v>99.83</v>
      </c>
      <c r="H39" s="9">
        <f>H15+H32+H37+H36+H38</f>
        <v>9896.050000000001</v>
      </c>
      <c r="I39" s="23">
        <f t="shared" si="5"/>
        <v>30.44</v>
      </c>
      <c r="J39" s="9">
        <f>J15+J32+J37+J36+J38</f>
        <v>605.92</v>
      </c>
      <c r="K39" s="23">
        <f t="shared" si="6"/>
        <v>1.86</v>
      </c>
      <c r="M39" s="28"/>
    </row>
    <row r="40" spans="1:11" ht="20.25" customHeight="1">
      <c r="A40" s="46" t="s">
        <v>43</v>
      </c>
      <c r="B40" s="47" t="s">
        <v>44</v>
      </c>
      <c r="C40" s="3" t="s">
        <v>3</v>
      </c>
      <c r="D40" s="21">
        <v>0</v>
      </c>
      <c r="E40" s="9"/>
      <c r="F40" s="21">
        <v>0</v>
      </c>
      <c r="G40" s="21"/>
      <c r="H40" s="21">
        <v>0</v>
      </c>
      <c r="I40" s="21"/>
      <c r="J40" s="21">
        <v>0</v>
      </c>
      <c r="K40" s="21"/>
    </row>
    <row r="41" spans="1:11" ht="27" customHeight="1">
      <c r="A41" s="48" t="s">
        <v>45</v>
      </c>
      <c r="B41" s="49" t="s">
        <v>80</v>
      </c>
      <c r="C41" s="5" t="s">
        <v>3</v>
      </c>
      <c r="D41" s="11">
        <f>D42-D39</f>
        <v>0</v>
      </c>
      <c r="E41" s="10"/>
      <c r="F41" s="11">
        <f>F42-F39</f>
        <v>0</v>
      </c>
      <c r="G41" s="11"/>
      <c r="H41" s="11">
        <f>H42-H39</f>
        <v>0</v>
      </c>
      <c r="I41" s="11"/>
      <c r="J41" s="11">
        <f>J42-J39</f>
        <v>0</v>
      </c>
      <c r="K41" s="11"/>
    </row>
    <row r="42" spans="1:11" ht="34.5" customHeight="1">
      <c r="A42" s="50" t="s">
        <v>46</v>
      </c>
      <c r="B42" s="51" t="s">
        <v>47</v>
      </c>
      <c r="C42" s="4" t="s">
        <v>3</v>
      </c>
      <c r="D42" s="12">
        <f>D39+D40</f>
        <v>42960.369999999995</v>
      </c>
      <c r="E42" s="9"/>
      <c r="F42" s="12">
        <f>F39+F40</f>
        <v>32458.4</v>
      </c>
      <c r="G42" s="12"/>
      <c r="H42" s="12">
        <f>H39+H40</f>
        <v>9896.050000000001</v>
      </c>
      <c r="I42" s="12"/>
      <c r="J42" s="12">
        <f>J39+J40</f>
        <v>605.92</v>
      </c>
      <c r="K42" s="12"/>
    </row>
    <row r="43" spans="1:11" ht="25.5" customHeight="1">
      <c r="A43" s="50" t="s">
        <v>48</v>
      </c>
      <c r="B43" s="51" t="s">
        <v>49</v>
      </c>
      <c r="C43" s="4" t="s">
        <v>50</v>
      </c>
      <c r="D43" s="9">
        <f>_xlfn.IFERROR((D42*1000)/(D50),2)</f>
        <v>132.12758897102535</v>
      </c>
      <c r="E43" s="9"/>
      <c r="F43" s="9">
        <f>_xlfn.IFERROR((F42*1000)/(F50),2)</f>
        <v>99.82805394499931</v>
      </c>
      <c r="G43" s="9"/>
      <c r="H43" s="9">
        <f>_xlfn.IFERROR((H42*1000)/(H50),2)</f>
        <v>30.43598616205391</v>
      </c>
      <c r="I43" s="9"/>
      <c r="J43" s="9">
        <f>_xlfn.IFERROR((J42*1000)/(J50),2)</f>
        <v>1.863548863972161</v>
      </c>
      <c r="K43" s="9"/>
    </row>
    <row r="44" spans="1:11" ht="41.25" customHeight="1">
      <c r="A44" s="52">
        <v>11</v>
      </c>
      <c r="B44" s="53" t="s">
        <v>51</v>
      </c>
      <c r="C44" s="29" t="s">
        <v>52</v>
      </c>
      <c r="D44" s="18">
        <f aca="true" t="shared" si="7" ref="D44:J44">D45</f>
        <v>352617.10464640916</v>
      </c>
      <c r="E44" s="18"/>
      <c r="F44" s="18">
        <f t="shared" si="7"/>
        <v>352617.10464640916</v>
      </c>
      <c r="G44" s="18"/>
      <c r="H44" s="18">
        <f t="shared" si="7"/>
        <v>352617.10464640916</v>
      </c>
      <c r="I44" s="18"/>
      <c r="J44" s="18">
        <f t="shared" si="7"/>
        <v>352617.10464640916</v>
      </c>
      <c r="K44" s="18"/>
    </row>
    <row r="45" spans="1:11" ht="26.25" customHeight="1">
      <c r="A45" s="44" t="s">
        <v>53</v>
      </c>
      <c r="B45" s="54" t="s">
        <v>54</v>
      </c>
      <c r="C45" s="5" t="s">
        <v>52</v>
      </c>
      <c r="D45" s="13">
        <v>352617.10464640916</v>
      </c>
      <c r="E45" s="13"/>
      <c r="F45" s="13">
        <v>352617.10464640916</v>
      </c>
      <c r="G45" s="13"/>
      <c r="H45" s="13">
        <v>352617.10464640916</v>
      </c>
      <c r="I45" s="13"/>
      <c r="J45" s="13">
        <v>352617.10464640916</v>
      </c>
      <c r="K45" s="13"/>
    </row>
    <row r="46" spans="1:11" ht="36" customHeight="1">
      <c r="A46" s="55" t="s">
        <v>55</v>
      </c>
      <c r="B46" s="47" t="s">
        <v>56</v>
      </c>
      <c r="C46" s="6" t="s">
        <v>52</v>
      </c>
      <c r="D46" s="14" t="s">
        <v>77</v>
      </c>
      <c r="E46" s="14"/>
      <c r="F46" s="14" t="s">
        <v>77</v>
      </c>
      <c r="G46" s="14"/>
      <c r="H46" s="14" t="s">
        <v>77</v>
      </c>
      <c r="I46" s="14"/>
      <c r="J46" s="14" t="s">
        <v>77</v>
      </c>
      <c r="K46" s="14"/>
    </row>
    <row r="47" spans="1:11" ht="34.5" customHeight="1">
      <c r="A47" s="55" t="s">
        <v>57</v>
      </c>
      <c r="B47" s="47" t="s">
        <v>58</v>
      </c>
      <c r="C47" s="6" t="s">
        <v>52</v>
      </c>
      <c r="D47" s="30">
        <f>D48</f>
        <v>27474.03396326143</v>
      </c>
      <c r="E47" s="30"/>
      <c r="F47" s="30">
        <f>F48</f>
        <v>27474.03396326143</v>
      </c>
      <c r="G47" s="30"/>
      <c r="H47" s="30">
        <f>H48</f>
        <v>27474.03396326143</v>
      </c>
      <c r="I47" s="30"/>
      <c r="J47" s="30">
        <f>J48</f>
        <v>27474.03396326143</v>
      </c>
      <c r="K47" s="30"/>
    </row>
    <row r="48" spans="1:11" ht="22.5" customHeight="1">
      <c r="A48" s="55" t="s">
        <v>59</v>
      </c>
      <c r="B48" s="47" t="s">
        <v>54</v>
      </c>
      <c r="C48" s="6" t="s">
        <v>52</v>
      </c>
      <c r="D48" s="15">
        <v>27474.03396326143</v>
      </c>
      <c r="E48" s="15"/>
      <c r="F48" s="15">
        <v>27474.03396326143</v>
      </c>
      <c r="G48" s="15"/>
      <c r="H48" s="15">
        <v>27474.03396326143</v>
      </c>
      <c r="I48" s="15"/>
      <c r="J48" s="15">
        <v>27474.03396326143</v>
      </c>
      <c r="K48" s="15"/>
    </row>
    <row r="49" spans="1:11" ht="18" customHeight="1">
      <c r="A49" s="55" t="s">
        <v>60</v>
      </c>
      <c r="B49" s="47" t="s">
        <v>61</v>
      </c>
      <c r="C49" s="6" t="s">
        <v>52</v>
      </c>
      <c r="D49" s="14" t="s">
        <v>77</v>
      </c>
      <c r="E49" s="14"/>
      <c r="F49" s="14" t="s">
        <v>77</v>
      </c>
      <c r="G49" s="14"/>
      <c r="H49" s="14" t="s">
        <v>77</v>
      </c>
      <c r="I49" s="14"/>
      <c r="J49" s="14" t="s">
        <v>77</v>
      </c>
      <c r="K49" s="14"/>
    </row>
    <row r="50" spans="1:11" ht="28.5" customHeight="1">
      <c r="A50" s="56" t="s">
        <v>62</v>
      </c>
      <c r="B50" s="57" t="s">
        <v>75</v>
      </c>
      <c r="C50" s="7" t="s">
        <v>52</v>
      </c>
      <c r="D50" s="16">
        <f>D44-D47</f>
        <v>325143.07068314776</v>
      </c>
      <c r="E50" s="16"/>
      <c r="F50" s="16">
        <f>F44-F47</f>
        <v>325143.07068314776</v>
      </c>
      <c r="G50" s="16"/>
      <c r="H50" s="16">
        <f>H44-H47</f>
        <v>325143.07068314776</v>
      </c>
      <c r="I50" s="16"/>
      <c r="J50" s="16">
        <f>J44-J47</f>
        <v>325143.07068314776</v>
      </c>
      <c r="K50" s="16"/>
    </row>
    <row r="51" spans="1:11" ht="39" customHeight="1">
      <c r="A51" s="46" t="s">
        <v>63</v>
      </c>
      <c r="B51" s="47" t="s">
        <v>64</v>
      </c>
      <c r="C51" s="6" t="s">
        <v>52</v>
      </c>
      <c r="D51" s="14" t="s">
        <v>77</v>
      </c>
      <c r="E51" s="14"/>
      <c r="F51" s="14" t="s">
        <v>77</v>
      </c>
      <c r="G51" s="14"/>
      <c r="H51" s="14" t="s">
        <v>77</v>
      </c>
      <c r="I51" s="14"/>
      <c r="J51" s="14" t="s">
        <v>77</v>
      </c>
      <c r="K51" s="14"/>
    </row>
    <row r="52" spans="1:11" ht="42.75" customHeight="1">
      <c r="A52" s="55" t="s">
        <v>65</v>
      </c>
      <c r="B52" s="47" t="s">
        <v>66</v>
      </c>
      <c r="C52" s="6" t="s">
        <v>52</v>
      </c>
      <c r="D52" s="14" t="s">
        <v>77</v>
      </c>
      <c r="E52" s="14"/>
      <c r="F52" s="14" t="s">
        <v>77</v>
      </c>
      <c r="G52" s="14"/>
      <c r="H52" s="14" t="s">
        <v>77</v>
      </c>
      <c r="I52" s="14"/>
      <c r="J52" s="14" t="s">
        <v>77</v>
      </c>
      <c r="K52" s="14"/>
    </row>
    <row r="53" spans="1:11" ht="40.5" customHeight="1">
      <c r="A53" s="58" t="s">
        <v>67</v>
      </c>
      <c r="B53" s="59" t="s">
        <v>76</v>
      </c>
      <c r="C53" s="36" t="s">
        <v>52</v>
      </c>
      <c r="D53" s="37">
        <f>D54+D55+D56</f>
        <v>325143.07068314776</v>
      </c>
      <c r="E53" s="37"/>
      <c r="F53" s="37">
        <f>F54+F55+F56</f>
        <v>325143.07068314776</v>
      </c>
      <c r="G53" s="37"/>
      <c r="H53" s="37">
        <f>H54+H55+H56</f>
        <v>325143.07068314776</v>
      </c>
      <c r="I53" s="37"/>
      <c r="J53" s="37">
        <f>J54+J55+J56</f>
        <v>325143.07068314776</v>
      </c>
      <c r="K53" s="17"/>
    </row>
    <row r="54" spans="1:11" ht="19.5" customHeight="1">
      <c r="A54" s="60" t="s">
        <v>63</v>
      </c>
      <c r="B54" s="49" t="s">
        <v>68</v>
      </c>
      <c r="C54" s="5" t="s">
        <v>52</v>
      </c>
      <c r="D54" s="18">
        <v>7572.787856093583</v>
      </c>
      <c r="E54" s="18"/>
      <c r="F54" s="18">
        <v>7572.787856093583</v>
      </c>
      <c r="G54" s="18"/>
      <c r="H54" s="18">
        <v>7572.787856093583</v>
      </c>
      <c r="I54" s="18"/>
      <c r="J54" s="18">
        <v>7572.787856093583</v>
      </c>
      <c r="K54" s="18"/>
    </row>
    <row r="55" spans="1:11" ht="20.25" customHeight="1">
      <c r="A55" s="60" t="s">
        <v>65</v>
      </c>
      <c r="B55" s="49" t="s">
        <v>69</v>
      </c>
      <c r="C55" s="5" t="s">
        <v>52</v>
      </c>
      <c r="D55" s="18">
        <v>1426.06617678911</v>
      </c>
      <c r="E55" s="18"/>
      <c r="F55" s="18">
        <v>1426.06617678911</v>
      </c>
      <c r="G55" s="18"/>
      <c r="H55" s="18">
        <v>1426.06617678911</v>
      </c>
      <c r="I55" s="18"/>
      <c r="J55" s="18">
        <v>1426.06617678911</v>
      </c>
      <c r="K55" s="18"/>
    </row>
    <row r="56" spans="1:11" ht="21" customHeight="1">
      <c r="A56" s="60" t="s">
        <v>67</v>
      </c>
      <c r="B56" s="49" t="s">
        <v>70</v>
      </c>
      <c r="C56" s="5" t="s">
        <v>52</v>
      </c>
      <c r="D56" s="18">
        <v>316144.2166502651</v>
      </c>
      <c r="E56" s="18"/>
      <c r="F56" s="18">
        <v>316144.2166502651</v>
      </c>
      <c r="G56" s="18"/>
      <c r="H56" s="18">
        <v>316144.2166502651</v>
      </c>
      <c r="I56" s="18"/>
      <c r="J56" s="18">
        <v>316144.2166502651</v>
      </c>
      <c r="K56" s="18"/>
    </row>
    <row r="57" spans="1:11" ht="51" customHeight="1">
      <c r="A57" s="60" t="s">
        <v>71</v>
      </c>
      <c r="B57" s="49" t="s">
        <v>72</v>
      </c>
      <c r="C57" s="5" t="s">
        <v>52</v>
      </c>
      <c r="D57" s="18">
        <v>0</v>
      </c>
      <c r="E57" s="18"/>
      <c r="F57" s="18">
        <v>0</v>
      </c>
      <c r="G57" s="18"/>
      <c r="H57" s="18">
        <v>0</v>
      </c>
      <c r="I57" s="18"/>
      <c r="J57" s="18">
        <v>0</v>
      </c>
      <c r="K57" s="18"/>
    </row>
    <row r="58" spans="1:11" ht="50.25" customHeight="1">
      <c r="A58" s="60" t="s">
        <v>73</v>
      </c>
      <c r="B58" s="61" t="s">
        <v>74</v>
      </c>
      <c r="C58" s="1" t="s">
        <v>50</v>
      </c>
      <c r="D58" s="22">
        <v>0</v>
      </c>
      <c r="E58" s="22"/>
      <c r="F58" s="22">
        <v>0</v>
      </c>
      <c r="G58" s="22"/>
      <c r="H58" s="22">
        <v>0</v>
      </c>
      <c r="I58" s="22"/>
      <c r="J58" s="22">
        <v>0</v>
      </c>
      <c r="K58" s="22"/>
    </row>
    <row r="59" spans="1:11" ht="12.75" customHeight="1">
      <c r="A59" s="8"/>
      <c r="B59" s="39"/>
      <c r="C59" s="39"/>
      <c r="D59" s="32"/>
      <c r="E59" s="32"/>
      <c r="F59" s="32"/>
      <c r="G59" s="32"/>
      <c r="H59" s="32"/>
      <c r="I59" s="32"/>
      <c r="J59" s="32"/>
      <c r="K59" s="32"/>
    </row>
    <row r="60" spans="2:11" ht="11.2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1" ht="18" customHeight="1">
      <c r="B61" s="31" t="s">
        <v>91</v>
      </c>
      <c r="C61" s="31"/>
      <c r="D61" s="31"/>
      <c r="E61" s="31"/>
      <c r="F61" s="31"/>
      <c r="G61" s="32" t="s">
        <v>92</v>
      </c>
      <c r="H61" s="32"/>
      <c r="I61" s="32"/>
      <c r="J61" s="32"/>
      <c r="K61" s="32"/>
    </row>
  </sheetData>
  <sheetProtection/>
  <mergeCells count="14">
    <mergeCell ref="C10:C13"/>
    <mergeCell ref="B10:B13"/>
    <mergeCell ref="J11:J13"/>
    <mergeCell ref="B7:J7"/>
    <mergeCell ref="F11:F13"/>
    <mergeCell ref="H11:H13"/>
    <mergeCell ref="G11:G13"/>
    <mergeCell ref="I11:I13"/>
    <mergeCell ref="G1:K1"/>
    <mergeCell ref="A10:A13"/>
    <mergeCell ref="F10:K10"/>
    <mergeCell ref="K11:K13"/>
    <mergeCell ref="E10:E13"/>
    <mergeCell ref="D10:D13"/>
  </mergeCells>
  <printOptions/>
  <pageMargins left="0.66" right="0.2" top="0.31496062992125984" bottom="0.1968503937007874" header="0.31496062992125984" footer="0.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2020-12-22T12:37:20Z</cp:lastPrinted>
  <dcterms:created xsi:type="dcterms:W3CDTF">2006-09-16T00:00:00Z</dcterms:created>
  <dcterms:modified xsi:type="dcterms:W3CDTF">2020-12-24T06:16:12Z</dcterms:modified>
  <cp:category/>
  <cp:version/>
  <cp:contentType/>
  <cp:contentStatus/>
</cp:coreProperties>
</file>