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-15" yWindow="525" windowWidth="15375" windowHeight="6360" tabRatio="601" activeTab="6"/>
  </bookViews>
  <sheets>
    <sheet name="дод1" sheetId="56" r:id="rId1"/>
    <sheet name="дод2" sheetId="50" r:id="rId2"/>
    <sheet name="дод3" sheetId="58" r:id="rId3"/>
    <sheet name="дод4" sheetId="59" r:id="rId4"/>
    <sheet name="дод5" sheetId="57" r:id="rId5"/>
    <sheet name="дод6" sheetId="55" r:id="rId6"/>
    <sheet name="дод7" sheetId="52" r:id="rId7"/>
  </sheets>
  <definedNames>
    <definedName name="_xlnm.Print_Titles" localSheetId="2">дод3!$8:$12</definedName>
    <definedName name="_xlnm.Print_Titles" localSheetId="5">дод6!$11:$12</definedName>
    <definedName name="_xlnm.Print_Titles" localSheetId="6">дод7!$11:$13</definedName>
    <definedName name="_xlnm.Print_Area" localSheetId="0">дод1!$A$1:$F$120</definedName>
    <definedName name="_xlnm.Print_Area" localSheetId="1">дод2!$A$1:$F$39</definedName>
    <definedName name="_xlnm.Print_Area" localSheetId="2">дод3!$A$1:$R$165</definedName>
    <definedName name="_xlnm.Print_Area" localSheetId="4">дод5!$A$1:$D$57</definedName>
    <definedName name="_xlnm.Print_Area" localSheetId="5">дод6!$A$1:$J$67</definedName>
    <definedName name="_xlnm.Print_Area" localSheetId="6">дод7!$A$1:$J$98</definedName>
  </definedNames>
  <calcPr calcId="162913"/>
</workbook>
</file>

<file path=xl/calcChain.xml><?xml version="1.0" encoding="utf-8"?>
<calcChain xmlns="http://schemas.openxmlformats.org/spreadsheetml/2006/main">
  <c r="D29" i="57" l="1"/>
  <c r="D26" i="57"/>
  <c r="D33" i="57" s="1"/>
  <c r="D34" i="57" s="1"/>
  <c r="I22" i="55" l="1"/>
  <c r="L35" i="55" l="1"/>
  <c r="L55" i="55"/>
  <c r="L52" i="55"/>
  <c r="I55" i="55"/>
  <c r="I54" i="55" s="1"/>
  <c r="I34" i="55"/>
  <c r="I35" i="55"/>
  <c r="I39" i="55"/>
  <c r="I14" i="55"/>
  <c r="I52" i="55" l="1"/>
  <c r="I51" i="55" s="1"/>
  <c r="L83" i="52" l="1"/>
  <c r="L86" i="52"/>
  <c r="H82" i="52"/>
  <c r="G82" i="52"/>
  <c r="J83" i="52"/>
  <c r="I83" i="52"/>
  <c r="H83" i="52"/>
  <c r="G83" i="52"/>
  <c r="G84" i="52"/>
  <c r="J72" i="52"/>
  <c r="J96" i="52" s="1"/>
  <c r="I72" i="52"/>
  <c r="I96" i="52" s="1"/>
  <c r="H72" i="52"/>
  <c r="J65" i="52"/>
  <c r="I65" i="52"/>
  <c r="H65" i="52"/>
  <c r="G66" i="52"/>
  <c r="G63" i="52"/>
  <c r="F104" i="58" l="1"/>
  <c r="G104" i="58"/>
  <c r="H104" i="58"/>
  <c r="I104" i="58"/>
  <c r="K104" i="58"/>
  <c r="L104" i="58"/>
  <c r="M104" i="58"/>
  <c r="N104" i="58"/>
  <c r="O104" i="58"/>
  <c r="P104" i="58"/>
  <c r="Q104" i="58"/>
  <c r="E106" i="58"/>
  <c r="E107" i="58"/>
  <c r="R107" i="58" s="1"/>
  <c r="Q14" i="58" l="1"/>
  <c r="P14" i="58"/>
  <c r="O14" i="58"/>
  <c r="N14" i="58"/>
  <c r="M14" i="58"/>
  <c r="L14" i="58"/>
  <c r="K14" i="58"/>
  <c r="I14" i="58"/>
  <c r="H14" i="58"/>
  <c r="G14" i="58"/>
  <c r="F14" i="58"/>
  <c r="Q66" i="58"/>
  <c r="P66" i="58"/>
  <c r="F66" i="58"/>
  <c r="E74" i="58"/>
  <c r="E75" i="58"/>
  <c r="E76" i="58"/>
  <c r="E77" i="58"/>
  <c r="K17" i="59" l="1"/>
  <c r="J17" i="59"/>
  <c r="I17" i="59"/>
  <c r="N16" i="59"/>
  <c r="M16" i="59"/>
  <c r="L16" i="59"/>
  <c r="P16" i="59" s="1"/>
  <c r="H16" i="59"/>
  <c r="N15" i="59"/>
  <c r="M15" i="59"/>
  <c r="M14" i="59" s="1"/>
  <c r="L15" i="59"/>
  <c r="L14" i="59" s="1"/>
  <c r="H15" i="59"/>
  <c r="P15" i="59" s="1"/>
  <c r="O14" i="59"/>
  <c r="O17" i="59" s="1"/>
  <c r="K14" i="59"/>
  <c r="J14" i="59"/>
  <c r="J13" i="59" s="1"/>
  <c r="I14" i="59"/>
  <c r="I13" i="59" s="1"/>
  <c r="H14" i="59"/>
  <c r="H17" i="59" s="1"/>
  <c r="G14" i="59"/>
  <c r="G17" i="59" s="1"/>
  <c r="F14" i="59"/>
  <c r="F17" i="59" s="1"/>
  <c r="E14" i="59"/>
  <c r="E17" i="59" s="1"/>
  <c r="K13" i="59"/>
  <c r="F13" i="59"/>
  <c r="E13" i="59"/>
  <c r="N14" i="59" l="1"/>
  <c r="N13" i="59" s="1"/>
  <c r="P14" i="59"/>
  <c r="L17" i="59"/>
  <c r="L13" i="59"/>
  <c r="M13" i="59"/>
  <c r="M17" i="59"/>
  <c r="G13" i="59"/>
  <c r="O13" i="59"/>
  <c r="H13" i="59"/>
  <c r="N17" i="59" l="1"/>
  <c r="P17" i="59"/>
  <c r="P13" i="59"/>
  <c r="Q90" i="58" l="1"/>
  <c r="P90" i="58"/>
  <c r="O90" i="58"/>
  <c r="N90" i="58"/>
  <c r="M90" i="58"/>
  <c r="L90" i="58"/>
  <c r="K90" i="58"/>
  <c r="J90" i="58"/>
  <c r="J161" i="58" l="1"/>
  <c r="E161" i="58"/>
  <c r="J160" i="58"/>
  <c r="R160" i="58" s="1"/>
  <c r="J159" i="58"/>
  <c r="E159" i="58"/>
  <c r="J158" i="58"/>
  <c r="R158" i="58" s="1"/>
  <c r="J157" i="58"/>
  <c r="E157" i="58"/>
  <c r="Q156" i="58"/>
  <c r="Q155" i="58" s="1"/>
  <c r="P156" i="58"/>
  <c r="O156" i="58"/>
  <c r="O155" i="58" s="1"/>
  <c r="N156" i="58"/>
  <c r="N155" i="58" s="1"/>
  <c r="M156" i="58"/>
  <c r="M155" i="58" s="1"/>
  <c r="L156" i="58"/>
  <c r="K156" i="58"/>
  <c r="K155" i="58" s="1"/>
  <c r="I156" i="58"/>
  <c r="I155" i="58" s="1"/>
  <c r="H156" i="58"/>
  <c r="H155" i="58" s="1"/>
  <c r="G156" i="58"/>
  <c r="G155" i="58" s="1"/>
  <c r="F156" i="58"/>
  <c r="F155" i="58" s="1"/>
  <c r="P155" i="58"/>
  <c r="L155" i="58"/>
  <c r="J154" i="58"/>
  <c r="R154" i="58" s="1"/>
  <c r="J153" i="58"/>
  <c r="E153" i="58"/>
  <c r="J152" i="58"/>
  <c r="E152" i="58"/>
  <c r="J151" i="58"/>
  <c r="E151" i="58"/>
  <c r="J150" i="58"/>
  <c r="E150" i="58"/>
  <c r="J149" i="58"/>
  <c r="E149" i="58"/>
  <c r="J148" i="58"/>
  <c r="E148" i="58"/>
  <c r="J147" i="58"/>
  <c r="E147" i="58"/>
  <c r="J146" i="58"/>
  <c r="E146" i="58"/>
  <c r="J145" i="58"/>
  <c r="E145" i="58"/>
  <c r="J144" i="58"/>
  <c r="E144" i="58"/>
  <c r="J143" i="58"/>
  <c r="E143" i="58"/>
  <c r="Q142" i="58"/>
  <c r="Q141" i="58" s="1"/>
  <c r="P142" i="58"/>
  <c r="P141" i="58" s="1"/>
  <c r="O142" i="58"/>
  <c r="O141" i="58" s="1"/>
  <c r="N142" i="58"/>
  <c r="N141" i="58" s="1"/>
  <c r="M142" i="58"/>
  <c r="M141" i="58" s="1"/>
  <c r="L142" i="58"/>
  <c r="L141" i="58" s="1"/>
  <c r="K142" i="58"/>
  <c r="K141" i="58" s="1"/>
  <c r="I142" i="58"/>
  <c r="I141" i="58" s="1"/>
  <c r="H142" i="58"/>
  <c r="H141" i="58" s="1"/>
  <c r="G142" i="58"/>
  <c r="G141" i="58" s="1"/>
  <c r="F142" i="58"/>
  <c r="F141" i="58" s="1"/>
  <c r="J140" i="58"/>
  <c r="J139" i="58" s="1"/>
  <c r="E140" i="58"/>
  <c r="E139" i="58" s="1"/>
  <c r="Q139" i="58"/>
  <c r="Q138" i="58" s="1"/>
  <c r="P139" i="58"/>
  <c r="P138" i="58" s="1"/>
  <c r="O139" i="58"/>
  <c r="O138" i="58" s="1"/>
  <c r="N139" i="58"/>
  <c r="N138" i="58" s="1"/>
  <c r="M139" i="58"/>
  <c r="M138" i="58" s="1"/>
  <c r="L139" i="58"/>
  <c r="L138" i="58" s="1"/>
  <c r="K139" i="58"/>
  <c r="K138" i="58" s="1"/>
  <c r="I139" i="58"/>
  <c r="I138" i="58" s="1"/>
  <c r="H139" i="58"/>
  <c r="H138" i="58" s="1"/>
  <c r="G139" i="58"/>
  <c r="G138" i="58" s="1"/>
  <c r="F139" i="58"/>
  <c r="F138" i="58" s="1"/>
  <c r="J137" i="58"/>
  <c r="J136" i="58"/>
  <c r="E136" i="58"/>
  <c r="E135" i="58" s="1"/>
  <c r="E134" i="58" s="1"/>
  <c r="Q135" i="58"/>
  <c r="Q134" i="58" s="1"/>
  <c r="P135" i="58"/>
  <c r="P134" i="58" s="1"/>
  <c r="O135" i="58"/>
  <c r="O134" i="58" s="1"/>
  <c r="N135" i="58"/>
  <c r="N134" i="58" s="1"/>
  <c r="M135" i="58"/>
  <c r="M134" i="58" s="1"/>
  <c r="L135" i="58"/>
  <c r="L134" i="58" s="1"/>
  <c r="K135" i="58"/>
  <c r="K134" i="58" s="1"/>
  <c r="I135" i="58"/>
  <c r="I134" i="58" s="1"/>
  <c r="H135" i="58"/>
  <c r="H134" i="58" s="1"/>
  <c r="G135" i="58"/>
  <c r="G134" i="58" s="1"/>
  <c r="F135" i="58"/>
  <c r="F134" i="58" s="1"/>
  <c r="J133" i="58"/>
  <c r="E133" i="58"/>
  <c r="J132" i="58"/>
  <c r="E132" i="58"/>
  <c r="J131" i="58"/>
  <c r="E131" i="58"/>
  <c r="J130" i="58"/>
  <c r="E130" i="58"/>
  <c r="J129" i="58"/>
  <c r="E129" i="58"/>
  <c r="Q128" i="58"/>
  <c r="Q127" i="58" s="1"/>
  <c r="P128" i="58"/>
  <c r="P127" i="58" s="1"/>
  <c r="O128" i="58"/>
  <c r="O127" i="58" s="1"/>
  <c r="N128" i="58"/>
  <c r="N127" i="58" s="1"/>
  <c r="M128" i="58"/>
  <c r="M127" i="58" s="1"/>
  <c r="L128" i="58"/>
  <c r="L127" i="58" s="1"/>
  <c r="K128" i="58"/>
  <c r="K127" i="58" s="1"/>
  <c r="I128" i="58"/>
  <c r="I127" i="58" s="1"/>
  <c r="H128" i="58"/>
  <c r="H127" i="58" s="1"/>
  <c r="G128" i="58"/>
  <c r="G127" i="58" s="1"/>
  <c r="F128" i="58"/>
  <c r="F127" i="58" s="1"/>
  <c r="J126" i="58"/>
  <c r="E126" i="58"/>
  <c r="J125" i="58"/>
  <c r="E125" i="58"/>
  <c r="J124" i="58"/>
  <c r="E124" i="58"/>
  <c r="J123" i="58"/>
  <c r="E123" i="58"/>
  <c r="J122" i="58"/>
  <c r="E122" i="58"/>
  <c r="J121" i="58"/>
  <c r="E121" i="58"/>
  <c r="J120" i="58"/>
  <c r="E120" i="58"/>
  <c r="J119" i="58"/>
  <c r="E119" i="58"/>
  <c r="J118" i="58"/>
  <c r="E118" i="58"/>
  <c r="Q117" i="58"/>
  <c r="Q116" i="58" s="1"/>
  <c r="P117" i="58"/>
  <c r="P116" i="58" s="1"/>
  <c r="O117" i="58"/>
  <c r="O116" i="58" s="1"/>
  <c r="N117" i="58"/>
  <c r="N116" i="58" s="1"/>
  <c r="M117" i="58"/>
  <c r="M116" i="58" s="1"/>
  <c r="L117" i="58"/>
  <c r="L116" i="58" s="1"/>
  <c r="K117" i="58"/>
  <c r="K116" i="58" s="1"/>
  <c r="I117" i="58"/>
  <c r="I116" i="58" s="1"/>
  <c r="H117" i="58"/>
  <c r="H116" i="58" s="1"/>
  <c r="G117" i="58"/>
  <c r="G116" i="58" s="1"/>
  <c r="F117" i="58"/>
  <c r="F116" i="58" s="1"/>
  <c r="R115" i="58"/>
  <c r="J113" i="58"/>
  <c r="E113" i="58"/>
  <c r="J112" i="58"/>
  <c r="E112" i="58"/>
  <c r="J111" i="58"/>
  <c r="E111" i="58"/>
  <c r="J110" i="58"/>
  <c r="E110" i="58"/>
  <c r="J109" i="58"/>
  <c r="E109" i="58"/>
  <c r="J108" i="58"/>
  <c r="R108" i="58" s="1"/>
  <c r="E108" i="58"/>
  <c r="J106" i="58"/>
  <c r="R106" i="58" s="1"/>
  <c r="J105" i="58"/>
  <c r="E105" i="58"/>
  <c r="Q103" i="58"/>
  <c r="P103" i="58"/>
  <c r="O103" i="58"/>
  <c r="N103" i="58"/>
  <c r="M103" i="58"/>
  <c r="L103" i="58"/>
  <c r="K103" i="58"/>
  <c r="I103" i="58"/>
  <c r="H103" i="58"/>
  <c r="G103" i="58"/>
  <c r="F103" i="58"/>
  <c r="J102" i="58"/>
  <c r="E102" i="58"/>
  <c r="J101" i="58"/>
  <c r="E101" i="58"/>
  <c r="J100" i="58"/>
  <c r="E100" i="58"/>
  <c r="J99" i="58"/>
  <c r="E99" i="58"/>
  <c r="J98" i="58"/>
  <c r="E98" i="58"/>
  <c r="J97" i="58"/>
  <c r="E97" i="58"/>
  <c r="J96" i="58"/>
  <c r="E96" i="58"/>
  <c r="E95" i="58"/>
  <c r="R95" i="58" s="1"/>
  <c r="Q94" i="58"/>
  <c r="Q93" i="58" s="1"/>
  <c r="P94" i="58"/>
  <c r="P93" i="58" s="1"/>
  <c r="O94" i="58"/>
  <c r="O93" i="58" s="1"/>
  <c r="N94" i="58"/>
  <c r="M94" i="58"/>
  <c r="M93" i="58" s="1"/>
  <c r="L94" i="58"/>
  <c r="L93" i="58" s="1"/>
  <c r="K94" i="58"/>
  <c r="K93" i="58" s="1"/>
  <c r="I94" i="58"/>
  <c r="I93" i="58" s="1"/>
  <c r="H94" i="58"/>
  <c r="H93" i="58" s="1"/>
  <c r="G94" i="58"/>
  <c r="G93" i="58" s="1"/>
  <c r="F94" i="58"/>
  <c r="F93" i="58" s="1"/>
  <c r="N93" i="58"/>
  <c r="E92" i="58"/>
  <c r="E91" i="58"/>
  <c r="R91" i="58" s="1"/>
  <c r="O89" i="58"/>
  <c r="N89" i="58"/>
  <c r="K89" i="58"/>
  <c r="J89" i="58"/>
  <c r="I90" i="58"/>
  <c r="I89" i="58" s="1"/>
  <c r="H90" i="58"/>
  <c r="H89" i="58" s="1"/>
  <c r="G90" i="58"/>
  <c r="G89" i="58" s="1"/>
  <c r="F90" i="58"/>
  <c r="F89" i="58" s="1"/>
  <c r="Q89" i="58"/>
  <c r="P89" i="58"/>
  <c r="M89" i="58"/>
  <c r="L89" i="58"/>
  <c r="Q88" i="58"/>
  <c r="Q65" i="58" s="1"/>
  <c r="J88" i="58"/>
  <c r="I88" i="58"/>
  <c r="J87" i="58"/>
  <c r="E87" i="58"/>
  <c r="J86" i="58"/>
  <c r="E86" i="58"/>
  <c r="J85" i="58"/>
  <c r="E85" i="58"/>
  <c r="J84" i="58"/>
  <c r="E84" i="58"/>
  <c r="J83" i="58"/>
  <c r="E83" i="58"/>
  <c r="J82" i="58"/>
  <c r="E82" i="58"/>
  <c r="J81" i="58"/>
  <c r="E81" i="58"/>
  <c r="J80" i="58"/>
  <c r="E80" i="58"/>
  <c r="O79" i="58"/>
  <c r="N79" i="58"/>
  <c r="N66" i="58" s="1"/>
  <c r="N65" i="58" s="1"/>
  <c r="M79" i="58"/>
  <c r="M66" i="58" s="1"/>
  <c r="M65" i="58" s="1"/>
  <c r="L79" i="58"/>
  <c r="K79" i="58"/>
  <c r="I79" i="58"/>
  <c r="H79" i="58"/>
  <c r="H66" i="58" s="1"/>
  <c r="H65" i="58" s="1"/>
  <c r="G79" i="58"/>
  <c r="G66" i="58" s="1"/>
  <c r="G65" i="58" s="1"/>
  <c r="J78" i="58"/>
  <c r="E78" i="58"/>
  <c r="J77" i="58"/>
  <c r="R77" i="58" s="1"/>
  <c r="J76" i="58"/>
  <c r="R76" i="58" s="1"/>
  <c r="J75" i="58"/>
  <c r="R75" i="58" s="1"/>
  <c r="J74" i="58"/>
  <c r="R74" i="58" s="1"/>
  <c r="J73" i="58"/>
  <c r="E73" i="58"/>
  <c r="J72" i="58"/>
  <c r="E72" i="58"/>
  <c r="J71" i="58"/>
  <c r="E71" i="58"/>
  <c r="J70" i="58"/>
  <c r="E70" i="58"/>
  <c r="J69" i="58"/>
  <c r="E69" i="58"/>
  <c r="J68" i="58"/>
  <c r="E68" i="58"/>
  <c r="J67" i="58"/>
  <c r="E67" i="58"/>
  <c r="P65" i="58"/>
  <c r="F65" i="58"/>
  <c r="J64" i="58"/>
  <c r="E64" i="58"/>
  <c r="J63" i="58"/>
  <c r="E63" i="58"/>
  <c r="J62" i="58"/>
  <c r="E62" i="58"/>
  <c r="J61" i="58"/>
  <c r="E61" i="58"/>
  <c r="J60" i="58"/>
  <c r="E60" i="58"/>
  <c r="J59" i="58"/>
  <c r="E59" i="58"/>
  <c r="J58" i="58"/>
  <c r="E58" i="58"/>
  <c r="J57" i="58"/>
  <c r="E57" i="58"/>
  <c r="J56" i="58"/>
  <c r="E56" i="58"/>
  <c r="J55" i="58"/>
  <c r="E55" i="58"/>
  <c r="J54" i="58"/>
  <c r="E54" i="58"/>
  <c r="J53" i="58"/>
  <c r="E53" i="58"/>
  <c r="J52" i="58"/>
  <c r="E52" i="58"/>
  <c r="J51" i="58"/>
  <c r="E51" i="58"/>
  <c r="J50" i="58"/>
  <c r="E50" i="58"/>
  <c r="J49" i="58"/>
  <c r="E49" i="58"/>
  <c r="J48" i="58"/>
  <c r="E48" i="58"/>
  <c r="J47" i="58"/>
  <c r="E47" i="58"/>
  <c r="J46" i="58"/>
  <c r="E46" i="58"/>
  <c r="J45" i="58"/>
  <c r="E45" i="58"/>
  <c r="J44" i="58"/>
  <c r="E44" i="58"/>
  <c r="J43" i="58"/>
  <c r="E43" i="58"/>
  <c r="J42" i="58"/>
  <c r="E42" i="58"/>
  <c r="J41" i="58"/>
  <c r="E41" i="58"/>
  <c r="J40" i="58"/>
  <c r="E40" i="58"/>
  <c r="J39" i="58"/>
  <c r="E39" i="58"/>
  <c r="J38" i="58"/>
  <c r="E38" i="58"/>
  <c r="J37" i="58"/>
  <c r="E37" i="58"/>
  <c r="J36" i="58"/>
  <c r="E36" i="58"/>
  <c r="J35" i="58"/>
  <c r="E35" i="58"/>
  <c r="J34" i="58"/>
  <c r="E34" i="58"/>
  <c r="J33" i="58"/>
  <c r="E33" i="58"/>
  <c r="J32" i="58"/>
  <c r="E32" i="58"/>
  <c r="J31" i="58"/>
  <c r="E31" i="58"/>
  <c r="J30" i="58"/>
  <c r="E30" i="58"/>
  <c r="J29" i="58"/>
  <c r="E29" i="58"/>
  <c r="J28" i="58"/>
  <c r="E28" i="58"/>
  <c r="J27" i="58"/>
  <c r="E27" i="58"/>
  <c r="J26" i="58"/>
  <c r="E26" i="58"/>
  <c r="J25" i="58"/>
  <c r="E25" i="58"/>
  <c r="J24" i="58"/>
  <c r="E24" i="58"/>
  <c r="J23" i="58"/>
  <c r="E23" i="58"/>
  <c r="J22" i="58"/>
  <c r="E22" i="58"/>
  <c r="J21" i="58"/>
  <c r="E21" i="58"/>
  <c r="J20" i="58"/>
  <c r="E20" i="58"/>
  <c r="J19" i="58"/>
  <c r="E19" i="58"/>
  <c r="J18" i="58"/>
  <c r="E18" i="58"/>
  <c r="J17" i="58"/>
  <c r="E17" i="58"/>
  <c r="J16" i="58"/>
  <c r="E16" i="58"/>
  <c r="J15" i="58"/>
  <c r="E15" i="58"/>
  <c r="O13" i="58"/>
  <c r="G13" i="58"/>
  <c r="F13" i="58"/>
  <c r="N13" i="58"/>
  <c r="K66" i="58" l="1"/>
  <c r="K65" i="58" s="1"/>
  <c r="E104" i="58"/>
  <c r="J104" i="58"/>
  <c r="R24" i="58"/>
  <c r="R60" i="58"/>
  <c r="R64" i="58"/>
  <c r="R73" i="58"/>
  <c r="R67" i="58"/>
  <c r="R143" i="58"/>
  <c r="R45" i="58"/>
  <c r="R159" i="58"/>
  <c r="R144" i="58"/>
  <c r="J14" i="58"/>
  <c r="J13" i="58" s="1"/>
  <c r="R150" i="58"/>
  <c r="E156" i="58"/>
  <c r="E155" i="58" s="1"/>
  <c r="O66" i="58"/>
  <c r="O65" i="58" s="1"/>
  <c r="R152" i="58"/>
  <c r="R121" i="58"/>
  <c r="R133" i="58"/>
  <c r="E14" i="58"/>
  <c r="E13" i="58" s="1"/>
  <c r="R31" i="58"/>
  <c r="R35" i="58"/>
  <c r="R39" i="58"/>
  <c r="R43" i="58"/>
  <c r="R51" i="58"/>
  <c r="R55" i="58"/>
  <c r="R59" i="58"/>
  <c r="E79" i="58"/>
  <c r="I66" i="58"/>
  <c r="I65" i="58" s="1"/>
  <c r="R110" i="58"/>
  <c r="R136" i="58"/>
  <c r="R85" i="58"/>
  <c r="J79" i="58"/>
  <c r="J66" i="58" s="1"/>
  <c r="J65" i="58" s="1"/>
  <c r="L66" i="58"/>
  <c r="L65" i="58" s="1"/>
  <c r="R58" i="58"/>
  <c r="R157" i="58"/>
  <c r="E66" i="58"/>
  <c r="R129" i="58"/>
  <c r="R132" i="58"/>
  <c r="R101" i="58"/>
  <c r="R18" i="58"/>
  <c r="R86" i="58"/>
  <c r="R78" i="58"/>
  <c r="R124" i="58"/>
  <c r="R102" i="58"/>
  <c r="R119" i="58"/>
  <c r="R123" i="58"/>
  <c r="R112" i="58"/>
  <c r="R125" i="58"/>
  <c r="R113" i="58"/>
  <c r="R97" i="58"/>
  <c r="J128" i="58"/>
  <c r="J127" i="58" s="1"/>
  <c r="R98" i="58"/>
  <c r="R71" i="58"/>
  <c r="R52" i="58"/>
  <c r="R48" i="58"/>
  <c r="J135" i="58"/>
  <c r="J134" i="58" s="1"/>
  <c r="R134" i="58" s="1"/>
  <c r="R44" i="58"/>
  <c r="R42" i="58"/>
  <c r="R50" i="58"/>
  <c r="R22" i="58"/>
  <c r="R26" i="58"/>
  <c r="R30" i="58"/>
  <c r="R40" i="58"/>
  <c r="R147" i="58"/>
  <c r="H162" i="58"/>
  <c r="R105" i="58"/>
  <c r="Q162" i="58"/>
  <c r="J103" i="58"/>
  <c r="P162" i="58"/>
  <c r="R81" i="58"/>
  <c r="E128" i="58"/>
  <c r="E127" i="58" s="1"/>
  <c r="R54" i="58"/>
  <c r="R69" i="58"/>
  <c r="J142" i="58"/>
  <c r="J141" i="58" s="1"/>
  <c r="R149" i="58"/>
  <c r="R63" i="58"/>
  <c r="R70" i="58"/>
  <c r="R82" i="58"/>
  <c r="J156" i="58"/>
  <c r="T156" i="58" s="1"/>
  <c r="R161" i="58"/>
  <c r="R131" i="58"/>
  <c r="M162" i="58"/>
  <c r="R122" i="58"/>
  <c r="L162" i="58"/>
  <c r="R68" i="58"/>
  <c r="R72" i="58"/>
  <c r="R80" i="58"/>
  <c r="R83" i="58"/>
  <c r="R126" i="58"/>
  <c r="R20" i="58"/>
  <c r="M13" i="58"/>
  <c r="R25" i="58"/>
  <c r="R33" i="58"/>
  <c r="R37" i="58"/>
  <c r="R15" i="58"/>
  <c r="R27" i="58"/>
  <c r="R38" i="58"/>
  <c r="R62" i="58"/>
  <c r="R56" i="58"/>
  <c r="R49" i="58"/>
  <c r="R46" i="58"/>
  <c r="Q13" i="58"/>
  <c r="R28" i="58"/>
  <c r="R32" i="58"/>
  <c r="R36" i="58"/>
  <c r="R29" i="58"/>
  <c r="R19" i="58"/>
  <c r="R23" i="58"/>
  <c r="R34" i="58"/>
  <c r="R153" i="58"/>
  <c r="R151" i="58"/>
  <c r="R148" i="58"/>
  <c r="R146" i="58"/>
  <c r="J117" i="58"/>
  <c r="J116" i="58" s="1"/>
  <c r="R118" i="58"/>
  <c r="R111" i="58"/>
  <c r="R109" i="58"/>
  <c r="R99" i="58"/>
  <c r="R96" i="58"/>
  <c r="R100" i="58"/>
  <c r="E90" i="58"/>
  <c r="R87" i="58"/>
  <c r="K162" i="58"/>
  <c r="R84" i="58"/>
  <c r="R57" i="58"/>
  <c r="R53" i="58"/>
  <c r="R61" i="58"/>
  <c r="R47" i="58"/>
  <c r="R41" i="58"/>
  <c r="R21" i="58"/>
  <c r="T139" i="58"/>
  <c r="E138" i="58"/>
  <c r="J138" i="58"/>
  <c r="R139" i="58"/>
  <c r="R156" i="58"/>
  <c r="F162" i="58"/>
  <c r="N162" i="58"/>
  <c r="R92" i="58"/>
  <c r="R90" i="58" s="1"/>
  <c r="R137" i="58"/>
  <c r="G162" i="58"/>
  <c r="H13" i="58"/>
  <c r="P13" i="58"/>
  <c r="R16" i="58"/>
  <c r="E117" i="58"/>
  <c r="R130" i="58"/>
  <c r="R140" i="58"/>
  <c r="E142" i="58"/>
  <c r="R120" i="58"/>
  <c r="R145" i="58"/>
  <c r="I13" i="58"/>
  <c r="E88" i="58"/>
  <c r="R88" i="58" s="1"/>
  <c r="J94" i="58"/>
  <c r="J93" i="58" s="1"/>
  <c r="K13" i="58"/>
  <c r="R17" i="58"/>
  <c r="L13" i="58"/>
  <c r="E94" i="58"/>
  <c r="D17" i="57"/>
  <c r="D22" i="57"/>
  <c r="C115" i="56"/>
  <c r="C114" i="56"/>
  <c r="C112" i="56"/>
  <c r="C110" i="56"/>
  <c r="C109" i="56"/>
  <c r="C108" i="56"/>
  <c r="C107" i="56"/>
  <c r="C106" i="56"/>
  <c r="C105" i="56"/>
  <c r="C104" i="56"/>
  <c r="C103" i="56"/>
  <c r="D102" i="56"/>
  <c r="C101" i="56"/>
  <c r="D100" i="56"/>
  <c r="C100" i="56" s="1"/>
  <c r="C99" i="56"/>
  <c r="C98" i="56"/>
  <c r="C97" i="56"/>
  <c r="C96" i="56"/>
  <c r="C95" i="56"/>
  <c r="C94" i="56"/>
  <c r="D93" i="56"/>
  <c r="C93" i="56" s="1"/>
  <c r="E89" i="56"/>
  <c r="C89" i="56" s="1"/>
  <c r="E88" i="56"/>
  <c r="C88" i="56" s="1"/>
  <c r="F87" i="56"/>
  <c r="E87" i="56" s="1"/>
  <c r="C87" i="56" s="1"/>
  <c r="C84" i="56"/>
  <c r="C83" i="56"/>
  <c r="C82" i="56"/>
  <c r="E81" i="56"/>
  <c r="C81" i="56" s="1"/>
  <c r="E79" i="56"/>
  <c r="C79" i="56" s="1"/>
  <c r="C78" i="56"/>
  <c r="C77" i="56"/>
  <c r="D76" i="56"/>
  <c r="C76" i="56" s="1"/>
  <c r="D75" i="56"/>
  <c r="C75" i="56" s="1"/>
  <c r="C74" i="56"/>
  <c r="C73" i="56"/>
  <c r="D72" i="56"/>
  <c r="C72" i="56" s="1"/>
  <c r="C71" i="56"/>
  <c r="D70" i="56"/>
  <c r="C70" i="56" s="1"/>
  <c r="C69" i="56"/>
  <c r="C68" i="56"/>
  <c r="C67" i="56"/>
  <c r="D66" i="56"/>
  <c r="C66" i="56" s="1"/>
  <c r="C64" i="56"/>
  <c r="C63" i="56"/>
  <c r="C62" i="56"/>
  <c r="D61" i="56"/>
  <c r="C61" i="56"/>
  <c r="C60" i="56"/>
  <c r="C59" i="56"/>
  <c r="D58" i="56"/>
  <c r="C58" i="56" s="1"/>
  <c r="C55" i="56"/>
  <c r="C54" i="56"/>
  <c r="C53" i="56"/>
  <c r="C50" i="56"/>
  <c r="C49" i="56"/>
  <c r="C48" i="56"/>
  <c r="D47" i="56"/>
  <c r="C47" i="56" s="1"/>
  <c r="C46" i="56"/>
  <c r="C45" i="56"/>
  <c r="C43" i="56"/>
  <c r="C42" i="56"/>
  <c r="C41" i="56"/>
  <c r="C40" i="56"/>
  <c r="C39" i="56"/>
  <c r="C38" i="56"/>
  <c r="C37" i="56"/>
  <c r="C36" i="56"/>
  <c r="C35" i="56"/>
  <c r="D34" i="56"/>
  <c r="C34" i="56" s="1"/>
  <c r="C32" i="56"/>
  <c r="C31" i="56"/>
  <c r="C30" i="56" s="1"/>
  <c r="C29" i="56"/>
  <c r="C28" i="56" s="1"/>
  <c r="D27" i="56"/>
  <c r="C27" i="56" s="1"/>
  <c r="C26" i="56"/>
  <c r="D25" i="56"/>
  <c r="C25" i="56" s="1"/>
  <c r="C24" i="56"/>
  <c r="C23" i="56"/>
  <c r="D22" i="56"/>
  <c r="C22" i="56" s="1"/>
  <c r="D21" i="56"/>
  <c r="C21" i="56" s="1"/>
  <c r="C20" i="56"/>
  <c r="D19" i="56"/>
  <c r="C19" i="56" s="1"/>
  <c r="C18" i="56"/>
  <c r="C17" i="56"/>
  <c r="C16" i="56"/>
  <c r="C15" i="56"/>
  <c r="D14" i="56"/>
  <c r="D13" i="56" s="1"/>
  <c r="C13" i="56" s="1"/>
  <c r="R135" i="58" l="1"/>
  <c r="R104" i="58"/>
  <c r="I162" i="58"/>
  <c r="R79" i="58"/>
  <c r="O162" i="58"/>
  <c r="J155" i="58"/>
  <c r="R155" i="58" s="1"/>
  <c r="R14" i="58"/>
  <c r="R13" i="58" s="1"/>
  <c r="R66" i="58"/>
  <c r="R65" i="58" s="1"/>
  <c r="T138" i="58"/>
  <c r="T128" i="58"/>
  <c r="T104" i="58"/>
  <c r="T135" i="58"/>
  <c r="E162" i="58"/>
  <c r="R94" i="58"/>
  <c r="R93" i="58" s="1"/>
  <c r="R128" i="58"/>
  <c r="R142" i="58"/>
  <c r="R117" i="58"/>
  <c r="E103" i="58"/>
  <c r="E89" i="58"/>
  <c r="R89" i="58" s="1"/>
  <c r="T90" i="58"/>
  <c r="T13" i="58"/>
  <c r="T14" i="58"/>
  <c r="E93" i="58"/>
  <c r="T93" i="58" s="1"/>
  <c r="T94" i="58"/>
  <c r="J162" i="58"/>
  <c r="E141" i="58"/>
  <c r="T142" i="58"/>
  <c r="T134" i="58"/>
  <c r="E116" i="58"/>
  <c r="T117" i="58"/>
  <c r="R138" i="58"/>
  <c r="R127" i="58"/>
  <c r="D57" i="56"/>
  <c r="C57" i="56" s="1"/>
  <c r="E80" i="56"/>
  <c r="C80" i="56" s="1"/>
  <c r="C14" i="56"/>
  <c r="D92" i="56"/>
  <c r="C92" i="56" s="1"/>
  <c r="C102" i="56"/>
  <c r="D33" i="56"/>
  <c r="C33" i="56" s="1"/>
  <c r="D65" i="56"/>
  <c r="C65" i="56" s="1"/>
  <c r="F86" i="56"/>
  <c r="E86" i="56" s="1"/>
  <c r="C86" i="56" s="1"/>
  <c r="T155" i="58" l="1"/>
  <c r="T89" i="58"/>
  <c r="E65" i="58"/>
  <c r="T65" i="58" s="1"/>
  <c r="T66" i="58"/>
  <c r="T162" i="58" s="1"/>
  <c r="T103" i="58"/>
  <c r="R103" i="58"/>
  <c r="R162" i="58"/>
  <c r="V162" i="58"/>
  <c r="U162" i="58"/>
  <c r="R141" i="58"/>
  <c r="R116" i="58"/>
  <c r="D12" i="56"/>
  <c r="D91" i="56"/>
  <c r="C91" i="56" s="1"/>
  <c r="D56" i="56"/>
  <c r="C56" i="56" s="1"/>
  <c r="C12" i="56"/>
  <c r="C90" i="56" s="1"/>
  <c r="D90" i="56" l="1"/>
  <c r="D116" i="56" s="1"/>
  <c r="C116" i="56" s="1"/>
  <c r="I62" i="55"/>
  <c r="I32" i="55" l="1"/>
  <c r="H86" i="52" l="1"/>
  <c r="H85" i="52" s="1"/>
  <c r="J86" i="52"/>
  <c r="J85" i="52" s="1"/>
  <c r="I86" i="52"/>
  <c r="I85" i="52" s="1"/>
  <c r="G87" i="52"/>
  <c r="G88" i="52"/>
  <c r="G86" i="52" l="1"/>
  <c r="G85" i="52" s="1"/>
  <c r="L62" i="55" l="1"/>
  <c r="L39" i="55"/>
  <c r="L22" i="55" l="1"/>
  <c r="L14" i="55"/>
  <c r="J90" i="52"/>
  <c r="I90" i="52"/>
  <c r="H90" i="52"/>
  <c r="H96" i="52" s="1"/>
  <c r="G95" i="52"/>
  <c r="G79" i="52"/>
  <c r="L72" i="52" l="1"/>
  <c r="G77" i="52" l="1"/>
  <c r="G76" i="52"/>
  <c r="G80" i="52"/>
  <c r="G74" i="52"/>
  <c r="G75" i="52"/>
  <c r="G67" i="52"/>
  <c r="G50" i="52"/>
  <c r="G17" i="52"/>
  <c r="G42" i="52"/>
  <c r="L65" i="52" l="1"/>
  <c r="G73" i="52" l="1"/>
  <c r="J71" i="52" l="1"/>
  <c r="I71" i="52"/>
  <c r="H71" i="52"/>
  <c r="G81" i="52"/>
  <c r="G78" i="52"/>
  <c r="G72" i="52" s="1"/>
  <c r="J64" i="52"/>
  <c r="I64" i="52"/>
  <c r="G70" i="52"/>
  <c r="G69" i="52"/>
  <c r="G68" i="52"/>
  <c r="G65" i="52" l="1"/>
  <c r="G71" i="52"/>
  <c r="H64" i="52"/>
  <c r="G64" i="52" s="1"/>
  <c r="I61" i="55" l="1"/>
  <c r="I38" i="55"/>
  <c r="I59" i="55"/>
  <c r="I65" i="55" s="1"/>
  <c r="I31" i="55"/>
  <c r="I21" i="55"/>
  <c r="I58" i="55" l="1"/>
  <c r="L59" i="55"/>
  <c r="L65" i="55" s="1"/>
  <c r="I13" i="55"/>
  <c r="C17" i="50" l="1"/>
  <c r="J62" i="52" l="1"/>
  <c r="J61" i="52" s="1"/>
  <c r="I62" i="52"/>
  <c r="I61" i="52" s="1"/>
  <c r="H62" i="52"/>
  <c r="H61" i="52" s="1"/>
  <c r="G59" i="52"/>
  <c r="G58" i="52"/>
  <c r="J57" i="52"/>
  <c r="J56" i="52" s="1"/>
  <c r="I57" i="52"/>
  <c r="H57" i="52"/>
  <c r="H56" i="52" s="1"/>
  <c r="G94" i="52"/>
  <c r="G93" i="52"/>
  <c r="G92" i="52"/>
  <c r="G91" i="52"/>
  <c r="I89" i="52"/>
  <c r="I82" i="52" s="1"/>
  <c r="H89" i="52"/>
  <c r="G55" i="52"/>
  <c r="G54" i="52"/>
  <c r="G53" i="52"/>
  <c r="G52" i="52"/>
  <c r="G51" i="52"/>
  <c r="G49" i="52"/>
  <c r="G48" i="52"/>
  <c r="G47" i="52"/>
  <c r="G46" i="52"/>
  <c r="G45" i="52"/>
  <c r="G44" i="52"/>
  <c r="G43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6" i="52"/>
  <c r="J15" i="52"/>
  <c r="I15" i="52"/>
  <c r="H15" i="52"/>
  <c r="C34" i="50"/>
  <c r="C33" i="50"/>
  <c r="F32" i="50"/>
  <c r="F31" i="50" s="1"/>
  <c r="E32" i="50"/>
  <c r="E31" i="50" s="1"/>
  <c r="D32" i="50"/>
  <c r="C30" i="50"/>
  <c r="D29" i="50"/>
  <c r="C29" i="50" s="1"/>
  <c r="F28" i="50"/>
  <c r="E28" i="50"/>
  <c r="C27" i="50"/>
  <c r="D26" i="50"/>
  <c r="C26" i="50" s="1"/>
  <c r="F25" i="50"/>
  <c r="E25" i="50"/>
  <c r="C21" i="50"/>
  <c r="C20" i="50"/>
  <c r="F19" i="50"/>
  <c r="F18" i="50" s="1"/>
  <c r="E19" i="50"/>
  <c r="E18" i="50" s="1"/>
  <c r="D19" i="50"/>
  <c r="C16" i="50"/>
  <c r="F15" i="50"/>
  <c r="F14" i="50" s="1"/>
  <c r="E15" i="50"/>
  <c r="E14" i="50" s="1"/>
  <c r="D15" i="50"/>
  <c r="D14" i="50" s="1"/>
  <c r="E24" i="50" l="1"/>
  <c r="G90" i="52"/>
  <c r="J14" i="52"/>
  <c r="H14" i="52"/>
  <c r="I14" i="52"/>
  <c r="J89" i="52"/>
  <c r="J82" i="52" s="1"/>
  <c r="D25" i="50"/>
  <c r="D24" i="50" s="1"/>
  <c r="C24" i="50" s="1"/>
  <c r="C32" i="50"/>
  <c r="D31" i="50"/>
  <c r="D35" i="50" s="1"/>
  <c r="C19" i="50"/>
  <c r="C25" i="50"/>
  <c r="G57" i="52"/>
  <c r="G56" i="52" s="1"/>
  <c r="G62" i="52"/>
  <c r="G61" i="52" s="1"/>
  <c r="F22" i="50"/>
  <c r="E22" i="50"/>
  <c r="D18" i="50"/>
  <c r="C18" i="50" s="1"/>
  <c r="D28" i="50"/>
  <c r="C28" i="50" s="1"/>
  <c r="F24" i="50"/>
  <c r="F35" i="50" s="1"/>
  <c r="L62" i="52"/>
  <c r="L57" i="52"/>
  <c r="C15" i="50"/>
  <c r="I56" i="52"/>
  <c r="L90" i="52"/>
  <c r="L96" i="52" s="1"/>
  <c r="G15" i="52"/>
  <c r="E35" i="50"/>
  <c r="C14" i="50"/>
  <c r="G89" i="52" l="1"/>
  <c r="G96" i="52"/>
  <c r="L15" i="52"/>
  <c r="L97" i="52"/>
  <c r="C31" i="50"/>
  <c r="C35" i="50" s="1"/>
  <c r="C22" i="50"/>
  <c r="D22" i="50"/>
  <c r="G14" i="52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<sst xmlns="http://schemas.openxmlformats.org/spreadsheetml/2006/main" count="1402" uniqueCount="666">
  <si>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</si>
  <si>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</si>
  <si>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</si>
  <si>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</si>
  <si>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</si>
  <si>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</si>
  <si>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</si>
  <si>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</si>
  <si>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</si>
  <si>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</si>
  <si>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</si>
  <si>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</si>
  <si>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</si>
  <si>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</si>
  <si>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</si>
  <si>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</si>
  <si>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</si>
  <si>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</si>
  <si>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</si>
  <si>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</si>
  <si>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</si>
  <si>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</si>
  <si>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</si>
  <si>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</si>
  <si>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</si>
  <si>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</si>
  <si>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</si>
  <si>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</si>
  <si>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</si>
  <si>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</si>
  <si>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</si>
  <si>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</si>
  <si>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</si>
  <si>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</si>
  <si>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</si>
  <si>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</si>
  <si>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</si>
  <si>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</si>
  <si>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</si>
  <si>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</si>
  <si>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</si>
  <si>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</si>
  <si>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</si>
  <si>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</si>
  <si>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</si>
  <si>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</si>
  <si>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</si>
  <si>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</si>
  <si>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</si>
  <si>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</si>
  <si>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</si>
  <si>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</si>
  <si>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</si>
  <si>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</si>
  <si>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</si>
  <si>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</si>
  <si>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</si>
  <si>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</si>
  <si>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</si>
  <si>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</si>
  <si>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0810160</t>
  </si>
  <si>
    <t>0160</t>
  </si>
  <si>
    <t>0111</t>
  </si>
  <si>
    <t>1000000</t>
  </si>
  <si>
    <t>Відділ  культури та туризму  виконавчого комітету Вараської міської ради</t>
  </si>
  <si>
    <t>1010000</t>
  </si>
  <si>
    <t>1017324</t>
  </si>
  <si>
    <t>7324</t>
  </si>
  <si>
    <t>Будівництво установ та закладів культури</t>
  </si>
  <si>
    <t>1011080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</si>
  <si>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</si>
  <si>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</si>
  <si>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</si>
  <si>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</si>
  <si>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</si>
  <si>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</si>
  <si>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</si>
  <si>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</si>
  <si>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</si>
  <si>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</si>
  <si>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</si>
  <si>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</si>
  <si>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</si>
  <si>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</si>
  <si>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</si>
  <si>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</si>
  <si>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</si>
  <si>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</si>
  <si>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</si>
  <si>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</si>
  <si>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</si>
  <si>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</si>
  <si>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</si>
  <si>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</si>
  <si>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</si>
  <si>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</si>
  <si>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</si>
  <si>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</si>
  <si>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</si>
  <si>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</si>
  <si>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</si>
  <si>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</si>
  <si>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</si>
  <si>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</si>
  <si>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</si>
  <si>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</si>
  <si>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</si>
  <si>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</si>
  <si>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</si>
  <si>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</si>
  <si>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</si>
  <si>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</si>
  <si>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</si>
  <si>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</si>
  <si>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</si>
  <si>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</si>
  <si>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</si>
  <si>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</si>
  <si>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</si>
  <si>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</si>
  <si>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</si>
  <si>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</si>
  <si>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</si>
  <si>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</si>
  <si>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</si>
  <si>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</si>
  <si>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</si>
  <si>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</si>
  <si>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</si>
  <si>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</si>
  <si>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</si>
  <si>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</si>
  <si>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</si>
  <si>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</si>
  <si>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</si>
  <si>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</si>
  <si>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</si>
  <si>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</si>
  <si>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</si>
  <si>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</si>
  <si>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</si>
  <si>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</si>
  <si>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</si>
  <si>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</si>
  <si>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</si>
  <si>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</si>
  <si>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</si>
  <si>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</si>
  <si>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</si>
  <si>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</si>
  <si>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</si>
  <si>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</si>
  <si>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</si>
  <si>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</si>
  <si>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</si>
  <si>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</si>
  <si>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</si>
  <si>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</si>
  <si>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</si>
  <si>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</si>
  <si>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</si>
  <si>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</si>
  <si>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</si>
  <si>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</si>
  <si>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</si>
  <si>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</si>
  <si>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</si>
  <si>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</si>
  <si>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</si>
  <si>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</si>
  <si>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</si>
  <si>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</si>
  <si>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</si>
  <si>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</si>
  <si>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</si>
  <si>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</si>
  <si>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</si>
  <si>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</si>
  <si>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</si>
  <si>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</si>
  <si>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</si>
  <si>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</si>
  <si>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</si>
  <si>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</si>
  <si>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</si>
  <si>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</si>
  <si>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</si>
  <si>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</si>
  <si>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</si>
  <si>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</si>
  <si>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</si>
  <si>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</si>
  <si>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</si>
  <si>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</si>
  <si>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</si>
  <si>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</si>
  <si>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</si>
  <si>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</si>
  <si>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</si>
  <si>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</si>
  <si>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</si>
  <si>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</si>
  <si>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</si>
  <si>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</si>
  <si>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</si>
  <si>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</si>
  <si>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</si>
  <si>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</si>
  <si>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</si>
  <si>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</si>
  <si>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</si>
  <si>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</si>
  <si>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</si>
  <si>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1510160</t>
  </si>
  <si>
    <t>1010</t>
  </si>
  <si>
    <t>0910</t>
  </si>
  <si>
    <t>Надання дошкільної освіти</t>
  </si>
  <si>
    <t>1517321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</si>
  <si>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</si>
  <si>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</si>
  <si>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</si>
  <si>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</si>
  <si>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</si>
  <si>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</si>
  <si>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</si>
  <si>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</si>
  <si>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</si>
  <si>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</si>
  <si>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</si>
  <si>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</si>
  <si>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</si>
  <si>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</si>
  <si>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</si>
  <si>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</si>
  <si>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</si>
  <si>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</si>
  <si>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</si>
  <si>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</si>
  <si>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</si>
  <si>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</si>
  <si>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</si>
  <si>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</si>
  <si>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</si>
  <si>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1010160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</si>
  <si>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</si>
  <si>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</si>
  <si>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</si>
  <si>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</si>
  <si>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</si>
  <si>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</si>
  <si>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</si>
  <si>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</si>
  <si>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</si>
  <si>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</si>
  <si>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</si>
  <si>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</si>
  <si>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</si>
  <si>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</si>
  <si>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</si>
  <si>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1017650</t>
  </si>
  <si>
    <t>7650</t>
  </si>
  <si>
    <t>Проведення експертної грошової оцінки земельної ділянки чи права на неї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</si>
  <si>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</si>
  <si>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</si>
  <si>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</si>
  <si>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</si>
  <si>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</si>
  <si>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</si>
  <si>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</si>
  <si>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</si>
  <si>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</si>
  <si>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</si>
  <si>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</si>
  <si>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</si>
  <si>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</si>
  <si>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</si>
  <si>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</si>
  <si>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</si>
  <si>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</si>
  <si>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</si>
  <si>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</si>
  <si>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</si>
  <si>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</si>
  <si>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</si>
  <si>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</si>
  <si>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</si>
  <si>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</si>
  <si>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Зміни до фінансування  бюджету Вараської                                                                                міської територіальної громади на 2021 рік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</si>
  <si>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</si>
  <si>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</si>
  <si>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</si>
  <si>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</si>
  <si>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</si>
  <si>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</si>
  <si>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</si>
  <si>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</si>
  <si>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</si>
  <si>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</si>
  <si>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</si>
  <si>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</si>
  <si>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</si>
  <si>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</si>
  <si>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</si>
  <si>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</si>
  <si>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</si>
  <si>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</si>
  <si>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</si>
  <si>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</si>
  <si>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</si>
  <si>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</si>
  <si>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</si>
  <si>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</si>
  <si>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</si>
  <si>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</si>
  <si>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</si>
  <si>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</si>
  <si>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</si>
  <si>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</si>
  <si>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</si>
  <si>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</si>
  <si>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</si>
  <si>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</si>
  <si>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</si>
  <si>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</si>
  <si>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</si>
  <si>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</si>
  <si>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</si>
  <si>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</si>
  <si>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>0217322</t>
  </si>
  <si>
    <t>7322</t>
  </si>
  <si>
    <t>Будівництво медичних установ та закладів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</si>
  <si>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</si>
  <si>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</si>
  <si>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</si>
  <si>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</si>
  <si>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</si>
  <si>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</si>
  <si>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</si>
  <si>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</si>
  <si>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</si>
  <si>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</si>
  <si>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</si>
  <si>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</si>
  <si>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</si>
  <si>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</si>
  <si>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</si>
  <si>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</si>
  <si>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</si>
  <si>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</si>
  <si>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</si>
  <si>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</si>
  <si>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</si>
  <si>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</si>
  <si>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</si>
  <si>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</si>
  <si>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</si>
  <si>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</si>
  <si>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</si>
  <si>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</si>
  <si>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</si>
  <si>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</si>
  <si>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</si>
  <si>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"Розумна громада" на 2021-2024 роки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</si>
  <si>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</si>
  <si>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</si>
  <si>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</si>
  <si>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Програма поводження з відходами м.Вараш на 2016-2020 роки</t>
  </si>
  <si>
    <t>Рішення міської ради від 15.10.2015  №2196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</si>
  <si>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</si>
  <si>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</si>
  <si>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</si>
  <si>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</si>
  <si>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</si>
  <si>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</si>
  <si>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</si>
  <si>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1021</t>
  </si>
  <si>
    <t xml:space="preserve">Надання загальної середньої освіти закладами загальної середньої освіти 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</si>
  <si>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</si>
  <si>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</si>
  <si>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</si>
  <si>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</si>
  <si>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Надання інших пільг окремим категоріям громадян відповідно до законодавства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</si>
  <si>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</si>
  <si>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</si>
  <si>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</si>
  <si>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</si>
  <si>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Програма розвитку культури та туризму на 2021-2025 роки</t>
  </si>
  <si>
    <t>Рішення міської ради від 15.12.2020 №39</t>
  </si>
  <si>
    <t>Х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</si>
  <si>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</si>
  <si>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</si>
  <si>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</si>
  <si>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</si>
  <si>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</si>
  <si>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</si>
  <si>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</si>
  <si>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</si>
  <si>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</si>
  <si>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</si>
  <si>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</si>
  <si>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№1583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</si>
  <si>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Геннадій ДЕРЕВ'ЯНЧУК</t>
    </r>
  </si>
  <si>
    <t xml:space="preserve">                          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</si>
  <si>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</si>
  <si>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</si>
  <si>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</si>
  <si>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</si>
  <si>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</si>
  <si>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</si>
  <si>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</si>
  <si>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</si>
  <si>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</si>
  <si>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</si>
  <si>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</si>
  <si>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</si>
  <si>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</si>
  <si>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</si>
  <si>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</si>
  <si>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</si>
  <si>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</si>
  <si>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</si>
  <si>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</si>
  <si>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</si>
  <si>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</si>
  <si>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</si>
  <si>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</si>
  <si>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</si>
  <si>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</si>
  <si>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</si>
  <si>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</si>
  <si>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</si>
  <si>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</si>
  <si>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</si>
  <si>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</si>
  <si>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</si>
  <si>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</si>
  <si>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</si>
  <si>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</si>
  <si>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</si>
  <si>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</si>
  <si>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</si>
  <si>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</si>
  <si>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</si>
  <si>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</si>
  <si>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</si>
  <si>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</si>
  <si>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</si>
  <si>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</si>
  <si>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</si>
  <si>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</si>
  <si>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</si>
  <si>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</si>
  <si>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</si>
  <si>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</si>
  <si>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</si>
  <si>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</si>
  <si>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</si>
  <si>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</si>
  <si>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</si>
  <si>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</si>
  <si>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</si>
  <si>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</si>
  <si>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</si>
  <si>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</si>
  <si>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</si>
  <si>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</si>
  <si>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</si>
  <si>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</si>
  <si>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</si>
  <si>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</si>
  <si>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</si>
  <si>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</si>
  <si>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</si>
  <si>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</si>
  <si>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</si>
  <si>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</si>
  <si>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</si>
  <si>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</si>
  <si>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</si>
  <si>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</si>
  <si>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</si>
  <si>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</si>
  <si>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</si>
  <si>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</si>
  <si>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</si>
  <si>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</si>
  <si>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</si>
  <si>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</si>
  <si>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</si>
  <si>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</si>
  <si>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</si>
  <si>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</si>
  <si>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1. Показники міжбюджетних трансфертів з інших бюджетів</t>
  </si>
  <si>
    <t>(грн)</t>
  </si>
  <si>
    <t>Державний бюджет України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</si>
  <si>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</si>
  <si>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</si>
  <si>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</si>
  <si>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</si>
  <si>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</si>
  <si>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</si>
  <si>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</si>
  <si>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</si>
  <si>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</si>
  <si>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</si>
  <si>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</si>
  <si>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</si>
  <si>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Керівництво і управління у відповідній сфері у містах (місті Києві), селищах, селах, об’єднаних територіальних громадах</t>
  </si>
  <si>
    <t>1217310</t>
  </si>
  <si>
    <t>Всього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</si>
  <si>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</si>
  <si>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</si>
  <si>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</si>
  <si>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1182</t>
  </si>
  <si>
    <t>1181</t>
  </si>
  <si>
    <t>0611181</t>
  </si>
  <si>
    <t>0611182</t>
  </si>
  <si>
    <t>0611180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</si>
  <si>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</si>
  <si>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</si>
  <si>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</si>
  <si>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</si>
  <si>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</si>
  <si>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</si>
  <si>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</si>
  <si>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</si>
  <si>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</si>
  <si>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</si>
  <si>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Рішення міської ради від 15.12.2020 №41</t>
  </si>
  <si>
    <t>3718710</t>
  </si>
  <si>
    <t>8710</t>
  </si>
  <si>
    <t>Резервний фонд місцевого бюджету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</si>
  <si>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</si>
  <si>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</si>
  <si>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</si>
  <si>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</si>
  <si>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</si>
  <si>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</si>
  <si>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</si>
  <si>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</si>
  <si>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</si>
  <si>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</si>
  <si>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</si>
  <si>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</si>
  <si>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</si>
  <si>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</si>
  <si>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</si>
  <si>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</si>
  <si>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</si>
  <si>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</si>
  <si>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</si>
  <si>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</si>
  <si>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</si>
  <si>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</si>
  <si>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</si>
  <si>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</si>
  <si>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</si>
  <si>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</si>
  <si>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</si>
  <si>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</si>
  <si>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</si>
  <si>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</si>
  <si>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</si>
  <si>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</si>
  <si>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</si>
  <si>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</si>
  <si>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</si>
  <si>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</si>
  <si>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</si>
  <si>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</si>
  <si>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</si>
  <si>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</si>
  <si>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</si>
  <si>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державного бюджету місцевим бюджетам</t>
  </si>
  <si>
    <t>в т.ч. за рахунок субвенції з обласного бюджету</t>
  </si>
  <si>
    <t>Зміни до міжбюджетних трансфертів на 2021 рік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</si>
  <si>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</si>
  <si>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</si>
  <si>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</si>
  <si>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</si>
  <si>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</si>
  <si>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</si>
  <si>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</si>
  <si>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Секретар міської ради                                                  Геннадій ДЕРЕВ'ЯНЧУК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</si>
  <si>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</si>
  <si>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</si>
  <si>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</si>
  <si>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</si>
  <si>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</si>
  <si>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</si>
  <si>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</si>
  <si>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Медична субвенція з державного бюджету місцевим бюджетам</t>
  </si>
  <si>
    <t>Рентна плата за спеціальне використання лісових ресурсів </t>
  </si>
  <si>
    <t>Міська програма "Безпечна громада" на 2019-2023 роки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</si>
  <si>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</si>
  <si>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</si>
  <si>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</si>
  <si>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</si>
  <si>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Будівництво споруд, установ та закладів фізичної культури і спорту</t>
  </si>
  <si>
    <t>Рішення міської ради від 29.11.2019  №1614</t>
  </si>
  <si>
    <t>Співфінансування ремонтів житлових будинків</t>
  </si>
  <si>
    <t>3413221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</si>
  <si>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</si>
  <si>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</si>
  <si>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</si>
  <si>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</si>
  <si>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</si>
  <si>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до рішення Вараської міської ради</t>
  </si>
  <si>
    <t>Код Класифікації    доходу бюджету/Код бюджету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</si>
  <si>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</si>
  <si>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</si>
  <si>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</si>
  <si>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>3416083</t>
  </si>
  <si>
    <t>Реконструкція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</si>
  <si>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Відділ  Державного архітектурно-будівельного контролю виконавчого комітету Вараської міської ради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</si>
  <si>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</si>
  <si>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</si>
  <si>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</si>
  <si>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Секретар міської ради                                              Геннадій ДЕРЕВ'ЯНЧУК</t>
  </si>
  <si>
    <t xml:space="preserve">                           II. Трансферти із спеціального фонду бюджету</t>
  </si>
  <si>
    <t xml:space="preserve">                           I. Трансферти із загального фонду бюджету</t>
  </si>
  <si>
    <t xml:space="preserve"> (код бюджету)</t>
  </si>
  <si>
    <t>Комплексна програма підтримки сім'ї, дітей та молоді Вараської міської територіальної громади на 2021-2025 роки</t>
  </si>
  <si>
    <t>0810180</t>
  </si>
  <si>
    <t>0380</t>
  </si>
  <si>
    <t>1610160</t>
  </si>
  <si>
    <t>в т.ч. за рахунок субвенції з місцевого бюджету</t>
  </si>
  <si>
    <t>Зміни до доходів бюджету Вараської міської  територіальної громади  на 2021 рік</t>
  </si>
  <si>
    <t>Додаток 4</t>
  </si>
  <si>
    <t xml:space="preserve">до рішення Вараської міської ради </t>
  </si>
  <si>
    <t>( грн.)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</si>
  <si>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</si>
  <si>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</si>
  <si>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Повернення кредитів</t>
  </si>
  <si>
    <t>Кредитування-усього</t>
  </si>
  <si>
    <t>Разом</t>
  </si>
  <si>
    <t xml:space="preserve">Повернення  пільгових довгострокових кредитів, наданих молодим сім’ям та одиноким молодим громадянам на будівництво/ реконструкцію/придбання житла  </t>
  </si>
  <si>
    <t xml:space="preserve">                        </t>
  </si>
  <si>
    <t xml:space="preserve">                                                          Додаток 5</t>
  </si>
  <si>
    <t>Забезпечення діяльності центрів професійного розвитку педагогічних працівників</t>
  </si>
  <si>
    <t>1160</t>
  </si>
  <si>
    <t>0611160</t>
  </si>
  <si>
    <t>1113133</t>
  </si>
  <si>
    <t>1215045</t>
  </si>
  <si>
    <t>Програма забезпечення виконання управлінням праці та соціального захисту населення виконавчого комітету Вараської міської ради рішень суду та пов'язаних із ними стягнень на 2021-2023 роки</t>
  </si>
  <si>
    <t>Рішення міської ради від 20.08.2021 №604</t>
  </si>
  <si>
    <t>Управління містобудування, архітектури та капітального будівництва  виконавчого комітету Вараської міської ради</t>
  </si>
  <si>
    <t>Капітальний ремонт нежитлового приміщення за адресою м-н Перемоги 21, м.Вараш, Рівненської області</t>
  </si>
  <si>
    <t>Капітальний ремонт спортзалів Вараської ЗОШ I-III ступенів №4 за адресою: Рівненська область, м.Вараш, вул.Вараш, 39 (коригування)</t>
  </si>
  <si>
    <t xml:space="preserve">Проектні роботи "Будівництво Сопачівського ліцею Вараської міської ради на 600 місць за адресою: с.Сопачів, вул. І.Гозуватого, 10 Володимирецького району Рівненської області" </t>
  </si>
  <si>
    <t xml:space="preserve">Виготовлення проектно-кошторисної документації  "Прокладання теплової мережі від ТК-27 до вул.Лугова в м.Вараш, Рівненської області" з проходженням експертизи </t>
  </si>
  <si>
    <t>Виготовлення проектно-кошторисної документації  "Будівництво теплової мережі від ТК-27 до вул.Лугова в м.Вараш, Рівненської області"</t>
  </si>
  <si>
    <t>Проведення експертизи проектно-кошторисної документації  "Будівництво теплової мережі від ТК-27 до вул.Лугова в м.Вараш, Рівненської області"</t>
  </si>
  <si>
    <t>Виготовлення проектно-кошторисної документації "Капітальний ремонт напірного каналізаційного колектора (від КК-1 до кута № 7а) в м. Вараш Рівненської області (коригування)"</t>
  </si>
  <si>
    <t>Проведення експертизи проектно-кошторисної документації "Капітальний ремонт напірного каналізаційного колектора (від КК-1 до кута № 7а) в м. Вараш Рівненської області (коригування)"</t>
  </si>
  <si>
    <t>Виготовлення проектно-кошторисної документації з проходженням експертизи на "Нове будівництво мультифункціонального спортивного майданчика для заняття ігровими видами спорту за адресою вул. Меслибницька, Північний мікрорайон, буд. 9, м. Вараш, Рівненська обл. (коригування)"</t>
  </si>
  <si>
    <t>Нове будівництво мультифункціонального спортивного майданчика для занять ігровими видами спорту за адресою вул. Меслибницька, Північний мікрорайон, буд. 9, м. Вараш, Рівненська обл. (коригування)</t>
  </si>
  <si>
    <t xml:space="preserve">Виготовлення проектно-кошторисної документації  "Спорткомплекс в місті Вараш, Вараського району, Рівненської області (коригування)" </t>
  </si>
  <si>
    <t>Реконструкція розподільчої теплової мережі системи теплопостачання від теплової камери ТК-9-8 до споживачів за адресою: м-н Будівельників м.Вараш, Рівненської області</t>
  </si>
  <si>
    <t xml:space="preserve">Виготовлення проектно-кошторисної документації  "Будівництво спорткомплексу в м.Кузнецовськ, Рівненської області, мікрорайон Вараш (в районі буд.11), (коригування)" </t>
  </si>
  <si>
    <t xml:space="preserve">Зміни до кредитування бюджету Вараської міської територіальної громади у 2021 році </t>
  </si>
  <si>
    <t>Обласний бюджет Рівненської області</t>
  </si>
  <si>
    <t>УСЬОГО за розділами I, II, у тому числі:</t>
  </si>
  <si>
    <t>Код  Програмної класифікації   видатків та кредитування місцевого бюджету/ Код бюджету</t>
  </si>
  <si>
    <t>17 листопада 2021 року № 1007</t>
  </si>
  <si>
    <t xml:space="preserve">                                                  17 листопада 2021 року№1007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</si>
</sst>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Helv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3"/>
      <name val="Times New Roman"/>
      <family val="1"/>
    </font>
    <font>
      <sz val="14"/>
      <color rgb="FFFF0000"/>
      <name val="Arial Cyr"/>
      <family val="2"/>
      <charset val="204"/>
    </font>
    <font>
      <b/>
      <sz val="14"/>
      <color rgb="FFFF0000"/>
      <name val="Times New Roman Cyr"/>
      <charset val="204"/>
    </font>
    <font>
      <i/>
      <sz val="14"/>
      <name val="Times New Roman CYR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6"/>
      <name val="Times New Roman CYR"/>
      <family val="1"/>
      <charset val="204"/>
    </font>
    <font>
      <i/>
      <sz val="13"/>
      <name val="Times New Roman"/>
      <family val="1"/>
      <charset val="204"/>
    </font>
    <font>
      <i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1"/>
      <color rgb="FFFF0000"/>
      <name val="Times New Roman"/>
      <family val="1"/>
    </font>
    <font>
      <i/>
      <sz val="12"/>
      <name val="Times New Roman"/>
      <family val="1"/>
    </font>
    <font>
      <i/>
      <sz val="13.5"/>
      <color rgb="FFFF0000"/>
      <name val="Times New Roman Cyr"/>
      <family val="1"/>
      <charset val="204"/>
    </font>
    <font>
      <i/>
      <sz val="13.5"/>
      <color rgb="FFFF0000"/>
      <name val="Times New Roman"/>
      <family val="1"/>
    </font>
    <font>
      <i/>
      <sz val="13.5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Arial Cyr"/>
      <charset val="204"/>
    </font>
    <font>
      <i/>
      <sz val="11"/>
      <color rgb="FFFF0000"/>
      <name val="Times New Roman CYR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 CYR"/>
      <charset val="204"/>
    </font>
    <font>
      <i/>
      <sz val="12"/>
      <color rgb="FFFF0000"/>
      <name val="Times New Roman CYR"/>
      <charset val="204"/>
    </font>
    <font>
      <sz val="12"/>
      <name val="Helv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1">
    <xf numFmtId="0" fontId="0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5" fillId="0" borderId="0"/>
    <xf numFmtId="0" fontId="1" fillId="0" borderId="0"/>
  </cellStyleXfs>
  <cellXfs count="791">
    <xf numFmtId="0" fontId="0" fillId="0" borderId="0" xfId="0"/>
    <xf numFmtId="0" fontId="3" fillId="0" borderId="0" xfId="0" applyFont="1"/>
    <xf numFmtId="0" fontId="0" fillId="0" borderId="0" xfId="0" applyFont="1"/>
    <xf numFmtId="3" fontId="8" fillId="0" borderId="0" xfId="0" applyNumberFormat="1" applyFont="1"/>
    <xf numFmtId="0" fontId="5" fillId="0" borderId="0" xfId="0" applyFont="1"/>
    <xf numFmtId="49" fontId="23" fillId="2" borderId="1" xfId="0" applyNumberFormat="1" applyFont="1" applyFill="1" applyBorder="1" applyAlignment="1">
      <alignment horizontal="center" wrapText="1"/>
    </xf>
    <xf numFmtId="49" fontId="23" fillId="2" borderId="1" xfId="25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49" fontId="19" fillId="0" borderId="1" xfId="26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19" fillId="0" borderId="1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left" wrapText="1"/>
    </xf>
    <xf numFmtId="49" fontId="27" fillId="0" borderId="1" xfId="26" applyNumberFormat="1" applyFont="1" applyFill="1" applyBorder="1" applyAlignment="1">
      <alignment horizontal="center" wrapText="1"/>
    </xf>
    <xf numFmtId="49" fontId="27" fillId="0" borderId="1" xfId="26" applyNumberFormat="1" applyFont="1" applyFill="1" applyBorder="1" applyAlignment="1">
      <alignment horizontal="left" wrapText="1"/>
    </xf>
    <xf numFmtId="49" fontId="23" fillId="2" borderId="1" xfId="0" applyNumberFormat="1" applyFont="1" applyFill="1" applyBorder="1" applyAlignment="1" applyProtection="1">
      <alignment horizontal="left" wrapText="1"/>
      <protection locked="0"/>
    </xf>
    <xf numFmtId="49" fontId="26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left" wrapText="1"/>
    </xf>
    <xf numFmtId="49" fontId="29" fillId="0" borderId="1" xfId="0" applyNumberFormat="1" applyFont="1" applyBorder="1" applyAlignment="1">
      <alignment horizontal="left" wrapText="1"/>
    </xf>
    <xf numFmtId="49" fontId="30" fillId="2" borderId="1" xfId="0" applyNumberFormat="1" applyFont="1" applyFill="1" applyBorder="1" applyAlignment="1">
      <alignment horizontal="center" wrapText="1"/>
    </xf>
    <xf numFmtId="49" fontId="30" fillId="2" borderId="1" xfId="0" applyNumberFormat="1" applyFont="1" applyFill="1" applyBorder="1" applyAlignment="1" applyProtection="1">
      <alignment horizontal="left" wrapText="1"/>
      <protection locked="0"/>
    </xf>
    <xf numFmtId="3" fontId="32" fillId="0" borderId="1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5" fillId="0" borderId="0" xfId="0" applyFont="1"/>
    <xf numFmtId="0" fontId="36" fillId="0" borderId="0" xfId="0" applyFont="1"/>
    <xf numFmtId="0" fontId="37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23" fillId="2" borderId="1" xfId="0" applyNumberFormat="1" applyFont="1" applyFill="1" applyBorder="1" applyAlignment="1">
      <alignment horizontal="center" wrapText="1"/>
    </xf>
    <xf numFmtId="3" fontId="34" fillId="0" borderId="0" xfId="0" applyNumberFormat="1" applyFont="1" applyFill="1"/>
    <xf numFmtId="0" fontId="34" fillId="0" borderId="0" xfId="0" applyFont="1"/>
    <xf numFmtId="49" fontId="16" fillId="0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wrapText="1"/>
    </xf>
    <xf numFmtId="0" fontId="41" fillId="0" borderId="0" xfId="0" applyFont="1"/>
    <xf numFmtId="0" fontId="41" fillId="0" borderId="0" xfId="0" applyFont="1" applyFill="1"/>
    <xf numFmtId="4" fontId="27" fillId="0" borderId="1" xfId="0" applyNumberFormat="1" applyFont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 wrapText="1"/>
    </xf>
    <xf numFmtId="49" fontId="27" fillId="0" borderId="1" xfId="27" applyNumberFormat="1" applyFont="1" applyFill="1" applyBorder="1" applyAlignment="1">
      <alignment horizontal="left" wrapText="1"/>
    </xf>
    <xf numFmtId="49" fontId="32" fillId="0" borderId="1" xfId="0" applyNumberFormat="1" applyFont="1" applyFill="1" applyBorder="1" applyAlignment="1">
      <alignment horizontal="center" wrapText="1"/>
    </xf>
    <xf numFmtId="49" fontId="43" fillId="0" borderId="1" xfId="27" applyNumberFormat="1" applyFont="1" applyFill="1" applyBorder="1" applyAlignment="1">
      <alignment horizontal="left" wrapText="1"/>
    </xf>
    <xf numFmtId="0" fontId="45" fillId="0" borderId="0" xfId="0" applyFont="1"/>
    <xf numFmtId="0" fontId="45" fillId="0" borderId="0" xfId="0" applyFont="1" applyFill="1"/>
    <xf numFmtId="0" fontId="34" fillId="0" borderId="0" xfId="0" applyFont="1" applyFill="1"/>
    <xf numFmtId="49" fontId="46" fillId="0" borderId="1" xfId="0" applyNumberFormat="1" applyFont="1" applyFill="1" applyBorder="1" applyAlignment="1">
      <alignment horizontal="center" wrapText="1"/>
    </xf>
    <xf numFmtId="49" fontId="47" fillId="0" borderId="1" xfId="0" applyNumberFormat="1" applyFont="1" applyFill="1" applyBorder="1" applyAlignment="1">
      <alignment horizontal="left" wrapText="1"/>
    </xf>
    <xf numFmtId="0" fontId="48" fillId="0" borderId="0" xfId="0" applyFont="1"/>
    <xf numFmtId="0" fontId="48" fillId="0" borderId="0" xfId="0" applyFont="1" applyFill="1"/>
    <xf numFmtId="49" fontId="12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49" fontId="27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Border="1" applyAlignment="1">
      <alignment horizontal="center" wrapText="1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0" fontId="49" fillId="0" borderId="0" xfId="0" applyFont="1"/>
    <xf numFmtId="0" fontId="49" fillId="0" borderId="0" xfId="0" applyFont="1" applyFill="1"/>
    <xf numFmtId="0" fontId="49" fillId="0" borderId="0" xfId="0" applyFont="1" applyAlignment="1">
      <alignment horizontal="left"/>
    </xf>
    <xf numFmtId="0" fontId="49" fillId="0" borderId="0" xfId="0" applyFont="1" applyFill="1" applyAlignment="1">
      <alignment horizontal="left"/>
    </xf>
    <xf numFmtId="49" fontId="31" fillId="0" borderId="1" xfId="0" applyNumberFormat="1" applyFont="1" applyFill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wrapText="1"/>
    </xf>
    <xf numFmtId="49" fontId="27" fillId="4" borderId="1" xfId="0" applyNumberFormat="1" applyFont="1" applyFill="1" applyBorder="1" applyAlignment="1">
      <alignment horizontal="center" wrapText="1"/>
    </xf>
    <xf numFmtId="49" fontId="27" fillId="4" borderId="1" xfId="0" applyNumberFormat="1" applyFont="1" applyFill="1" applyBorder="1" applyAlignment="1">
      <alignment horizontal="left" wrapText="1"/>
    </xf>
    <xf numFmtId="0" fontId="11" fillId="0" borderId="0" xfId="0" applyFont="1"/>
    <xf numFmtId="49" fontId="43" fillId="4" borderId="1" xfId="0" applyNumberFormat="1" applyFont="1" applyFill="1" applyBorder="1" applyAlignment="1">
      <alignment horizontal="left" wrapText="1"/>
    </xf>
    <xf numFmtId="3" fontId="17" fillId="2" borderId="1" xfId="0" applyNumberFormat="1" applyFont="1" applyFill="1" applyBorder="1" applyAlignment="1">
      <alignment horizontal="center" wrapText="1"/>
    </xf>
    <xf numFmtId="49" fontId="26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2" fillId="0" borderId="1" xfId="0" applyNumberFormat="1" applyFont="1" applyBorder="1" applyAlignment="1" applyProtection="1">
      <alignment horizontal="left" wrapText="1"/>
      <protection locked="0"/>
    </xf>
    <xf numFmtId="0" fontId="50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center" wrapText="1"/>
    </xf>
    <xf numFmtId="3" fontId="42" fillId="0" borderId="1" xfId="0" applyNumberFormat="1" applyFont="1" applyBorder="1" applyAlignment="1">
      <alignment horizontal="center" wrapText="1"/>
    </xf>
    <xf numFmtId="0" fontId="11" fillId="0" borderId="0" xfId="0" applyFont="1" applyBorder="1"/>
    <xf numFmtId="0" fontId="11" fillId="0" borderId="1" xfId="0" applyFont="1" applyBorder="1"/>
    <xf numFmtId="49" fontId="16" fillId="0" borderId="1" xfId="0" applyNumberFormat="1" applyFont="1" applyBorder="1" applyAlignment="1">
      <alignment horizontal="center" vertical="center" wrapText="1"/>
    </xf>
    <xf numFmtId="49" fontId="26" fillId="3" borderId="1" xfId="0" applyNumberFormat="1" applyFont="1" applyFill="1" applyBorder="1" applyAlignment="1" applyProtection="1">
      <alignment horizontal="center" wrapText="1"/>
      <protection locked="0"/>
    </xf>
    <xf numFmtId="49" fontId="23" fillId="3" borderId="1" xfId="25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1" fontId="2" fillId="0" borderId="0" xfId="28" applyNumberFormat="1" applyFont="1" applyFill="1" applyBorder="1" applyAlignment="1">
      <alignment vertical="top" wrapText="1"/>
    </xf>
    <xf numFmtId="49" fontId="2" fillId="0" borderId="0" xfId="28" applyNumberFormat="1" applyFont="1" applyFill="1" applyBorder="1" applyAlignment="1">
      <alignment vertical="top" wrapText="1"/>
    </xf>
    <xf numFmtId="0" fontId="55" fillId="0" borderId="0" xfId="28" applyFont="1" applyAlignment="1"/>
    <xf numFmtId="0" fontId="56" fillId="0" borderId="0" xfId="28" applyFont="1" applyFill="1" applyBorder="1"/>
    <xf numFmtId="0" fontId="5" fillId="0" borderId="0" xfId="28" applyFont="1" applyAlignment="1">
      <alignment horizontal="right"/>
    </xf>
    <xf numFmtId="49" fontId="7" fillId="0" borderId="8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Border="1" applyAlignment="1">
      <alignment horizontal="right" vertical="top" wrapText="1"/>
    </xf>
    <xf numFmtId="0" fontId="37" fillId="0" borderId="0" xfId="28" applyFont="1" applyFill="1" applyBorder="1"/>
    <xf numFmtId="0" fontId="4" fillId="0" borderId="0" xfId="28" applyFont="1" applyFill="1" applyBorder="1" applyAlignment="1">
      <alignment horizontal="center"/>
    </xf>
    <xf numFmtId="0" fontId="59" fillId="0" borderId="1" xfId="28" applyFont="1" applyFill="1" applyBorder="1" applyAlignment="1">
      <alignment horizontal="center" vertical="center"/>
    </xf>
    <xf numFmtId="0" fontId="59" fillId="0" borderId="1" xfId="28" applyFont="1" applyFill="1" applyBorder="1" applyAlignment="1">
      <alignment horizontal="center" vertical="center" wrapText="1"/>
    </xf>
    <xf numFmtId="49" fontId="21" fillId="0" borderId="1" xfId="28" applyNumberFormat="1" applyFont="1" applyFill="1" applyBorder="1" applyAlignment="1">
      <alignment horizontal="center" vertical="top" wrapText="1"/>
    </xf>
    <xf numFmtId="0" fontId="21" fillId="0" borderId="1" xfId="28" applyFont="1" applyFill="1" applyBorder="1" applyAlignment="1">
      <alignment horizontal="center" vertical="center" wrapText="1"/>
    </xf>
    <xf numFmtId="0" fontId="60" fillId="0" borderId="0" xfId="28" applyFont="1" applyFill="1" applyBorder="1"/>
    <xf numFmtId="0" fontId="56" fillId="4" borderId="0" xfId="28" applyFont="1" applyFill="1" applyBorder="1"/>
    <xf numFmtId="49" fontId="61" fillId="0" borderId="1" xfId="28" applyNumberFormat="1" applyFont="1" applyFill="1" applyBorder="1" applyAlignment="1">
      <alignment horizontal="center" wrapText="1"/>
    </xf>
    <xf numFmtId="49" fontId="61" fillId="0" borderId="1" xfId="28" applyNumberFormat="1" applyFont="1" applyFill="1" applyBorder="1" applyAlignment="1">
      <alignment wrapText="1"/>
    </xf>
    <xf numFmtId="3" fontId="58" fillId="0" borderId="1" xfId="28" applyNumberFormat="1" applyFont="1" applyFill="1" applyBorder="1" applyAlignment="1">
      <alignment horizontal="center" wrapText="1"/>
    </xf>
    <xf numFmtId="0" fontId="62" fillId="4" borderId="0" xfId="28" applyFont="1" applyFill="1" applyBorder="1"/>
    <xf numFmtId="0" fontId="62" fillId="0" borderId="0" xfId="28" applyFont="1" applyFill="1" applyBorder="1"/>
    <xf numFmtId="49" fontId="63" fillId="0" borderId="1" xfId="28" applyNumberFormat="1" applyFont="1" applyFill="1" applyBorder="1" applyAlignment="1">
      <alignment horizontal="center" wrapText="1"/>
    </xf>
    <xf numFmtId="49" fontId="63" fillId="0" borderId="1" xfId="28" applyNumberFormat="1" applyFont="1" applyFill="1" applyBorder="1" applyAlignment="1">
      <alignment horizontal="left" wrapText="1"/>
    </xf>
    <xf numFmtId="2" fontId="62" fillId="0" borderId="0" xfId="28" applyNumberFormat="1" applyFont="1" applyFill="1" applyBorder="1"/>
    <xf numFmtId="49" fontId="63" fillId="0" borderId="1" xfId="28" applyNumberFormat="1" applyFont="1" applyFill="1" applyBorder="1" applyAlignment="1">
      <alignment horizontal="left" vertical="top" wrapText="1"/>
    </xf>
    <xf numFmtId="3" fontId="7" fillId="0" borderId="1" xfId="28" applyNumberFormat="1" applyFont="1" applyFill="1" applyBorder="1" applyAlignment="1">
      <alignment horizontal="center"/>
    </xf>
    <xf numFmtId="0" fontId="64" fillId="4" borderId="0" xfId="28" applyFont="1" applyFill="1" applyBorder="1"/>
    <xf numFmtId="0" fontId="64" fillId="0" borderId="0" xfId="28" applyFont="1" applyFill="1" applyBorder="1"/>
    <xf numFmtId="4" fontId="58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 wrapText="1"/>
    </xf>
    <xf numFmtId="4" fontId="63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/>
    </xf>
    <xf numFmtId="49" fontId="63" fillId="0" borderId="1" xfId="28" applyNumberFormat="1" applyFont="1" applyFill="1" applyBorder="1" applyAlignment="1">
      <alignment wrapText="1"/>
    </xf>
    <xf numFmtId="4" fontId="58" fillId="0" borderId="1" xfId="28" applyNumberFormat="1" applyFont="1" applyFill="1" applyBorder="1" applyAlignment="1">
      <alignment horizontal="center"/>
    </xf>
    <xf numFmtId="49" fontId="63" fillId="0" borderId="1" xfId="28" applyNumberFormat="1" applyFont="1" applyFill="1" applyBorder="1" applyAlignment="1">
      <alignment vertical="center" wrapText="1"/>
    </xf>
    <xf numFmtId="3" fontId="58" fillId="0" borderId="1" xfId="28" applyNumberFormat="1" applyFont="1" applyFill="1" applyBorder="1" applyAlignment="1">
      <alignment horizontal="left" wrapText="1"/>
    </xf>
    <xf numFmtId="49" fontId="56" fillId="0" borderId="0" xfId="28" applyNumberFormat="1" applyFont="1" applyFill="1" applyBorder="1" applyAlignment="1">
      <alignment vertical="top" wrapText="1"/>
    </xf>
    <xf numFmtId="0" fontId="66" fillId="0" borderId="0" xfId="28" applyFont="1" applyFill="1" applyBorder="1"/>
    <xf numFmtId="0" fontId="62" fillId="0" borderId="0" xfId="29" applyFont="1" applyFill="1" applyBorder="1" applyAlignment="1" applyProtection="1">
      <alignment vertical="center" wrapText="1"/>
    </xf>
    <xf numFmtId="164" fontId="64" fillId="0" borderId="0" xfId="28" applyNumberFormat="1" applyFont="1" applyFill="1" applyBorder="1"/>
    <xf numFmtId="3" fontId="64" fillId="0" borderId="0" xfId="28" applyNumberFormat="1" applyFont="1" applyFill="1" applyBorder="1"/>
    <xf numFmtId="1" fontId="56" fillId="0" borderId="0" xfId="28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left" wrapText="1"/>
    </xf>
    <xf numFmtId="0" fontId="7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5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49" fontId="7" fillId="0" borderId="8" xfId="24" applyNumberFormat="1" applyFont="1" applyFill="1" applyBorder="1" applyAlignment="1">
      <alignment horizontal="center" wrapText="1"/>
    </xf>
    <xf numFmtId="1" fontId="2" fillId="0" borderId="0" xfId="2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2" fillId="0" borderId="0" xfId="0" applyFont="1"/>
    <xf numFmtId="0" fontId="71" fillId="0" borderId="0" xfId="0" applyFont="1"/>
    <xf numFmtId="0" fontId="72" fillId="0" borderId="0" xfId="0" applyFont="1"/>
    <xf numFmtId="0" fontId="58" fillId="0" borderId="3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3" fillId="0" borderId="0" xfId="0" applyFont="1"/>
    <xf numFmtId="49" fontId="17" fillId="2" borderId="1" xfId="0" applyNumberFormat="1" applyFont="1" applyFill="1" applyBorder="1" applyAlignment="1">
      <alignment horizontal="center" wrapText="1"/>
    </xf>
    <xf numFmtId="49" fontId="17" fillId="2" borderId="1" xfId="25" applyNumberFormat="1" applyFont="1" applyFill="1" applyBorder="1" applyAlignment="1" applyProtection="1">
      <alignment horizontal="left" wrapText="1"/>
      <protection locked="0"/>
    </xf>
    <xf numFmtId="0" fontId="74" fillId="2" borderId="1" xfId="0" applyFont="1" applyFill="1" applyBorder="1" applyAlignment="1"/>
    <xf numFmtId="0" fontId="54" fillId="2" borderId="1" xfId="0" applyFont="1" applyFill="1" applyBorder="1" applyAlignment="1">
      <alignment horizontal="center"/>
    </xf>
    <xf numFmtId="3" fontId="17" fillId="0" borderId="0" xfId="0" applyNumberFormat="1" applyFont="1"/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3" fontId="75" fillId="0" borderId="0" xfId="0" applyNumberFormat="1" applyFont="1" applyFill="1"/>
    <xf numFmtId="0" fontId="70" fillId="0" borderId="0" xfId="0" applyFont="1" applyFill="1"/>
    <xf numFmtId="0" fontId="12" fillId="0" borderId="1" xfId="0" applyFont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70" fillId="0" borderId="0" xfId="0" applyFont="1"/>
    <xf numFmtId="0" fontId="77" fillId="0" borderId="0" xfId="0" applyFont="1"/>
    <xf numFmtId="49" fontId="12" fillId="0" borderId="1" xfId="0" applyNumberFormat="1" applyFont="1" applyFill="1" applyBorder="1" applyAlignment="1">
      <alignment horizontal="left" wrapText="1"/>
    </xf>
    <xf numFmtId="0" fontId="75" fillId="0" borderId="0" xfId="0" applyFont="1"/>
    <xf numFmtId="0" fontId="78" fillId="0" borderId="0" xfId="0" applyFont="1"/>
    <xf numFmtId="49" fontId="12" fillId="0" borderId="1" xfId="0" applyNumberFormat="1" applyFont="1" applyBorder="1" applyAlignment="1">
      <alignment horizontal="center" wrapText="1"/>
    </xf>
    <xf numFmtId="49" fontId="16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79" fillId="0" borderId="0" xfId="0" applyFont="1"/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3" fillId="0" borderId="0" xfId="0" applyFont="1"/>
    <xf numFmtId="0" fontId="17" fillId="2" borderId="1" xfId="0" applyFont="1" applyFill="1" applyBorder="1" applyAlignment="1">
      <alignment horizontal="center" wrapText="1"/>
    </xf>
    <xf numFmtId="3" fontId="80" fillId="0" borderId="0" xfId="0" applyNumberFormat="1" applyFont="1"/>
    <xf numFmtId="0" fontId="12" fillId="0" borderId="1" xfId="0" applyFont="1" applyBorder="1" applyAlignment="1"/>
    <xf numFmtId="0" fontId="17" fillId="2" borderId="1" xfId="0" applyFont="1" applyFill="1" applyBorder="1" applyAlignment="1">
      <alignment wrapText="1"/>
    </xf>
    <xf numFmtId="49" fontId="17" fillId="6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wrapText="1"/>
    </xf>
    <xf numFmtId="0" fontId="81" fillId="0" borderId="0" xfId="0" applyFont="1"/>
    <xf numFmtId="0" fontId="27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19" fillId="0" borderId="0" xfId="0" applyFont="1"/>
    <xf numFmtId="0" fontId="82" fillId="0" borderId="0" xfId="0" applyFont="1"/>
    <xf numFmtId="0" fontId="1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12" fillId="0" borderId="0" xfId="0" applyFont="1" applyAlignment="1">
      <alignment wrapText="1"/>
    </xf>
    <xf numFmtId="49" fontId="31" fillId="0" borderId="5" xfId="0" applyNumberFormat="1" applyFont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51" fillId="0" borderId="1" xfId="0" applyFont="1" applyBorder="1"/>
    <xf numFmtId="0" fontId="12" fillId="5" borderId="1" xfId="0" applyFont="1" applyFill="1" applyBorder="1" applyAlignment="1">
      <alignment horizontal="left" wrapText="1"/>
    </xf>
    <xf numFmtId="4" fontId="12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3" fontId="52" fillId="2" borderId="1" xfId="0" applyNumberFormat="1" applyFont="1" applyFill="1" applyBorder="1" applyAlignment="1">
      <alignment horizontal="center" wrapText="1"/>
    </xf>
    <xf numFmtId="0" fontId="34" fillId="0" borderId="0" xfId="0" applyFont="1" applyBorder="1"/>
    <xf numFmtId="0" fontId="35" fillId="0" borderId="0" xfId="0" applyFont="1"/>
    <xf numFmtId="0" fontId="35" fillId="0" borderId="0" xfId="0" applyFont="1" applyBorder="1"/>
    <xf numFmtId="0" fontId="5" fillId="0" borderId="5" xfId="0" applyFont="1" applyBorder="1" applyAlignment="1">
      <alignment horizontal="center" wrapText="1"/>
    </xf>
    <xf numFmtId="49" fontId="84" fillId="0" borderId="1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 applyProtection="1">
      <alignment horizontal="left" wrapText="1"/>
      <protection locked="0"/>
    </xf>
    <xf numFmtId="49" fontId="26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left" wrapText="1"/>
    </xf>
    <xf numFmtId="4" fontId="23" fillId="2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4" fontId="19" fillId="0" borderId="1" xfId="0" applyNumberFormat="1" applyFont="1" applyBorder="1" applyAlignment="1">
      <alignment horizontal="center" wrapText="1"/>
    </xf>
    <xf numFmtId="0" fontId="86" fillId="0" borderId="0" xfId="0" applyFont="1"/>
    <xf numFmtId="49" fontId="26" fillId="2" borderId="1" xfId="0" applyNumberFormat="1" applyFont="1" applyFill="1" applyBorder="1" applyAlignment="1">
      <alignment horizontal="center" vertical="center" wrapText="1"/>
    </xf>
    <xf numFmtId="0" fontId="87" fillId="0" borderId="0" xfId="0" applyFont="1"/>
    <xf numFmtId="0" fontId="88" fillId="0" borderId="0" xfId="0" applyFont="1"/>
    <xf numFmtId="3" fontId="3" fillId="0" borderId="0" xfId="0" applyNumberFormat="1" applyFont="1"/>
    <xf numFmtId="3" fontId="94" fillId="0" borderId="0" xfId="0" applyNumberFormat="1" applyFont="1"/>
    <xf numFmtId="0" fontId="94" fillId="0" borderId="0" xfId="0" applyFont="1"/>
    <xf numFmtId="0" fontId="93" fillId="0" borderId="0" xfId="0" applyFont="1"/>
    <xf numFmtId="0" fontId="3" fillId="0" borderId="0" xfId="0" applyFont="1" applyAlignment="1">
      <alignment wrapText="1"/>
    </xf>
    <xf numFmtId="3" fontId="95" fillId="0" borderId="0" xfId="0" applyNumberFormat="1" applyFont="1" applyBorder="1" applyAlignment="1">
      <alignment horizontal="justify" wrapText="1"/>
    </xf>
    <xf numFmtId="0" fontId="87" fillId="0" borderId="0" xfId="0" applyFont="1" applyBorder="1" applyAlignment="1">
      <alignment horizontal="center"/>
    </xf>
    <xf numFmtId="0" fontId="87" fillId="0" borderId="0" xfId="0" applyNumberFormat="1" applyFont="1" applyBorder="1" applyAlignment="1" applyProtection="1">
      <alignment horizontal="left" vertical="center" wrapText="1"/>
    </xf>
    <xf numFmtId="164" fontId="97" fillId="0" borderId="0" xfId="0" applyNumberFormat="1" applyFont="1" applyBorder="1" applyAlignment="1">
      <alignment horizontal="right" wrapText="1"/>
    </xf>
    <xf numFmtId="0" fontId="97" fillId="0" borderId="0" xfId="0" applyFont="1" applyFill="1" applyBorder="1" applyAlignment="1">
      <alignment horizontal="center" vertical="top" wrapText="1"/>
    </xf>
    <xf numFmtId="49" fontId="98" fillId="0" borderId="0" xfId="0" applyNumberFormat="1" applyFont="1" applyFill="1" applyBorder="1" applyAlignment="1" applyProtection="1">
      <alignment wrapText="1"/>
      <protection locked="0"/>
    </xf>
    <xf numFmtId="164" fontId="98" fillId="0" borderId="0" xfId="0" applyNumberFormat="1" applyFont="1" applyFill="1" applyBorder="1" applyAlignment="1">
      <alignment horizontal="right" wrapText="1"/>
    </xf>
    <xf numFmtId="0" fontId="99" fillId="0" borderId="0" xfId="0" applyFont="1"/>
    <xf numFmtId="0" fontId="97" fillId="0" borderId="0" xfId="0" applyFont="1" applyBorder="1" applyAlignment="1" applyProtection="1">
      <alignment horizontal="center" vertical="top" wrapText="1"/>
    </xf>
    <xf numFmtId="0" fontId="97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4" fontId="17" fillId="2" borderId="1" xfId="0" applyNumberFormat="1" applyFont="1" applyFill="1" applyBorder="1" applyAlignment="1">
      <alignment horizontal="center" wrapText="1"/>
    </xf>
    <xf numFmtId="4" fontId="34" fillId="0" borderId="0" xfId="0" applyNumberFormat="1" applyFont="1" applyFill="1"/>
    <xf numFmtId="0" fontId="105" fillId="0" borderId="0" xfId="30" applyFont="1"/>
    <xf numFmtId="0" fontId="106" fillId="0" borderId="0" xfId="30" applyFont="1"/>
    <xf numFmtId="49" fontId="18" fillId="0" borderId="0" xfId="28" applyNumberFormat="1" applyFont="1" applyFill="1" applyBorder="1" applyAlignment="1">
      <alignment horizontal="right" wrapText="1"/>
    </xf>
    <xf numFmtId="0" fontId="19" fillId="0" borderId="0" xfId="30" applyFont="1"/>
    <xf numFmtId="0" fontId="105" fillId="0" borderId="1" xfId="30" applyFont="1" applyBorder="1" applyAlignment="1">
      <alignment horizontal="center" vertical="center" wrapText="1"/>
    </xf>
    <xf numFmtId="0" fontId="106" fillId="0" borderId="0" xfId="30" applyFont="1" applyAlignment="1">
      <alignment horizontal="center" vertical="center" wrapText="1"/>
    </xf>
    <xf numFmtId="0" fontId="21" fillId="0" borderId="1" xfId="30" applyFont="1" applyBorder="1" applyAlignment="1">
      <alignment horizontal="center" vertical="center" wrapText="1"/>
    </xf>
    <xf numFmtId="0" fontId="107" fillId="0" borderId="0" xfId="30" applyFont="1" applyAlignment="1">
      <alignment horizontal="center" vertical="center" wrapText="1"/>
    </xf>
    <xf numFmtId="0" fontId="19" fillId="2" borderId="1" xfId="30" applyFont="1" applyFill="1" applyBorder="1" applyAlignment="1">
      <alignment horizontal="center" wrapText="1"/>
    </xf>
    <xf numFmtId="3" fontId="17" fillId="2" borderId="1" xfId="30" applyNumberFormat="1" applyFont="1" applyFill="1" applyBorder="1" applyAlignment="1">
      <alignment horizontal="center" wrapText="1"/>
    </xf>
    <xf numFmtId="0" fontId="108" fillId="0" borderId="0" xfId="30" applyFont="1" applyAlignment="1">
      <alignment horizontal="center" vertical="center" wrapText="1"/>
    </xf>
    <xf numFmtId="3" fontId="19" fillId="0" borderId="1" xfId="30" applyNumberFormat="1" applyFont="1" applyBorder="1" applyAlignment="1">
      <alignment horizontal="center" wrapText="1"/>
    </xf>
    <xf numFmtId="0" fontId="109" fillId="0" borderId="1" xfId="30" applyFont="1" applyBorder="1" applyAlignment="1">
      <alignment wrapText="1"/>
    </xf>
    <xf numFmtId="3" fontId="27" fillId="0" borderId="1" xfId="30" applyNumberFormat="1" applyFont="1" applyBorder="1" applyAlignment="1">
      <alignment horizontal="center" wrapText="1"/>
    </xf>
    <xf numFmtId="0" fontId="110" fillId="0" borderId="0" xfId="30" applyFont="1" applyAlignment="1">
      <alignment horizontal="center" vertical="center" wrapText="1"/>
    </xf>
    <xf numFmtId="0" fontId="19" fillId="0" borderId="1" xfId="30" applyFont="1" applyBorder="1" applyAlignment="1">
      <alignment wrapText="1"/>
    </xf>
    <xf numFmtId="4" fontId="19" fillId="0" borderId="1" xfId="30" applyNumberFormat="1" applyFont="1" applyBorder="1" applyAlignment="1">
      <alignment horizontal="center" wrapText="1"/>
    </xf>
    <xf numFmtId="3" fontId="16" fillId="0" borderId="1" xfId="30" applyNumberFormat="1" applyFont="1" applyFill="1" applyBorder="1" applyAlignment="1">
      <alignment horizontal="center" wrapText="1"/>
    </xf>
    <xf numFmtId="0" fontId="27" fillId="0" borderId="1" xfId="30" applyFont="1" applyBorder="1" applyAlignment="1">
      <alignment wrapText="1"/>
    </xf>
    <xf numFmtId="4" fontId="27" fillId="0" borderId="1" xfId="30" applyNumberFormat="1" applyFont="1" applyBorder="1" applyAlignment="1">
      <alignment horizontal="center" wrapText="1"/>
    </xf>
    <xf numFmtId="4" fontId="17" fillId="2" borderId="1" xfId="30" applyNumberFormat="1" applyFont="1" applyFill="1" applyBorder="1" applyAlignment="1">
      <alignment horizontal="center" wrapText="1"/>
    </xf>
    <xf numFmtId="49" fontId="23" fillId="2" borderId="1" xfId="30" applyNumberFormat="1" applyFont="1" applyFill="1" applyBorder="1" applyAlignment="1" applyProtection="1">
      <alignment horizontal="center" wrapText="1"/>
      <protection locked="0"/>
    </xf>
    <xf numFmtId="3" fontId="23" fillId="2" borderId="1" xfId="30" applyNumberFormat="1" applyFont="1" applyFill="1" applyBorder="1" applyAlignment="1" applyProtection="1">
      <alignment horizontal="center" wrapText="1"/>
      <protection locked="0"/>
    </xf>
    <xf numFmtId="0" fontId="108" fillId="0" borderId="0" xfId="30" applyFont="1" applyAlignment="1">
      <alignment wrapText="1"/>
    </xf>
    <xf numFmtId="49" fontId="29" fillId="0" borderId="1" xfId="30" applyNumberFormat="1" applyFont="1" applyFill="1" applyBorder="1" applyAlignment="1" applyProtection="1">
      <alignment wrapText="1"/>
      <protection locked="0"/>
    </xf>
    <xf numFmtId="49" fontId="30" fillId="0" borderId="1" xfId="30" applyNumberFormat="1" applyFont="1" applyFill="1" applyBorder="1" applyAlignment="1" applyProtection="1">
      <alignment horizontal="center" wrapText="1"/>
      <protection locked="0"/>
    </xf>
    <xf numFmtId="3" fontId="31" fillId="0" borderId="1" xfId="30" applyNumberFormat="1" applyFont="1" applyFill="1" applyBorder="1" applyAlignment="1" applyProtection="1">
      <alignment horizontal="center" wrapText="1"/>
      <protection locked="0"/>
    </xf>
    <xf numFmtId="0" fontId="110" fillId="0" borderId="0" xfId="30" applyFont="1" applyFill="1" applyAlignment="1">
      <alignment wrapText="1"/>
    </xf>
    <xf numFmtId="0" fontId="110" fillId="0" borderId="0" xfId="30" applyFont="1" applyAlignment="1">
      <alignment wrapText="1"/>
    </xf>
    <xf numFmtId="49" fontId="30" fillId="2" borderId="1" xfId="30" applyNumberFormat="1" applyFont="1" applyFill="1" applyBorder="1" applyAlignment="1" applyProtection="1">
      <alignment horizontal="center" wrapText="1"/>
      <protection locked="0"/>
    </xf>
    <xf numFmtId="3" fontId="32" fillId="2" borderId="1" xfId="0" applyNumberFormat="1" applyFont="1" applyFill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wrapText="1"/>
    </xf>
    <xf numFmtId="49" fontId="29" fillId="0" borderId="1" xfId="30" applyNumberFormat="1" applyFont="1" applyFill="1" applyBorder="1" applyAlignment="1" applyProtection="1">
      <alignment horizontal="left" wrapText="1"/>
      <protection locked="0"/>
    </xf>
    <xf numFmtId="49" fontId="111" fillId="0" borderId="1" xfId="30" applyNumberFormat="1" applyFont="1" applyFill="1" applyBorder="1" applyAlignment="1" applyProtection="1">
      <alignment horizontal="center" wrapText="1"/>
      <protection locked="0"/>
    </xf>
    <xf numFmtId="49" fontId="26" fillId="2" borderId="1" xfId="0" applyNumberFormat="1" applyFont="1" applyFill="1" applyBorder="1" applyAlignment="1">
      <alignment horizontal="center" wrapText="1"/>
    </xf>
    <xf numFmtId="3" fontId="85" fillId="2" borderId="1" xfId="0" applyNumberFormat="1" applyFont="1" applyFill="1" applyBorder="1" applyAlignment="1">
      <alignment horizontal="center" wrapText="1"/>
    </xf>
    <xf numFmtId="49" fontId="19" fillId="0" borderId="0" xfId="30" applyNumberFormat="1" applyFont="1"/>
    <xf numFmtId="0" fontId="108" fillId="0" borderId="0" xfId="30" applyFont="1"/>
    <xf numFmtId="49" fontId="106" fillId="0" borderId="0" xfId="30" applyNumberFormat="1" applyFont="1"/>
    <xf numFmtId="0" fontId="113" fillId="0" borderId="0" xfId="30" applyFont="1"/>
    <xf numFmtId="49" fontId="114" fillId="0" borderId="0" xfId="30" applyNumberFormat="1" applyFont="1" applyFill="1" applyBorder="1" applyAlignment="1">
      <alignment horizontal="center" vertical="center" wrapText="1"/>
    </xf>
    <xf numFmtId="49" fontId="34" fillId="0" borderId="0" xfId="30" applyNumberFormat="1" applyFont="1" applyFill="1" applyBorder="1" applyAlignment="1" applyProtection="1">
      <alignment vertical="top" wrapText="1"/>
      <protection locked="0"/>
    </xf>
    <xf numFmtId="0" fontId="106" fillId="0" borderId="0" xfId="30" applyFont="1" applyBorder="1"/>
    <xf numFmtId="49" fontId="114" fillId="0" borderId="0" xfId="30" applyNumberFormat="1" applyFont="1" applyFill="1" applyBorder="1" applyAlignment="1" applyProtection="1">
      <alignment vertical="top" wrapText="1"/>
      <protection locked="0"/>
    </xf>
    <xf numFmtId="4" fontId="52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26" fillId="0" borderId="1" xfId="0" applyNumberFormat="1" applyFont="1" applyFill="1" applyBorder="1" applyAlignment="1">
      <alignment horizontal="center" wrapText="1"/>
    </xf>
    <xf numFmtId="4" fontId="19" fillId="0" borderId="1" xfId="0" applyNumberFormat="1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 wrapText="1"/>
    </xf>
    <xf numFmtId="4" fontId="83" fillId="0" borderId="1" xfId="0" applyNumberFormat="1" applyFont="1" applyBorder="1" applyAlignment="1">
      <alignment horizontal="center" wrapText="1"/>
    </xf>
    <xf numFmtId="49" fontId="115" fillId="0" borderId="1" xfId="0" applyNumberFormat="1" applyFont="1" applyBorder="1" applyAlignment="1">
      <alignment horizontal="center" wrapText="1"/>
    </xf>
    <xf numFmtId="49" fontId="115" fillId="0" borderId="1" xfId="0" applyNumberFormat="1" applyFont="1" applyFill="1" applyBorder="1" applyAlignment="1">
      <alignment horizontal="center" wrapText="1"/>
    </xf>
    <xf numFmtId="49" fontId="116" fillId="0" borderId="1" xfId="0" applyNumberFormat="1" applyFont="1" applyBorder="1" applyAlignment="1">
      <alignment horizontal="left" wrapText="1"/>
    </xf>
    <xf numFmtId="4" fontId="33" fillId="3" borderId="1" xfId="0" applyNumberFormat="1" applyFont="1" applyFill="1" applyBorder="1" applyAlignment="1">
      <alignment horizontal="center" wrapText="1"/>
    </xf>
    <xf numFmtId="49" fontId="118" fillId="2" borderId="1" xfId="0" applyNumberFormat="1" applyFont="1" applyFill="1" applyBorder="1" applyAlignment="1">
      <alignment horizontal="center" wrapText="1"/>
    </xf>
    <xf numFmtId="49" fontId="118" fillId="2" borderId="1" xfId="0" applyNumberFormat="1" applyFont="1" applyFill="1" applyBorder="1" applyAlignment="1">
      <alignment horizontal="center" vertical="center" wrapText="1"/>
    </xf>
    <xf numFmtId="49" fontId="118" fillId="2" borderId="1" xfId="0" applyNumberFormat="1" applyFont="1" applyFill="1" applyBorder="1" applyAlignment="1" applyProtection="1">
      <alignment horizontal="left" wrapText="1"/>
      <protection locked="0"/>
    </xf>
    <xf numFmtId="4" fontId="119" fillId="2" borderId="1" xfId="0" applyNumberFormat="1" applyFont="1" applyFill="1" applyBorder="1" applyAlignment="1">
      <alignment horizontal="center" wrapText="1"/>
    </xf>
    <xf numFmtId="0" fontId="121" fillId="0" borderId="0" xfId="0" applyFont="1"/>
    <xf numFmtId="3" fontId="122" fillId="0" borderId="0" xfId="0" applyNumberFormat="1" applyFont="1" applyFill="1"/>
    <xf numFmtId="49" fontId="115" fillId="0" borderId="1" xfId="0" applyNumberFormat="1" applyFont="1" applyFill="1" applyBorder="1" applyAlignment="1">
      <alignment horizontal="center" vertical="center" wrapText="1"/>
    </xf>
    <xf numFmtId="0" fontId="116" fillId="0" borderId="0" xfId="0" applyFont="1" applyAlignment="1">
      <alignment wrapText="1"/>
    </xf>
    <xf numFmtId="4" fontId="116" fillId="0" borderId="1" xfId="0" applyNumberFormat="1" applyFont="1" applyBorder="1" applyAlignment="1">
      <alignment horizontal="center" wrapText="1"/>
    </xf>
    <xf numFmtId="49" fontId="115" fillId="0" borderId="4" xfId="0" applyNumberFormat="1" applyFont="1" applyBorder="1" applyAlignment="1">
      <alignment horizontal="center" wrapText="1"/>
    </xf>
    <xf numFmtId="49" fontId="115" fillId="0" borderId="4" xfId="0" applyNumberFormat="1" applyFont="1" applyBorder="1" applyAlignment="1">
      <alignment horizontal="center" vertical="center" wrapText="1"/>
    </xf>
    <xf numFmtId="49" fontId="117" fillId="0" borderId="1" xfId="0" applyNumberFormat="1" applyFont="1" applyBorder="1" applyAlignment="1" applyProtection="1">
      <alignment horizontal="left" wrapText="1"/>
      <protection locked="0"/>
    </xf>
    <xf numFmtId="0" fontId="121" fillId="0" borderId="0" xfId="0" applyFont="1" applyBorder="1"/>
    <xf numFmtId="0" fontId="121" fillId="0" borderId="1" xfId="0" applyFont="1" applyBorder="1"/>
    <xf numFmtId="49" fontId="115" fillId="0" borderId="1" xfId="0" applyNumberFormat="1" applyFont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wrapText="1"/>
    </xf>
    <xf numFmtId="4" fontId="106" fillId="0" borderId="0" xfId="30" applyNumberFormat="1" applyFont="1"/>
    <xf numFmtId="4" fontId="19" fillId="0" borderId="0" xfId="30" applyNumberFormat="1" applyFont="1"/>
    <xf numFmtId="4" fontId="105" fillId="0" borderId="1" xfId="30" applyNumberFormat="1" applyFont="1" applyBorder="1" applyAlignment="1">
      <alignment horizontal="center" vertical="center" wrapText="1"/>
    </xf>
    <xf numFmtId="4" fontId="23" fillId="2" borderId="1" xfId="30" applyNumberFormat="1" applyFont="1" applyFill="1" applyBorder="1" applyAlignment="1" applyProtection="1">
      <alignment horizontal="center" wrapText="1"/>
      <protection locked="0"/>
    </xf>
    <xf numFmtId="4" fontId="29" fillId="0" borderId="1" xfId="30" applyNumberFormat="1" applyFont="1" applyFill="1" applyBorder="1" applyAlignment="1" applyProtection="1">
      <alignment horizontal="center" wrapText="1"/>
      <protection locked="0"/>
    </xf>
    <xf numFmtId="4" fontId="26" fillId="0" borderId="1" xfId="30" applyNumberFormat="1" applyFont="1" applyFill="1" applyBorder="1" applyAlignment="1" applyProtection="1">
      <alignment horizontal="center" wrapText="1"/>
      <protection locked="0"/>
    </xf>
    <xf numFmtId="4" fontId="105" fillId="0" borderId="0" xfId="30" applyNumberFormat="1" applyFont="1"/>
    <xf numFmtId="4" fontId="1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7" fillId="2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4" fontId="54" fillId="0" borderId="1" xfId="0" applyNumberFormat="1" applyFont="1" applyBorder="1" applyAlignment="1">
      <alignment horizontal="center"/>
    </xf>
    <xf numFmtId="4" fontId="76" fillId="0" borderId="1" xfId="0" applyNumberFormat="1" applyFont="1" applyBorder="1"/>
    <xf numFmtId="4" fontId="75" fillId="0" borderId="1" xfId="0" applyNumberFormat="1" applyFont="1" applyBorder="1"/>
    <xf numFmtId="4" fontId="11" fillId="0" borderId="1" xfId="0" applyNumberFormat="1" applyFont="1" applyBorder="1"/>
    <xf numFmtId="4" fontId="78" fillId="0" borderId="1" xfId="0" applyNumberFormat="1" applyFont="1" applyBorder="1"/>
    <xf numFmtId="4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54" fillId="0" borderId="1" xfId="0" applyNumberFormat="1" applyFont="1" applyFill="1" applyBorder="1" applyAlignment="1">
      <alignment horizontal="center"/>
    </xf>
    <xf numFmtId="4" fontId="70" fillId="0" borderId="1" xfId="0" applyNumberFormat="1" applyFont="1" applyBorder="1"/>
    <xf numFmtId="3" fontId="21" fillId="0" borderId="1" xfId="30" applyNumberFormat="1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/>
    </xf>
    <xf numFmtId="4" fontId="32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49" fontId="123" fillId="0" borderId="1" xfId="0" applyNumberFormat="1" applyFont="1" applyBorder="1" applyAlignment="1">
      <alignment horizontal="left" wrapText="1"/>
    </xf>
    <xf numFmtId="49" fontId="16" fillId="0" borderId="9" xfId="0" applyNumberFormat="1" applyFont="1" applyBorder="1" applyAlignment="1">
      <alignment horizontal="center" wrapText="1"/>
    </xf>
    <xf numFmtId="0" fontId="124" fillId="0" borderId="1" xfId="0" applyFont="1" applyBorder="1" applyAlignment="1">
      <alignment wrapText="1"/>
    </xf>
    <xf numFmtId="49" fontId="46" fillId="0" borderId="5" xfId="0" applyNumberFormat="1" applyFont="1" applyBorder="1" applyAlignment="1">
      <alignment horizontal="center" wrapText="1"/>
    </xf>
    <xf numFmtId="0" fontId="125" fillId="0" borderId="1" xfId="0" applyFont="1" applyBorder="1" applyAlignment="1">
      <alignment horizontal="left" wrapText="1"/>
    </xf>
    <xf numFmtId="4" fontId="85" fillId="0" borderId="1" xfId="0" applyNumberFormat="1" applyFont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 applyProtection="1">
      <alignment horizontal="center"/>
      <protection locked="0"/>
    </xf>
    <xf numFmtId="4" fontId="42" fillId="0" borderId="1" xfId="0" applyNumberFormat="1" applyFont="1" applyFill="1" applyBorder="1" applyAlignment="1">
      <alignment horizontal="center" wrapText="1"/>
    </xf>
    <xf numFmtId="4" fontId="32" fillId="0" borderId="1" xfId="0" applyNumberFormat="1" applyFont="1" applyFill="1" applyBorder="1" applyAlignment="1">
      <alignment horizontal="center" wrapText="1"/>
    </xf>
    <xf numFmtId="4" fontId="32" fillId="0" borderId="1" xfId="0" applyNumberFormat="1" applyFont="1" applyFill="1" applyBorder="1" applyAlignment="1" applyProtection="1">
      <alignment horizontal="center"/>
      <protection locked="0"/>
    </xf>
    <xf numFmtId="4" fontId="44" fillId="0" borderId="1" xfId="0" applyNumberFormat="1" applyFont="1" applyFill="1" applyBorder="1" applyAlignment="1">
      <alignment horizontal="center" wrapText="1"/>
    </xf>
    <xf numFmtId="4" fontId="31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 wrapText="1"/>
    </xf>
    <xf numFmtId="4" fontId="46" fillId="0" borderId="1" xfId="0" applyNumberFormat="1" applyFont="1" applyFill="1" applyBorder="1" applyAlignment="1">
      <alignment horizontal="center" wrapText="1"/>
    </xf>
    <xf numFmtId="4" fontId="83" fillId="0" borderId="1" xfId="0" applyNumberFormat="1" applyFont="1" applyFill="1" applyBorder="1" applyAlignment="1">
      <alignment horizontal="center" wrapText="1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1" xfId="0" applyNumberFormat="1" applyFont="1" applyFill="1" applyBorder="1" applyAlignment="1" applyProtection="1">
      <alignment horizontal="center"/>
      <protection locked="0"/>
    </xf>
    <xf numFmtId="4" fontId="19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83" fillId="0" borderId="1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Border="1" applyAlignment="1">
      <alignment horizontal="center" wrapText="1"/>
    </xf>
    <xf numFmtId="4" fontId="44" fillId="0" borderId="1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4" fontId="52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 wrapText="1"/>
    </xf>
    <xf numFmtId="4" fontId="120" fillId="2" borderId="1" xfId="0" applyNumberFormat="1" applyFont="1" applyFill="1" applyBorder="1" applyAlignment="1">
      <alignment horizontal="center" wrapText="1"/>
    </xf>
    <xf numFmtId="4" fontId="117" fillId="0" borderId="1" xfId="0" applyNumberFormat="1" applyFont="1" applyBorder="1" applyAlignment="1">
      <alignment horizontal="center" wrapText="1"/>
    </xf>
    <xf numFmtId="4" fontId="117" fillId="0" borderId="3" xfId="0" applyNumberFormat="1" applyFont="1" applyFill="1" applyBorder="1" applyAlignment="1">
      <alignment horizontal="center" wrapText="1"/>
    </xf>
    <xf numFmtId="4" fontId="117" fillId="0" borderId="3" xfId="0" applyNumberFormat="1" applyFont="1" applyBorder="1" applyAlignment="1">
      <alignment horizontal="center" wrapText="1"/>
    </xf>
    <xf numFmtId="4" fontId="116" fillId="0" borderId="3" xfId="0" applyNumberFormat="1" applyFont="1" applyBorder="1" applyAlignment="1">
      <alignment horizontal="center" wrapText="1"/>
    </xf>
    <xf numFmtId="4" fontId="117" fillId="0" borderId="1" xfId="0" applyNumberFormat="1" applyFont="1" applyFill="1" applyBorder="1" applyAlignment="1">
      <alignment horizontal="center" wrapText="1"/>
    </xf>
    <xf numFmtId="4" fontId="120" fillId="0" borderId="1" xfId="0" applyNumberFormat="1" applyFont="1" applyBorder="1" applyAlignment="1">
      <alignment horizontal="center" wrapText="1"/>
    </xf>
    <xf numFmtId="49" fontId="126" fillId="0" borderId="1" xfId="0" applyNumberFormat="1" applyFont="1" applyBorder="1" applyAlignment="1">
      <alignment horizontal="center" wrapText="1"/>
    </xf>
    <xf numFmtId="49" fontId="126" fillId="0" borderId="1" xfId="0" applyNumberFormat="1" applyFont="1" applyFill="1" applyBorder="1" applyAlignment="1">
      <alignment horizontal="center" wrapText="1"/>
    </xf>
    <xf numFmtId="4" fontId="127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8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85" fillId="0" borderId="1" xfId="0" applyNumberFormat="1" applyFont="1" applyBorder="1" applyAlignment="1">
      <alignment horizontal="center"/>
    </xf>
    <xf numFmtId="49" fontId="8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 vertical="center" wrapText="1"/>
    </xf>
    <xf numFmtId="0" fontId="103" fillId="0" borderId="13" xfId="0" applyFont="1" applyBorder="1" applyAlignment="1">
      <alignment horizontal="right"/>
    </xf>
    <xf numFmtId="3" fontId="5" fillId="0" borderId="15" xfId="0" applyNumberFormat="1" applyFont="1" applyBorder="1"/>
    <xf numFmtId="0" fontId="128" fillId="0" borderId="13" xfId="0" applyFont="1" applyBorder="1" applyAlignment="1">
      <alignment horizontal="center" vertical="center"/>
    </xf>
    <xf numFmtId="0" fontId="128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0" fontId="102" fillId="0" borderId="15" xfId="0" applyFont="1" applyBorder="1" applyAlignment="1">
      <alignment horizontal="left"/>
    </xf>
    <xf numFmtId="0" fontId="89" fillId="0" borderId="13" xfId="0" applyFont="1" applyBorder="1" applyAlignment="1">
      <alignment horizontal="center"/>
    </xf>
    <xf numFmtId="3" fontId="5" fillId="0" borderId="17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/>
    </xf>
    <xf numFmtId="0" fontId="5" fillId="0" borderId="14" xfId="0" applyFont="1" applyBorder="1"/>
    <xf numFmtId="0" fontId="89" fillId="0" borderId="16" xfId="0" applyFont="1" applyBorder="1" applyAlignment="1">
      <alignment horizontal="center"/>
    </xf>
    <xf numFmtId="0" fontId="5" fillId="0" borderId="16" xfId="0" applyFont="1" applyBorder="1"/>
    <xf numFmtId="0" fontId="96" fillId="0" borderId="0" xfId="0" applyFont="1"/>
    <xf numFmtId="0" fontId="90" fillId="0" borderId="0" xfId="0" applyFont="1" applyBorder="1" applyAlignment="1">
      <alignment horizontal="center"/>
    </xf>
    <xf numFmtId="49" fontId="90" fillId="0" borderId="0" xfId="0" applyNumberFormat="1" applyFont="1" applyBorder="1" applyAlignment="1" applyProtection="1">
      <alignment vertical="top"/>
      <protection locked="0"/>
    </xf>
    <xf numFmtId="0" fontId="90" fillId="0" borderId="0" xfId="0" applyFont="1" applyBorder="1"/>
    <xf numFmtId="0" fontId="130" fillId="0" borderId="0" xfId="0" applyFont="1" applyBorder="1" applyAlignment="1">
      <alignment horizontal="left"/>
    </xf>
    <xf numFmtId="0" fontId="91" fillId="0" borderId="0" xfId="0" applyFont="1" applyBorder="1" applyAlignment="1">
      <alignment horizontal="left" wrapText="1"/>
    </xf>
    <xf numFmtId="0" fontId="132" fillId="0" borderId="0" xfId="0" applyFont="1" applyBorder="1" applyAlignment="1">
      <alignment horizontal="justify" wrapText="1"/>
    </xf>
    <xf numFmtId="3" fontId="132" fillId="0" borderId="0" xfId="0" applyNumberFormat="1" applyFont="1" applyBorder="1" applyAlignment="1">
      <alignment horizontal="right" wrapText="1"/>
    </xf>
    <xf numFmtId="3" fontId="98" fillId="0" borderId="0" xfId="0" applyNumberFormat="1" applyFont="1" applyBorder="1" applyAlignment="1">
      <alignment horizontal="right" wrapText="1"/>
    </xf>
    <xf numFmtId="49" fontId="12" fillId="0" borderId="1" xfId="0" applyNumberFormat="1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>
      <alignment horizontal="center" wrapText="1"/>
    </xf>
    <xf numFmtId="0" fontId="133" fillId="0" borderId="0" xfId="0" applyFont="1"/>
    <xf numFmtId="49" fontId="31" fillId="0" borderId="1" xfId="0" applyNumberFormat="1" applyFont="1" applyBorder="1" applyAlignment="1">
      <alignment horizontal="left" wrapText="1"/>
    </xf>
    <xf numFmtId="0" fontId="101" fillId="0" borderId="1" xfId="0" applyFont="1" applyBorder="1" applyAlignment="1">
      <alignment wrapText="1"/>
    </xf>
    <xf numFmtId="49" fontId="54" fillId="2" borderId="1" xfId="0" applyNumberFormat="1" applyFont="1" applyFill="1" applyBorder="1" applyAlignment="1">
      <alignment horizontal="center"/>
    </xf>
    <xf numFmtId="0" fontId="54" fillId="2" borderId="1" xfId="0" applyFont="1" applyFill="1" applyBorder="1" applyAlignment="1">
      <alignment horizontal="justify" wrapText="1"/>
    </xf>
    <xf numFmtId="0" fontId="54" fillId="2" borderId="1" xfId="0" applyFont="1" applyFill="1" applyBorder="1" applyAlignment="1">
      <alignment horizontal="center" wrapText="1"/>
    </xf>
    <xf numFmtId="4" fontId="54" fillId="2" borderId="1" xfId="0" applyNumberFormat="1" applyFont="1" applyFill="1" applyBorder="1" applyAlignment="1">
      <alignment horizontal="center"/>
    </xf>
    <xf numFmtId="3" fontId="134" fillId="0" borderId="0" xfId="0" applyNumberFormat="1" applyFont="1"/>
    <xf numFmtId="49" fontId="12" fillId="0" borderId="5" xfId="0" applyNumberFormat="1" applyFont="1" applyBorder="1" applyAlignment="1">
      <alignment horizontal="center" wrapText="1"/>
    </xf>
    <xf numFmtId="3" fontId="135" fillId="0" borderId="0" xfId="0" applyNumberFormat="1" applyFont="1" applyFill="1"/>
    <xf numFmtId="0" fontId="12" fillId="0" borderId="0" xfId="0" applyFont="1" applyFill="1"/>
    <xf numFmtId="0" fontId="12" fillId="0" borderId="0" xfId="0" applyFont="1"/>
    <xf numFmtId="0" fontId="43" fillId="0" borderId="0" xfId="0" applyFont="1"/>
    <xf numFmtId="0" fontId="136" fillId="0" borderId="0" xfId="0" applyFont="1" applyAlignment="1">
      <alignment horizontal="center" vertical="center"/>
    </xf>
    <xf numFmtId="49" fontId="23" fillId="0" borderId="1" xfId="30" applyNumberFormat="1" applyFont="1" applyFill="1" applyBorder="1" applyAlignment="1" applyProtection="1">
      <alignment horizontal="center" wrapText="1"/>
      <protection locked="0"/>
    </xf>
    <xf numFmtId="3" fontId="85" fillId="0" borderId="1" xfId="0" applyNumberFormat="1" applyFont="1" applyBorder="1" applyAlignment="1">
      <alignment horizontal="center" wrapText="1"/>
    </xf>
    <xf numFmtId="3" fontId="29" fillId="0" borderId="1" xfId="30" applyNumberFormat="1" applyFont="1" applyFill="1" applyBorder="1" applyAlignment="1" applyProtection="1">
      <alignment horizontal="center" wrapText="1"/>
      <protection locked="0"/>
    </xf>
    <xf numFmtId="0" fontId="108" fillId="0" borderId="0" xfId="30" applyFont="1" applyFill="1" applyAlignment="1">
      <alignment wrapText="1"/>
    </xf>
    <xf numFmtId="3" fontId="32" fillId="0" borderId="1" xfId="0" applyNumberFormat="1" applyFont="1" applyFill="1" applyBorder="1" applyAlignment="1">
      <alignment horizontal="center" wrapText="1"/>
    </xf>
    <xf numFmtId="49" fontId="23" fillId="3" borderId="1" xfId="30" applyNumberFormat="1" applyFont="1" applyFill="1" applyBorder="1" applyAlignment="1">
      <alignment horizontal="center" vertical="top" wrapText="1"/>
    </xf>
    <xf numFmtId="49" fontId="23" fillId="3" borderId="1" xfId="30" applyNumberFormat="1" applyFont="1" applyFill="1" applyBorder="1" applyAlignment="1">
      <alignment horizontal="center" wrapText="1"/>
    </xf>
    <xf numFmtId="49" fontId="137" fillId="3" borderId="1" xfId="30" applyNumberFormat="1" applyFont="1" applyFill="1" applyBorder="1" applyAlignment="1" applyProtection="1">
      <alignment horizontal="center" wrapText="1"/>
      <protection locked="0"/>
    </xf>
    <xf numFmtId="49" fontId="23" fillId="3" borderId="1" xfId="30" applyNumberFormat="1" applyFont="1" applyFill="1" applyBorder="1" applyAlignment="1" applyProtection="1">
      <alignment horizontal="center" wrapText="1"/>
      <protection locked="0"/>
    </xf>
    <xf numFmtId="1" fontId="23" fillId="3" borderId="1" xfId="30" applyNumberFormat="1" applyFont="1" applyFill="1" applyBorder="1" applyAlignment="1" applyProtection="1">
      <alignment horizontal="center" wrapText="1"/>
      <protection locked="0"/>
    </xf>
    <xf numFmtId="4" fontId="137" fillId="3" borderId="1" xfId="30" applyNumberFormat="1" applyFont="1" applyFill="1" applyBorder="1" applyAlignment="1" applyProtection="1">
      <alignment horizontal="center" wrapText="1"/>
      <protection locked="0"/>
    </xf>
    <xf numFmtId="3" fontId="137" fillId="3" borderId="1" xfId="30" applyNumberFormat="1" applyFont="1" applyFill="1" applyBorder="1" applyAlignment="1" applyProtection="1">
      <alignment horizontal="center" wrapText="1"/>
      <protection locked="0"/>
    </xf>
    <xf numFmtId="4" fontId="17" fillId="0" borderId="0" xfId="30" applyNumberFormat="1" applyFont="1" applyAlignment="1">
      <alignment horizontal="center" vertical="center" wrapText="1"/>
    </xf>
    <xf numFmtId="4" fontId="108" fillId="0" borderId="0" xfId="30" applyNumberFormat="1" applyFont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" fontId="17" fillId="6" borderId="1" xfId="0" applyNumberFormat="1" applyFont="1" applyFill="1" applyBorder="1" applyAlignment="1">
      <alignment horizontal="center"/>
    </xf>
    <xf numFmtId="49" fontId="103" fillId="0" borderId="13" xfId="0" applyNumberFormat="1" applyFont="1" applyBorder="1" applyAlignment="1">
      <alignment horizontal="center"/>
    </xf>
    <xf numFmtId="3" fontId="103" fillId="0" borderId="15" xfId="0" applyNumberFormat="1" applyFont="1" applyBorder="1" applyAlignment="1">
      <alignment horizontal="center"/>
    </xf>
    <xf numFmtId="3" fontId="138" fillId="0" borderId="15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left" wrapText="1"/>
    </xf>
    <xf numFmtId="49" fontId="103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89" fillId="0" borderId="40" xfId="0" applyFont="1" applyBorder="1" applyAlignment="1">
      <alignment horizontal="center"/>
    </xf>
    <xf numFmtId="49" fontId="29" fillId="0" borderId="1" xfId="0" applyNumberFormat="1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39" fillId="0" borderId="1" xfId="0" applyFont="1" applyBorder="1" applyAlignment="1"/>
    <xf numFmtId="0" fontId="5" fillId="5" borderId="1" xfId="0" applyFont="1" applyFill="1" applyBorder="1" applyAlignment="1">
      <alignment horizontal="left" wrapText="1"/>
    </xf>
    <xf numFmtId="49" fontId="112" fillId="0" borderId="1" xfId="0" applyNumberFormat="1" applyFont="1" applyBorder="1" applyAlignment="1">
      <alignment horizontal="center" wrapText="1"/>
    </xf>
    <xf numFmtId="0" fontId="83" fillId="5" borderId="1" xfId="0" applyFont="1" applyFill="1" applyBorder="1" applyAlignment="1">
      <alignment horizontal="center" wrapText="1"/>
    </xf>
    <xf numFmtId="0" fontId="83" fillId="5" borderId="1" xfId="0" applyFont="1" applyFill="1" applyBorder="1" applyAlignment="1">
      <alignment horizontal="left" wrapText="1"/>
    </xf>
    <xf numFmtId="0" fontId="19" fillId="0" borderId="1" xfId="30" applyFont="1" applyFill="1" applyBorder="1" applyAlignment="1">
      <alignment wrapText="1"/>
    </xf>
    <xf numFmtId="0" fontId="5" fillId="0" borderId="14" xfId="0" applyFont="1" applyBorder="1" applyAlignment="1">
      <alignment horizontal="left"/>
    </xf>
    <xf numFmtId="0" fontId="89" fillId="0" borderId="0" xfId="0" applyFont="1" applyBorder="1" applyAlignment="1">
      <alignment horizontal="center"/>
    </xf>
    <xf numFmtId="0" fontId="103" fillId="0" borderId="0" xfId="0" applyFont="1" applyAlignment="1"/>
    <xf numFmtId="49" fontId="98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63" fillId="0" borderId="0" xfId="0" applyFont="1" applyBorder="1"/>
    <xf numFmtId="0" fontId="58" fillId="0" borderId="2" xfId="0" applyFont="1" applyBorder="1" applyAlignment="1">
      <alignment horizontal="center" vertical="center" wrapText="1"/>
    </xf>
    <xf numFmtId="0" fontId="140" fillId="0" borderId="4" xfId="0" applyFont="1" applyBorder="1" applyAlignment="1">
      <alignment horizontal="center" vertical="center" wrapText="1"/>
    </xf>
    <xf numFmtId="49" fontId="140" fillId="0" borderId="27" xfId="0" applyNumberFormat="1" applyFont="1" applyBorder="1" applyAlignment="1" applyProtection="1">
      <alignment horizontal="center" vertical="center" wrapText="1"/>
      <protection locked="0"/>
    </xf>
    <xf numFmtId="0" fontId="140" fillId="0" borderId="1" xfId="0" applyFont="1" applyBorder="1" applyAlignment="1">
      <alignment horizontal="center" vertical="center" wrapText="1"/>
    </xf>
    <xf numFmtId="0" fontId="140" fillId="0" borderId="27" xfId="0" applyFont="1" applyBorder="1" applyAlignment="1">
      <alignment horizontal="center" vertical="center" wrapText="1"/>
    </xf>
    <xf numFmtId="0" fontId="141" fillId="0" borderId="10" xfId="0" applyFont="1" applyBorder="1" applyAlignment="1">
      <alignment horizontal="right" wrapText="1"/>
    </xf>
    <xf numFmtId="49" fontId="141" fillId="0" borderId="11" xfId="0" applyNumberFormat="1" applyFont="1" applyBorder="1" applyAlignment="1" applyProtection="1">
      <alignment horizontal="left" wrapText="1"/>
      <protection locked="0"/>
    </xf>
    <xf numFmtId="3" fontId="17" fillId="0" borderId="14" xfId="0" applyNumberFormat="1" applyFont="1" applyBorder="1" applyAlignment="1" applyProtection="1">
      <alignment wrapText="1"/>
      <protection locked="0"/>
    </xf>
    <xf numFmtId="3" fontId="17" fillId="0" borderId="11" xfId="0" applyNumberFormat="1" applyFont="1" applyBorder="1" applyAlignment="1">
      <alignment wrapText="1"/>
    </xf>
    <xf numFmtId="3" fontId="17" fillId="0" borderId="11" xfId="0" applyNumberFormat="1" applyFont="1" applyBorder="1" applyAlignment="1">
      <alignment horizontal="right" wrapText="1"/>
    </xf>
    <xf numFmtId="3" fontId="17" fillId="0" borderId="12" xfId="0" applyNumberFormat="1" applyFont="1" applyBorder="1" applyAlignment="1">
      <alignment horizontal="right" wrapText="1"/>
    </xf>
    <xf numFmtId="0" fontId="141" fillId="0" borderId="13" xfId="0" applyFont="1" applyBorder="1" applyAlignment="1">
      <alignment horizontal="right" wrapText="1"/>
    </xf>
    <xf numFmtId="49" fontId="141" fillId="0" borderId="14" xfId="0" applyNumberFormat="1" applyFont="1" applyBorder="1" applyAlignment="1" applyProtection="1">
      <alignment horizontal="left" wrapText="1"/>
      <protection locked="0"/>
    </xf>
    <xf numFmtId="3" fontId="17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140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Border="1" applyAlignment="1">
      <alignment horizontal="right" wrapText="1"/>
    </xf>
    <xf numFmtId="0" fontId="17" fillId="0" borderId="13" xfId="0" applyFont="1" applyBorder="1" applyAlignment="1">
      <alignment horizontal="right" wrapText="1"/>
    </xf>
    <xf numFmtId="0" fontId="17" fillId="0" borderId="14" xfId="0" applyFont="1" applyBorder="1"/>
    <xf numFmtId="3" fontId="17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142" fillId="0" borderId="14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14" xfId="0" applyFont="1" applyBorder="1" applyAlignment="1">
      <alignment horizontal="left" wrapText="1"/>
    </xf>
    <xf numFmtId="3" fontId="17" fillId="0" borderId="14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>
      <alignment horizontal="center" wrapText="1"/>
    </xf>
    <xf numFmtId="0" fontId="143" fillId="0" borderId="0" xfId="0" applyFont="1" applyBorder="1" applyAlignment="1">
      <alignment wrapText="1"/>
    </xf>
    <xf numFmtId="0" fontId="143" fillId="0" borderId="14" xfId="0" applyFont="1" applyBorder="1" applyAlignment="1">
      <alignment wrapText="1"/>
    </xf>
    <xf numFmtId="3" fontId="17" fillId="0" borderId="15" xfId="0" applyNumberFormat="1" applyFont="1" applyBorder="1" applyAlignment="1">
      <alignment horizontal="right" wrapText="1"/>
    </xf>
    <xf numFmtId="0" fontId="17" fillId="0" borderId="14" xfId="0" applyFont="1" applyFill="1" applyBorder="1" applyAlignment="1" applyProtection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left" wrapText="1"/>
    </xf>
    <xf numFmtId="0" fontId="140" fillId="0" borderId="41" xfId="0" applyFont="1" applyBorder="1" applyAlignment="1">
      <alignment horizontal="right" wrapText="1"/>
    </xf>
    <xf numFmtId="49" fontId="140" fillId="0" borderId="14" xfId="0" applyNumberFormat="1" applyFont="1" applyBorder="1" applyAlignment="1" applyProtection="1">
      <alignment horizontal="left" wrapText="1"/>
      <protection locked="0"/>
    </xf>
    <xf numFmtId="3" fontId="5" fillId="0" borderId="14" xfId="0" applyNumberFormat="1" applyFont="1" applyBorder="1" applyAlignment="1">
      <alignment horizontal="center" wrapText="1"/>
    </xf>
    <xf numFmtId="0" fontId="17" fillId="0" borderId="29" xfId="0" applyFont="1" applyBorder="1" applyAlignment="1">
      <alignment horizontal="right" wrapText="1"/>
    </xf>
    <xf numFmtId="0" fontId="17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left" wrapText="1"/>
    </xf>
    <xf numFmtId="0" fontId="17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3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/>
    </xf>
    <xf numFmtId="3" fontId="17" fillId="0" borderId="14" xfId="0" applyNumberFormat="1" applyFont="1" applyBorder="1" applyAlignment="1">
      <alignment horizontal="center" wrapText="1"/>
    </xf>
    <xf numFmtId="3" fontId="17" fillId="0" borderId="1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49" fontId="140" fillId="0" borderId="36" xfId="0" applyNumberFormat="1" applyFont="1" applyBorder="1" applyAlignment="1" applyProtection="1">
      <alignment horizontal="left" wrapText="1"/>
      <protection locked="0"/>
    </xf>
    <xf numFmtId="0" fontId="143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 horizontal="right" wrapText="1"/>
    </xf>
    <xf numFmtId="0" fontId="5" fillId="0" borderId="35" xfId="0" applyFont="1" applyBorder="1"/>
    <xf numFmtId="3" fontId="17" fillId="0" borderId="14" xfId="0" applyNumberFormat="1" applyFont="1" applyBorder="1" applyAlignment="1">
      <alignment horizontal="right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0" fontId="143" fillId="0" borderId="1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right"/>
    </xf>
    <xf numFmtId="0" fontId="142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right"/>
    </xf>
    <xf numFmtId="0" fontId="143" fillId="0" borderId="36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5" fillId="0" borderId="26" xfId="0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3" fontId="5" fillId="0" borderId="19" xfId="0" applyNumberFormat="1" applyFont="1" applyBorder="1" applyAlignment="1">
      <alignment horizontal="right" wrapText="1"/>
    </xf>
    <xf numFmtId="0" fontId="130" fillId="0" borderId="19" xfId="0" applyFont="1" applyBorder="1" applyAlignment="1">
      <alignment horizontal="right" wrapText="1"/>
    </xf>
    <xf numFmtId="49" fontId="143" fillId="0" borderId="36" xfId="0" applyNumberFormat="1" applyFont="1" applyBorder="1" applyAlignment="1">
      <alignment horizontal="left" wrapText="1"/>
    </xf>
    <xf numFmtId="0" fontId="130" fillId="0" borderId="40" xfId="0" applyFont="1" applyBorder="1" applyAlignment="1">
      <alignment horizontal="left"/>
    </xf>
    <xf numFmtId="0" fontId="141" fillId="0" borderId="16" xfId="0" applyFont="1" applyBorder="1" applyAlignment="1">
      <alignment horizontal="left" wrapText="1"/>
    </xf>
    <xf numFmtId="3" fontId="17" fillId="0" borderId="16" xfId="0" applyNumberFormat="1" applyFont="1" applyBorder="1" applyAlignment="1">
      <alignment horizontal="right" wrapText="1"/>
    </xf>
    <xf numFmtId="3" fontId="17" fillId="0" borderId="17" xfId="0" applyNumberFormat="1" applyFont="1" applyBorder="1" applyAlignment="1">
      <alignment horizontal="right" wrapText="1"/>
    </xf>
    <xf numFmtId="49" fontId="97" fillId="0" borderId="0" xfId="0" applyNumberFormat="1" applyFont="1" applyBorder="1" applyAlignment="1" applyProtection="1">
      <protection locked="0"/>
    </xf>
    <xf numFmtId="49" fontId="144" fillId="0" borderId="1" xfId="0" applyNumberFormat="1" applyFont="1" applyFill="1" applyBorder="1" applyAlignment="1">
      <alignment horizontal="left" wrapText="1"/>
    </xf>
    <xf numFmtId="0" fontId="48" fillId="0" borderId="0" xfId="0" applyFont="1" applyFill="1" applyAlignment="1">
      <alignment horizontal="center"/>
    </xf>
    <xf numFmtId="0" fontId="12" fillId="0" borderId="0" xfId="0" applyFont="1" applyAlignment="1">
      <alignment horizontal="left" wrapText="1"/>
    </xf>
    <xf numFmtId="0" fontId="11" fillId="0" borderId="0" xfId="0" applyFont="1" applyFill="1" applyBorder="1"/>
    <xf numFmtId="4" fontId="13" fillId="0" borderId="1" xfId="0" applyNumberFormat="1" applyFont="1" applyFill="1" applyBorder="1" applyAlignment="1" applyProtection="1">
      <alignment horizontal="center" wrapText="1"/>
      <protection locked="0"/>
    </xf>
    <xf numFmtId="49" fontId="27" fillId="0" borderId="5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 applyProtection="1">
      <alignment horizontal="center" wrapText="1"/>
      <protection locked="0"/>
    </xf>
    <xf numFmtId="0" fontId="12" fillId="0" borderId="4" xfId="0" applyFont="1" applyBorder="1" applyAlignment="1">
      <alignment horizontal="left" wrapText="1"/>
    </xf>
    <xf numFmtId="3" fontId="5" fillId="0" borderId="1" xfId="0" applyNumberFormat="1" applyFont="1" applyBorder="1" applyAlignment="1">
      <alignment wrapText="1"/>
    </xf>
    <xf numFmtId="49" fontId="12" fillId="4" borderId="1" xfId="0" applyNumberFormat="1" applyFont="1" applyFill="1" applyBorder="1" applyAlignment="1">
      <alignment horizontal="left" wrapText="1"/>
    </xf>
    <xf numFmtId="49" fontId="46" fillId="0" borderId="4" xfId="0" applyNumberFormat="1" applyFont="1" applyBorder="1" applyAlignment="1">
      <alignment horizontal="center" wrapText="1"/>
    </xf>
    <xf numFmtId="49" fontId="46" fillId="0" borderId="9" xfId="0" applyNumberFormat="1" applyFont="1" applyBorder="1" applyAlignment="1">
      <alignment horizontal="center" wrapText="1"/>
    </xf>
    <xf numFmtId="0" fontId="125" fillId="0" borderId="1" xfId="0" applyFont="1" applyBorder="1" applyAlignment="1">
      <alignment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wrapText="1"/>
    </xf>
    <xf numFmtId="4" fontId="27" fillId="0" borderId="3" xfId="0" applyNumberFormat="1" applyFont="1" applyBorder="1" applyAlignment="1">
      <alignment horizontal="center" wrapText="1"/>
    </xf>
    <xf numFmtId="0" fontId="49" fillId="0" borderId="0" xfId="0" applyFont="1" applyBorder="1"/>
    <xf numFmtId="49" fontId="145" fillId="0" borderId="1" xfId="0" applyNumberFormat="1" applyFont="1" applyBorder="1" applyAlignment="1">
      <alignment horizontal="left" wrapText="1"/>
    </xf>
    <xf numFmtId="0" fontId="139" fillId="0" borderId="0" xfId="0" applyFont="1"/>
    <xf numFmtId="0" fontId="138" fillId="5" borderId="1" xfId="0" applyFont="1" applyFill="1" applyBorder="1" applyAlignment="1">
      <alignment horizontal="left" wrapText="1"/>
    </xf>
    <xf numFmtId="49" fontId="146" fillId="0" borderId="1" xfId="0" applyNumberFormat="1" applyFont="1" applyBorder="1" applyAlignment="1">
      <alignment horizontal="center" wrapText="1"/>
    </xf>
    <xf numFmtId="49" fontId="146" fillId="0" borderId="1" xfId="0" applyNumberFormat="1" applyFont="1" applyFill="1" applyBorder="1" applyAlignment="1">
      <alignment horizontal="center" wrapText="1"/>
    </xf>
    <xf numFmtId="4" fontId="125" fillId="0" borderId="1" xfId="0" applyNumberFormat="1" applyFont="1" applyBorder="1" applyAlignment="1">
      <alignment horizontal="center" wrapText="1"/>
    </xf>
    <xf numFmtId="4" fontId="147" fillId="0" borderId="1" xfId="0" applyNumberFormat="1" applyFont="1" applyBorder="1" applyAlignment="1">
      <alignment horizontal="center" wrapText="1"/>
    </xf>
    <xf numFmtId="0" fontId="148" fillId="0" borderId="0" xfId="0" applyFont="1"/>
    <xf numFmtId="49" fontId="149" fillId="0" borderId="1" xfId="0" applyNumberFormat="1" applyFont="1" applyBorder="1" applyAlignment="1">
      <alignment horizontal="center" wrapText="1"/>
    </xf>
    <xf numFmtId="49" fontId="149" fillId="0" borderId="1" xfId="0" applyNumberFormat="1" applyFont="1" applyFill="1" applyBorder="1" applyAlignment="1">
      <alignment horizontal="center" wrapText="1"/>
    </xf>
    <xf numFmtId="0" fontId="124" fillId="0" borderId="1" xfId="0" applyFont="1" applyBorder="1" applyAlignment="1">
      <alignment vertical="top" wrapText="1"/>
    </xf>
    <xf numFmtId="4" fontId="124" fillId="0" borderId="1" xfId="0" applyNumberFormat="1" applyFont="1" applyBorder="1" applyAlignment="1">
      <alignment horizontal="center" wrapText="1"/>
    </xf>
    <xf numFmtId="0" fontId="150" fillId="0" borderId="0" xfId="0" applyFont="1"/>
    <xf numFmtId="3" fontId="12" fillId="0" borderId="4" xfId="0" applyNumberFormat="1" applyFont="1" applyBorder="1" applyAlignment="1">
      <alignment wrapText="1"/>
    </xf>
    <xf numFmtId="49" fontId="151" fillId="0" borderId="1" xfId="0" applyNumberFormat="1" applyFont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center" wrapText="1"/>
    </xf>
    <xf numFmtId="4" fontId="12" fillId="0" borderId="4" xfId="0" applyNumberFormat="1" applyFont="1" applyBorder="1" applyAlignment="1">
      <alignment horizontal="center"/>
    </xf>
    <xf numFmtId="49" fontId="12" fillId="4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/>
    <xf numFmtId="0" fontId="2" fillId="0" borderId="0" xfId="0" applyFont="1" applyAlignment="1">
      <alignment horizontal="center"/>
    </xf>
    <xf numFmtId="0" fontId="89" fillId="0" borderId="0" xfId="0" applyFont="1" applyAlignment="1"/>
    <xf numFmtId="0" fontId="130" fillId="0" borderId="0" xfId="0" applyFont="1"/>
    <xf numFmtId="0" fontId="141" fillId="0" borderId="0" xfId="0" applyFont="1" applyAlignment="1"/>
    <xf numFmtId="49" fontId="152" fillId="0" borderId="0" xfId="0" applyNumberFormat="1" applyFont="1" applyFill="1" applyBorder="1" applyAlignment="1">
      <alignment vertical="top" wrapText="1"/>
    </xf>
    <xf numFmtId="0" fontId="141" fillId="0" borderId="0" xfId="0" applyFont="1" applyAlignment="1">
      <alignment horizontal="center" vertical="center"/>
    </xf>
    <xf numFmtId="49" fontId="153" fillId="0" borderId="0" xfId="0" applyNumberFormat="1" applyFont="1" applyFill="1" applyBorder="1" applyAlignment="1">
      <alignment vertical="top" wrapText="1"/>
    </xf>
    <xf numFmtId="0" fontId="155" fillId="0" borderId="3" xfId="0" applyNumberFormat="1" applyFont="1" applyFill="1" applyBorder="1" applyAlignment="1" applyProtection="1">
      <alignment horizontal="center" vertical="center" wrapText="1"/>
    </xf>
    <xf numFmtId="0" fontId="154" fillId="0" borderId="4" xfId="0" applyNumberFormat="1" applyFont="1" applyFill="1" applyBorder="1" applyAlignment="1" applyProtection="1">
      <alignment horizontal="center" vertical="center" wrapText="1"/>
    </xf>
    <xf numFmtId="0" fontId="155" fillId="0" borderId="4" xfId="0" applyNumberFormat="1" applyFont="1" applyFill="1" applyBorder="1" applyAlignment="1" applyProtection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8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4" fontId="84" fillId="0" borderId="1" xfId="0" applyNumberFormat="1" applyFont="1" applyFill="1" applyBorder="1" applyAlignment="1">
      <alignment horizontal="center" wrapText="1"/>
    </xf>
    <xf numFmtId="4" fontId="83" fillId="0" borderId="2" xfId="0" applyNumberFormat="1" applyFont="1" applyBorder="1" applyAlignment="1">
      <alignment horizontal="center" wrapText="1"/>
    </xf>
    <xf numFmtId="0" fontId="103" fillId="5" borderId="1" xfId="0" applyFont="1" applyFill="1" applyBorder="1" applyAlignment="1">
      <alignment horizontal="left" wrapText="1"/>
    </xf>
    <xf numFmtId="49" fontId="29" fillId="0" borderId="5" xfId="0" applyNumberFormat="1" applyFont="1" applyBorder="1" applyAlignment="1">
      <alignment horizontal="center" wrapText="1"/>
    </xf>
    <xf numFmtId="0" fontId="5" fillId="5" borderId="3" xfId="0" applyFont="1" applyFill="1" applyBorder="1" applyAlignment="1">
      <alignment horizontal="left" wrapText="1"/>
    </xf>
    <xf numFmtId="0" fontId="101" fillId="0" borderId="1" xfId="0" applyFont="1" applyBorder="1" applyAlignment="1">
      <alignment horizontal="left" wrapText="1"/>
    </xf>
    <xf numFmtId="49" fontId="156" fillId="0" borderId="1" xfId="0" applyNumberFormat="1" applyFont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center" wrapText="1"/>
    </xf>
    <xf numFmtId="3" fontId="29" fillId="0" borderId="1" xfId="0" applyNumberFormat="1" applyFont="1" applyFill="1" applyBorder="1" applyAlignment="1">
      <alignment horizontal="center" wrapText="1"/>
    </xf>
    <xf numFmtId="3" fontId="23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3" fontId="26" fillId="0" borderId="1" xfId="0" applyNumberFormat="1" applyFont="1" applyFill="1" applyBorder="1" applyAlignment="1">
      <alignment horizontal="center" wrapText="1"/>
    </xf>
    <xf numFmtId="4" fontId="34" fillId="0" borderId="0" xfId="0" applyNumberFormat="1" applyFont="1"/>
    <xf numFmtId="3" fontId="39" fillId="0" borderId="0" xfId="0" applyNumberFormat="1" applyFont="1" applyFill="1"/>
    <xf numFmtId="0" fontId="3" fillId="0" borderId="0" xfId="0" applyFont="1" applyFill="1"/>
    <xf numFmtId="0" fontId="157" fillId="0" borderId="0" xfId="0" applyFont="1"/>
    <xf numFmtId="4" fontId="80" fillId="0" borderId="0" xfId="0" applyNumberFormat="1" applyFont="1"/>
    <xf numFmtId="4" fontId="80" fillId="0" borderId="0" xfId="0" applyNumberFormat="1" applyFont="1" applyAlignment="1"/>
    <xf numFmtId="4" fontId="8" fillId="0" borderId="0" xfId="0" applyNumberFormat="1" applyFont="1"/>
    <xf numFmtId="0" fontId="117" fillId="0" borderId="1" xfId="30" applyFont="1" applyFill="1" applyBorder="1" applyAlignment="1">
      <alignment horizontal="left" wrapText="1"/>
    </xf>
    <xf numFmtId="49" fontId="29" fillId="2" borderId="1" xfId="30" applyNumberFormat="1" applyFont="1" applyFill="1" applyBorder="1" applyAlignment="1" applyProtection="1">
      <alignment horizontal="left" wrapText="1"/>
      <protection locked="0"/>
    </xf>
    <xf numFmtId="49" fontId="111" fillId="2" borderId="1" xfId="30" applyNumberFormat="1" applyFont="1" applyFill="1" applyBorder="1" applyAlignment="1" applyProtection="1">
      <alignment horizontal="center" wrapText="1"/>
      <protection locked="0"/>
    </xf>
    <xf numFmtId="3" fontId="31" fillId="2" borderId="1" xfId="30" applyNumberFormat="1" applyFont="1" applyFill="1" applyBorder="1" applyAlignment="1" applyProtection="1">
      <alignment horizontal="center" wrapText="1"/>
      <protection locked="0"/>
    </xf>
    <xf numFmtId="4" fontId="33" fillId="2" borderId="1" xfId="30" applyNumberFormat="1" applyFont="1" applyFill="1" applyBorder="1" applyAlignment="1" applyProtection="1">
      <alignment horizontal="center" wrapText="1"/>
      <protection locked="0"/>
    </xf>
    <xf numFmtId="49" fontId="29" fillId="7" borderId="1" xfId="30" applyNumberFormat="1" applyFont="1" applyFill="1" applyBorder="1" applyAlignment="1" applyProtection="1">
      <alignment wrapText="1"/>
      <protection locked="0"/>
    </xf>
    <xf numFmtId="4" fontId="112" fillId="0" borderId="1" xfId="30" applyNumberFormat="1" applyFont="1" applyFill="1" applyBorder="1" applyAlignment="1" applyProtection="1">
      <alignment horizontal="center" wrapText="1"/>
      <protection locked="0"/>
    </xf>
    <xf numFmtId="4" fontId="83" fillId="0" borderId="1" xfId="30" applyNumberFormat="1" applyFont="1" applyBorder="1" applyAlignment="1">
      <alignment horizontal="center" wrapText="1"/>
    </xf>
    <xf numFmtId="49" fontId="126" fillId="0" borderId="1" xfId="0" applyNumberFormat="1" applyFont="1" applyFill="1" applyBorder="1" applyAlignment="1">
      <alignment horizontal="left" wrapText="1"/>
    </xf>
    <xf numFmtId="0" fontId="19" fillId="2" borderId="1" xfId="30" applyFont="1" applyFill="1" applyBorder="1" applyAlignment="1">
      <alignment wrapText="1"/>
    </xf>
    <xf numFmtId="3" fontId="19" fillId="2" borderId="1" xfId="30" applyNumberFormat="1" applyFont="1" applyFill="1" applyBorder="1" applyAlignment="1">
      <alignment horizontal="center" wrapText="1"/>
    </xf>
    <xf numFmtId="4" fontId="19" fillId="2" borderId="1" xfId="3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49" fontId="10" fillId="0" borderId="0" xfId="0" applyNumberFormat="1" applyFont="1" applyBorder="1" applyAlignment="1" applyProtection="1">
      <alignment horizontal="left"/>
      <protection locked="0"/>
    </xf>
    <xf numFmtId="0" fontId="5" fillId="0" borderId="39" xfId="0" applyFont="1" applyBorder="1" applyAlignment="1">
      <alignment horizontal="right"/>
    </xf>
    <xf numFmtId="0" fontId="130" fillId="0" borderId="41" xfId="0" applyFont="1" applyBorder="1" applyAlignment="1">
      <alignment horizontal="right"/>
    </xf>
    <xf numFmtId="0" fontId="143" fillId="0" borderId="36" xfId="0" applyFont="1" applyBorder="1" applyAlignment="1">
      <alignment horizontal="left" wrapText="1"/>
    </xf>
    <xf numFmtId="0" fontId="130" fillId="0" borderId="35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130" fillId="0" borderId="35" xfId="0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0" fontId="130" fillId="0" borderId="42" xfId="0" applyFont="1" applyBorder="1" applyAlignment="1">
      <alignment horizontal="center" wrapText="1"/>
    </xf>
    <xf numFmtId="0" fontId="103" fillId="0" borderId="0" xfId="0" applyFont="1" applyAlignment="1"/>
    <xf numFmtId="49" fontId="98" fillId="0" borderId="0" xfId="0" applyNumberFormat="1" applyFont="1" applyBorder="1" applyAlignment="1" applyProtection="1">
      <alignment horizontal="center" vertical="center" wrapText="1"/>
      <protection locked="0"/>
    </xf>
    <xf numFmtId="0" fontId="131" fillId="0" borderId="0" xfId="0" applyFont="1" applyBorder="1" applyAlignment="1">
      <alignment horizontal="left"/>
    </xf>
    <xf numFmtId="49" fontId="17" fillId="0" borderId="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59" fillId="0" borderId="3" xfId="0" applyNumberFormat="1" applyFont="1" applyBorder="1" applyAlignment="1">
      <alignment horizontal="center" vertical="center" wrapText="1"/>
    </xf>
    <xf numFmtId="49" fontId="59" fillId="0" borderId="4" xfId="0" applyNumberFormat="1" applyFont="1" applyBorder="1" applyAlignment="1">
      <alignment horizontal="center" vertical="center" wrapText="1"/>
    </xf>
    <xf numFmtId="49" fontId="59" fillId="0" borderId="5" xfId="0" applyNumberFormat="1" applyFont="1" applyBorder="1" applyAlignment="1">
      <alignment horizontal="center" vertical="center" wrapText="1"/>
    </xf>
    <xf numFmtId="49" fontId="59" fillId="0" borderId="2" xfId="0" applyNumberFormat="1" applyFont="1" applyBorder="1" applyAlignment="1">
      <alignment horizontal="center" vertical="center" wrapText="1"/>
    </xf>
    <xf numFmtId="49" fontId="61" fillId="0" borderId="5" xfId="28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49" fontId="65" fillId="0" borderId="0" xfId="28" applyNumberFormat="1" applyFont="1" applyFill="1" applyBorder="1" applyAlignment="1" applyProtection="1">
      <alignment horizontal="left" vertical="top" wrapText="1"/>
      <protection locked="0"/>
    </xf>
    <xf numFmtId="49" fontId="6" fillId="0" borderId="0" xfId="28" applyNumberFormat="1" applyFont="1" applyFill="1" applyBorder="1" applyAlignment="1" applyProtection="1">
      <alignment horizontal="left" wrapText="1"/>
      <protection locked="0"/>
    </xf>
    <xf numFmtId="0" fontId="67" fillId="0" borderId="0" xfId="0" applyFont="1" applyAlignment="1"/>
    <xf numFmtId="0" fontId="5" fillId="0" borderId="0" xfId="28" applyFont="1" applyAlignment="1"/>
    <xf numFmtId="0" fontId="5" fillId="0" borderId="0" xfId="28" applyFont="1" applyAlignment="1">
      <alignment horizontal="right"/>
    </xf>
    <xf numFmtId="1" fontId="57" fillId="0" borderId="0" xfId="28" applyNumberFormat="1" applyFont="1" applyFill="1" applyBorder="1" applyAlignment="1">
      <alignment horizontal="center" vertical="top" wrapText="1"/>
    </xf>
    <xf numFmtId="0" fontId="58" fillId="0" borderId="1" xfId="28" applyFont="1" applyFill="1" applyBorder="1" applyAlignment="1">
      <alignment horizontal="center" vertical="center" wrapText="1"/>
    </xf>
    <xf numFmtId="49" fontId="59" fillId="0" borderId="1" xfId="28" applyNumberFormat="1" applyFont="1" applyFill="1" applyBorder="1" applyAlignment="1">
      <alignment horizontal="center" vertical="center" wrapText="1"/>
    </xf>
    <xf numFmtId="0" fontId="59" fillId="0" borderId="1" xfId="28" applyFont="1" applyFill="1" applyBorder="1" applyAlignment="1">
      <alignment horizontal="center" vertical="center"/>
    </xf>
    <xf numFmtId="0" fontId="59" fillId="0" borderId="1" xfId="28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textRotation="255"/>
    </xf>
    <xf numFmtId="0" fontId="38" fillId="0" borderId="7" xfId="0" applyFont="1" applyBorder="1" applyAlignment="1">
      <alignment horizontal="center" vertical="center" textRotation="255"/>
    </xf>
    <xf numFmtId="0" fontId="38" fillId="0" borderId="4" xfId="0" applyFont="1" applyBorder="1" applyAlignment="1">
      <alignment horizontal="center" vertical="center" textRotation="255"/>
    </xf>
    <xf numFmtId="0" fontId="37" fillId="0" borderId="3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6" fillId="0" borderId="5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9" fontId="18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36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141" fillId="0" borderId="0" xfId="0" applyFont="1" applyAlignment="1">
      <alignment horizontal="center" vertical="center"/>
    </xf>
    <xf numFmtId="49" fontId="152" fillId="0" borderId="0" xfId="0" applyNumberFormat="1" applyFont="1" applyFill="1" applyBorder="1" applyAlignment="1">
      <alignment horizontal="center" vertical="top" wrapText="1"/>
    </xf>
    <xf numFmtId="49" fontId="90" fillId="0" borderId="45" xfId="0" applyNumberFormat="1" applyFont="1" applyFill="1" applyBorder="1" applyAlignment="1">
      <alignment horizontal="center" vertical="top" wrapText="1"/>
    </xf>
    <xf numFmtId="0" fontId="154" fillId="0" borderId="3" xfId="0" applyNumberFormat="1" applyFont="1" applyFill="1" applyBorder="1" applyAlignment="1" applyProtection="1">
      <alignment horizontal="center" vertical="center" wrapText="1"/>
    </xf>
    <xf numFmtId="0" fontId="154" fillId="0" borderId="7" xfId="0" applyNumberFormat="1" applyFont="1" applyFill="1" applyBorder="1" applyAlignment="1" applyProtection="1">
      <alignment horizontal="center" vertical="center" wrapText="1"/>
    </xf>
    <xf numFmtId="0" fontId="154" fillId="0" borderId="4" xfId="0" applyNumberFormat="1" applyFont="1" applyFill="1" applyBorder="1" applyAlignment="1" applyProtection="1">
      <alignment horizontal="center" vertical="center" wrapText="1"/>
    </xf>
    <xf numFmtId="0" fontId="155" fillId="0" borderId="3" xfId="0" applyNumberFormat="1" applyFont="1" applyFill="1" applyBorder="1" applyAlignment="1" applyProtection="1">
      <alignment horizontal="center" vertical="center" wrapText="1"/>
    </xf>
    <xf numFmtId="0" fontId="155" fillId="0" borderId="7" xfId="0" applyNumberFormat="1" applyFont="1" applyFill="1" applyBorder="1" applyAlignment="1" applyProtection="1">
      <alignment horizontal="center" vertical="center" wrapText="1"/>
    </xf>
    <xf numFmtId="0" fontId="155" fillId="0" borderId="4" xfId="0" applyNumberFormat="1" applyFont="1" applyFill="1" applyBorder="1" applyAlignment="1" applyProtection="1">
      <alignment horizontal="center" vertical="center" wrapText="1"/>
    </xf>
    <xf numFmtId="0" fontId="58" fillId="0" borderId="6" xfId="0" applyNumberFormat="1" applyFont="1" applyFill="1" applyBorder="1" applyAlignment="1" applyProtection="1">
      <alignment horizontal="center" vertical="center" wrapText="1"/>
    </xf>
    <xf numFmtId="0" fontId="58" fillId="0" borderId="2" xfId="0" applyNumberFormat="1" applyFont="1" applyFill="1" applyBorder="1" applyAlignment="1" applyProtection="1">
      <alignment horizontal="center" vertical="center" wrapText="1"/>
    </xf>
    <xf numFmtId="0" fontId="58" fillId="0" borderId="5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right" wrapText="1"/>
      <protection locked="0"/>
    </xf>
    <xf numFmtId="0" fontId="58" fillId="0" borderId="1" xfId="0" applyNumberFormat="1" applyFont="1" applyFill="1" applyBorder="1" applyAlignment="1" applyProtection="1">
      <alignment horizontal="center" vertical="center" wrapText="1"/>
    </xf>
    <xf numFmtId="0" fontId="155" fillId="0" borderId="46" xfId="0" applyNumberFormat="1" applyFont="1" applyFill="1" applyBorder="1" applyAlignment="1" applyProtection="1">
      <alignment horizontal="center" vertical="center" wrapText="1"/>
    </xf>
    <xf numFmtId="0" fontId="155" fillId="0" borderId="47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30" fillId="0" borderId="14" xfId="0" applyFont="1" applyBorder="1" applyAlignment="1">
      <alignment horizontal="left"/>
    </xf>
    <xf numFmtId="0" fontId="130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30" fillId="0" borderId="21" xfId="0" applyFont="1" applyBorder="1" applyAlignment="1">
      <alignment horizontal="left"/>
    </xf>
    <xf numFmtId="0" fontId="5" fillId="0" borderId="20" xfId="0" applyFont="1" applyBorder="1" applyAlignment="1"/>
    <xf numFmtId="0" fontId="130" fillId="0" borderId="21" xfId="0" applyFont="1" applyBorder="1" applyAlignment="1"/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4" xfId="0" applyFont="1" applyBorder="1" applyAlignment="1"/>
    <xf numFmtId="0" fontId="130" fillId="0" borderId="43" xfId="0" applyFont="1" applyBorder="1" applyAlignment="1"/>
    <xf numFmtId="0" fontId="5" fillId="0" borderId="20" xfId="0" applyFont="1" applyBorder="1" applyAlignment="1">
      <alignment wrapText="1"/>
    </xf>
    <xf numFmtId="0" fontId="130" fillId="0" borderId="21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130" fillId="0" borderId="48" xfId="0" applyFont="1" applyBorder="1" applyAlignment="1">
      <alignment wrapText="1"/>
    </xf>
    <xf numFmtId="0" fontId="130" fillId="0" borderId="48" xfId="0" applyFont="1" applyBorder="1" applyAlignment="1"/>
    <xf numFmtId="0" fontId="89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14" xfId="0" applyFont="1" applyBorder="1" applyAlignment="1">
      <alignment horizontal="left"/>
    </xf>
    <xf numFmtId="49" fontId="5" fillId="0" borderId="20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0" fontId="92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3" fillId="0" borderId="12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28" fillId="0" borderId="20" xfId="0" applyFont="1" applyBorder="1" applyAlignment="1">
      <alignment horizontal="center" vertical="center"/>
    </xf>
    <xf numFmtId="0" fontId="129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wrapText="1"/>
    </xf>
    <xf numFmtId="0" fontId="86" fillId="0" borderId="14" xfId="0" applyFont="1" applyBorder="1" applyAlignment="1">
      <alignment horizontal="center"/>
    </xf>
    <xf numFmtId="49" fontId="138" fillId="0" borderId="13" xfId="0" applyNumberFormat="1" applyFont="1" applyBorder="1" applyAlignment="1">
      <alignment horizontal="center" wrapText="1"/>
    </xf>
    <xf numFmtId="0" fontId="86" fillId="0" borderId="14" xfId="0" applyFont="1" applyBorder="1" applyAlignment="1">
      <alignment wrapText="1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36" fillId="0" borderId="3" xfId="30" applyFont="1" applyBorder="1" applyAlignment="1">
      <alignment horizontal="center" vertical="center" wrapText="1"/>
    </xf>
    <xf numFmtId="0" fontId="38" fillId="0" borderId="3" xfId="3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</cellXfs>
  <cellStyles count="31">
    <cellStyle name="Normal_meresha_07" xfId="2"/>
    <cellStyle name="Гиперссылка" xfId="25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6"/>
    <cellStyle name="Обычный_Dod2" xfId="27"/>
    <cellStyle name="Обычный_Dod5" xfId="28"/>
    <cellStyle name="Обычный_Dod5 2" xfId="24"/>
    <cellStyle name="Обычный_Dod6" xfId="30"/>
    <cellStyle name="Обычный_ZV1PIV98" xfId="29"/>
    <cellStyle name="Стиль 1" xfId="2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0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314503</xdr:colOff>
      <xdr:row>0</xdr:row>
      <xdr:rowOff>26958</xdr:rowOff>
    </xdr:from>
    <xdr:to>
      <xdr:col>5</xdr:col>
      <xdr:colOff>709881</xdr:colOff>
      <xdr:row>3</xdr:row>
      <xdr:rowOff>53915</xdr:rowOff>
    </xdr:to>
    <xdr:sp macro="" textlink="">
      <xdr:nvSpPr>
        <xdr:cNvPr id="5184" name="TextBox 5183"/>
        <xdr:cNvSpPr txBox="1"/>
      </xdr:nvSpPr>
      <xdr:spPr>
        <a:xfrm>
          <a:off x="4749343" y="26958"/>
          <a:ext cx="2635658" cy="720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Додаток  1</a:t>
          </a:r>
        </a:p>
        <a:p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до рішення Вараської  міської ради   </a:t>
          </a:r>
        </a:p>
        <a:p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17</a:t>
          </a:r>
          <a:r>
            <a:rPr lang="uk-UA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листопада</a:t>
          </a:r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2021 року</a:t>
          </a:r>
          <a:r>
            <a:rPr lang="uk-UA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№1007</a:t>
          </a:r>
          <a:endParaRPr lang="uk-UA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1446" y="174238"/>
          <a:ext cx="3131865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17 листопада  2021 року  №1007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576264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68250" y="0"/>
          <a:ext cx="3224214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  2021 року  № 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4190" y="0"/>
          <a:ext cx="112128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22220" y="1276350"/>
          <a:ext cx="1088898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164</xdr:row>
      <xdr:rowOff>440531</xdr:rowOff>
    </xdr:from>
    <xdr:to>
      <xdr:col>13</xdr:col>
      <xdr:colOff>333375</xdr:colOff>
      <xdr:row>164</xdr:row>
      <xdr:rowOff>916781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931444" y="40731281"/>
          <a:ext cx="9975056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Геннадій ДЕРЕВ'ЯНЧУК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0</xdr:rowOff>
    </xdr:from>
    <xdr:to>
      <xdr:col>14</xdr:col>
      <xdr:colOff>0</xdr:colOff>
      <xdr:row>25</xdr:row>
      <xdr:rowOff>95249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2447925" y="8105775"/>
          <a:ext cx="1066800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           Геннадій ДЕРЕВ'ЯНЧУК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483465" y="38100"/>
          <a:ext cx="423113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6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17 листопада 2021 року №1007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4260" y="1068351"/>
          <a:ext cx="11145579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3</xdr:col>
      <xdr:colOff>299040</xdr:colOff>
      <xdr:row>65</xdr:row>
      <xdr:rowOff>228600</xdr:rowOff>
    </xdr:from>
    <xdr:to>
      <xdr:col>6</xdr:col>
      <xdr:colOff>1104902</xdr:colOff>
      <xdr:row>67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47040" y="29946600"/>
          <a:ext cx="10083212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Геннадій ДЕРЕВ'ЯНЧУК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15725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368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638175</xdr:colOff>
      <xdr:row>97</xdr:row>
      <xdr:rowOff>419099</xdr:rowOff>
    </xdr:from>
    <xdr:to>
      <xdr:col>10</xdr:col>
      <xdr:colOff>28575</xdr:colOff>
      <xdr:row>97</xdr:row>
      <xdr:rowOff>1114424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28346399"/>
          <a:ext cx="134874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Секретар міської ради                                               Геннадій ДЕРЕВ'ЯНЧУК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05865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7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17 листопада 2021 року  №1007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view="pageBreakPreview" zoomScale="106" zoomScaleNormal="100" zoomScaleSheetLayoutView="106" zoomScalePageLayoutView="62" workbookViewId="0">
      <selection activeCell="B105" sqref="B105"/>
    </sheetView>
  </sheetViews>
  <sheetFormatPr defaultColWidth="9.140625" defaultRowHeight="12.75" x14ac:dyDescent="0.2"/>
  <cols>
    <col min="1" max="1" width="12.140625" style="1" customWidth="1"/>
    <col min="2" max="2" width="52.140625" style="1" customWidth="1"/>
    <col min="3" max="3" width="12" style="1" customWidth="1"/>
    <col min="4" max="4" width="13.28515625" style="1" customWidth="1"/>
    <col min="5" max="5" width="8.7109375" style="1" customWidth="1"/>
    <col min="6" max="6" width="10.28515625" style="1" customWidth="1"/>
    <col min="7" max="7" width="16.28515625" style="1" customWidth="1"/>
    <col min="8" max="16384" width="9.140625" style="1"/>
  </cols>
  <sheetData>
    <row r="1" spans="1:6" ht="26.25" x14ac:dyDescent="0.4">
      <c r="A1" s="228"/>
      <c r="B1" s="229"/>
      <c r="C1" s="660"/>
      <c r="D1" s="660"/>
      <c r="E1" s="660"/>
      <c r="F1" s="660"/>
    </row>
    <row r="2" spans="1:6" ht="15.75" customHeight="1" x14ac:dyDescent="0.35">
      <c r="A2" s="228"/>
      <c r="C2" s="660"/>
      <c r="D2" s="660"/>
      <c r="E2" s="660"/>
      <c r="F2" s="660"/>
    </row>
    <row r="3" spans="1:6" ht="14.25" customHeight="1" x14ac:dyDescent="0.35">
      <c r="A3" s="228"/>
      <c r="C3" s="472"/>
      <c r="D3" s="660"/>
      <c r="E3" s="660"/>
      <c r="F3" s="660"/>
    </row>
    <row r="4" spans="1:6" ht="17.25" customHeight="1" x14ac:dyDescent="0.35">
      <c r="A4" s="228"/>
      <c r="B4" s="228"/>
      <c r="C4" s="228"/>
      <c r="D4" s="228"/>
      <c r="E4" s="228"/>
      <c r="F4" s="228"/>
    </row>
    <row r="5" spans="1:6" ht="49.5" customHeight="1" x14ac:dyDescent="0.2">
      <c r="A5" s="661" t="s">
        <v>627</v>
      </c>
      <c r="B5" s="661"/>
      <c r="C5" s="661"/>
      <c r="D5" s="661"/>
      <c r="E5" s="661"/>
      <c r="F5" s="661"/>
    </row>
    <row r="6" spans="1:6" ht="15" customHeight="1" x14ac:dyDescent="0.3">
      <c r="A6" s="662">
        <v>17532000000</v>
      </c>
      <c r="B6" s="662"/>
      <c r="C6" s="473"/>
      <c r="D6" s="473"/>
      <c r="E6" s="473"/>
      <c r="F6" s="473"/>
    </row>
    <row r="7" spans="1:6" ht="12.75" customHeight="1" x14ac:dyDescent="0.25">
      <c r="A7" s="474" t="s">
        <v>5</v>
      </c>
      <c r="C7" s="473"/>
      <c r="D7" s="473"/>
      <c r="E7" s="473"/>
      <c r="F7" s="473"/>
    </row>
    <row r="8" spans="1:6" ht="15" customHeight="1" x14ac:dyDescent="0.25">
      <c r="A8" s="413"/>
      <c r="B8" s="414"/>
      <c r="C8" s="414"/>
      <c r="D8" s="415"/>
      <c r="E8" s="415"/>
      <c r="F8" s="475" t="s">
        <v>0</v>
      </c>
    </row>
    <row r="9" spans="1:6" ht="33" customHeight="1" x14ac:dyDescent="0.2">
      <c r="A9" s="663" t="s">
        <v>403</v>
      </c>
      <c r="B9" s="665" t="s">
        <v>404</v>
      </c>
      <c r="C9" s="665" t="s">
        <v>4</v>
      </c>
      <c r="D9" s="667" t="s">
        <v>1</v>
      </c>
      <c r="E9" s="669" t="s">
        <v>2</v>
      </c>
      <c r="F9" s="670"/>
    </row>
    <row r="10" spans="1:6" ht="61.5" customHeight="1" x14ac:dyDescent="0.2">
      <c r="A10" s="664"/>
      <c r="B10" s="666"/>
      <c r="C10" s="666"/>
      <c r="D10" s="668"/>
      <c r="E10" s="162" t="s">
        <v>4</v>
      </c>
      <c r="F10" s="476" t="s">
        <v>405</v>
      </c>
    </row>
    <row r="11" spans="1:6" ht="17.25" customHeight="1" x14ac:dyDescent="0.2">
      <c r="A11" s="477">
        <v>1</v>
      </c>
      <c r="B11" s="478">
        <v>2</v>
      </c>
      <c r="C11" s="478" t="s">
        <v>406</v>
      </c>
      <c r="D11" s="479">
        <v>4</v>
      </c>
      <c r="E11" s="480">
        <v>5</v>
      </c>
      <c r="F11" s="477">
        <v>6</v>
      </c>
    </row>
    <row r="12" spans="1:6" ht="30" hidden="1" customHeight="1" x14ac:dyDescent="0.3">
      <c r="A12" s="481">
        <v>10000000</v>
      </c>
      <c r="B12" s="482" t="s">
        <v>407</v>
      </c>
      <c r="C12" s="483">
        <f>SUM(D12:E12)</f>
        <v>0</v>
      </c>
      <c r="D12" s="484">
        <f>SUM(D51,D33,D27,D13,D21)</f>
        <v>0</v>
      </c>
      <c r="E12" s="485"/>
      <c r="F12" s="486"/>
    </row>
    <row r="13" spans="1:6" ht="48" hidden="1" customHeight="1" x14ac:dyDescent="0.3">
      <c r="A13" s="487">
        <v>11000000</v>
      </c>
      <c r="B13" s="488" t="s">
        <v>408</v>
      </c>
      <c r="C13" s="483">
        <f>SUM(D13)</f>
        <v>0</v>
      </c>
      <c r="D13" s="489">
        <f>SUM(D14,D19)</f>
        <v>0</v>
      </c>
      <c r="E13" s="490"/>
      <c r="F13" s="491"/>
    </row>
    <row r="14" spans="1:6" ht="30" hidden="1" customHeight="1" x14ac:dyDescent="0.3">
      <c r="A14" s="487">
        <v>11010000</v>
      </c>
      <c r="B14" s="488" t="s">
        <v>409</v>
      </c>
      <c r="C14" s="483">
        <f>SUM(D14)</f>
        <v>0</v>
      </c>
      <c r="D14" s="489">
        <f>SUM(D15:D18)</f>
        <v>0</v>
      </c>
      <c r="E14" s="490"/>
      <c r="F14" s="491"/>
    </row>
    <row r="15" spans="1:6" ht="78" hidden="1" customHeight="1" x14ac:dyDescent="0.3">
      <c r="A15" s="492">
        <v>11010100</v>
      </c>
      <c r="B15" s="493" t="s">
        <v>410</v>
      </c>
      <c r="C15" s="494">
        <f>SUM(D15)</f>
        <v>0</v>
      </c>
      <c r="D15" s="494"/>
      <c r="E15" s="490"/>
      <c r="F15" s="491"/>
    </row>
    <row r="16" spans="1:6" ht="101.25" hidden="1" customHeight="1" x14ac:dyDescent="0.3">
      <c r="A16" s="492">
        <v>11010200</v>
      </c>
      <c r="B16" s="493" t="s">
        <v>411</v>
      </c>
      <c r="C16" s="494">
        <f t="shared" ref="C16:C32" si="0">SUM(D16)</f>
        <v>0</v>
      </c>
      <c r="D16" s="494"/>
      <c r="E16" s="490"/>
      <c r="F16" s="491"/>
    </row>
    <row r="17" spans="1:7" ht="83.25" hidden="1" customHeight="1" x14ac:dyDescent="0.3">
      <c r="A17" s="492">
        <v>11010400</v>
      </c>
      <c r="B17" s="493" t="s">
        <v>412</v>
      </c>
      <c r="C17" s="494">
        <f t="shared" si="0"/>
        <v>0</v>
      </c>
      <c r="D17" s="494"/>
      <c r="E17" s="490"/>
      <c r="F17" s="491"/>
    </row>
    <row r="18" spans="1:7" ht="53.25" hidden="1" customHeight="1" x14ac:dyDescent="0.3">
      <c r="A18" s="492">
        <v>11010500</v>
      </c>
      <c r="B18" s="493" t="s">
        <v>413</v>
      </c>
      <c r="C18" s="494">
        <f t="shared" si="0"/>
        <v>0</v>
      </c>
      <c r="D18" s="494"/>
      <c r="E18" s="490"/>
      <c r="F18" s="491"/>
    </row>
    <row r="19" spans="1:7" ht="27.75" hidden="1" customHeight="1" x14ac:dyDescent="0.3">
      <c r="A19" s="495">
        <v>11020000</v>
      </c>
      <c r="B19" s="496" t="s">
        <v>414</v>
      </c>
      <c r="C19" s="497">
        <f>SUM(D19)</f>
        <v>0</v>
      </c>
      <c r="D19" s="497">
        <f>SUM(D20)</f>
        <v>0</v>
      </c>
      <c r="E19" s="490"/>
      <c r="F19" s="491"/>
    </row>
    <row r="20" spans="1:7" ht="52.5" hidden="1" customHeight="1" x14ac:dyDescent="0.3">
      <c r="A20" s="498">
        <v>11020200</v>
      </c>
      <c r="B20" s="499" t="s">
        <v>415</v>
      </c>
      <c r="C20" s="494">
        <f t="shared" si="0"/>
        <v>0</v>
      </c>
      <c r="D20" s="494"/>
      <c r="E20" s="490"/>
      <c r="F20" s="491"/>
    </row>
    <row r="21" spans="1:7" ht="52.5" hidden="1" customHeight="1" x14ac:dyDescent="0.3">
      <c r="A21" s="495">
        <v>13000000</v>
      </c>
      <c r="B21" s="500" t="s">
        <v>416</v>
      </c>
      <c r="C21" s="497">
        <f t="shared" si="0"/>
        <v>0</v>
      </c>
      <c r="D21" s="497">
        <f>SUM(D22,D25)</f>
        <v>0</v>
      </c>
      <c r="E21" s="490"/>
      <c r="F21" s="491"/>
    </row>
    <row r="22" spans="1:7" ht="47.45" hidden="1" customHeight="1" x14ac:dyDescent="0.3">
      <c r="A22" s="495">
        <v>13010000</v>
      </c>
      <c r="B22" s="500" t="s">
        <v>592</v>
      </c>
      <c r="C22" s="497">
        <f t="shared" si="0"/>
        <v>0</v>
      </c>
      <c r="D22" s="497">
        <f>SUM(D23:D24)</f>
        <v>0</v>
      </c>
      <c r="E22" s="490"/>
      <c r="F22" s="491"/>
    </row>
    <row r="23" spans="1:7" ht="78.75" hidden="1" customHeight="1" x14ac:dyDescent="0.3">
      <c r="A23" s="498">
        <v>13010100</v>
      </c>
      <c r="B23" s="499" t="s">
        <v>417</v>
      </c>
      <c r="C23" s="494">
        <f t="shared" si="0"/>
        <v>0</v>
      </c>
      <c r="D23" s="494"/>
      <c r="E23" s="490"/>
      <c r="F23" s="491"/>
    </row>
    <row r="24" spans="1:7" ht="99.75" hidden="1" customHeight="1" x14ac:dyDescent="0.3">
      <c r="A24" s="498">
        <v>13010200</v>
      </c>
      <c r="B24" s="499" t="s">
        <v>418</v>
      </c>
      <c r="C24" s="494">
        <f t="shared" si="0"/>
        <v>0</v>
      </c>
      <c r="D24" s="494"/>
      <c r="E24" s="490"/>
      <c r="F24" s="491"/>
    </row>
    <row r="25" spans="1:7" ht="30" hidden="1" customHeight="1" x14ac:dyDescent="0.3">
      <c r="A25" s="495">
        <v>13030000</v>
      </c>
      <c r="B25" s="501" t="s">
        <v>584</v>
      </c>
      <c r="C25" s="497">
        <f t="shared" si="0"/>
        <v>0</v>
      </c>
      <c r="D25" s="497">
        <f>SUM(D26)</f>
        <v>0</v>
      </c>
      <c r="E25" s="490"/>
      <c r="F25" s="491"/>
    </row>
    <row r="26" spans="1:7" ht="52.9" hidden="1" customHeight="1" x14ac:dyDescent="0.3">
      <c r="A26" s="498">
        <v>13030100</v>
      </c>
      <c r="B26" s="499" t="s">
        <v>585</v>
      </c>
      <c r="C26" s="494">
        <f t="shared" si="0"/>
        <v>0</v>
      </c>
      <c r="D26" s="494"/>
      <c r="E26" s="490"/>
      <c r="F26" s="491"/>
    </row>
    <row r="27" spans="1:7" ht="30" hidden="1" customHeight="1" x14ac:dyDescent="0.3">
      <c r="A27" s="487">
        <v>14000000</v>
      </c>
      <c r="B27" s="502" t="s">
        <v>419</v>
      </c>
      <c r="C27" s="503">
        <f t="shared" si="0"/>
        <v>0</v>
      </c>
      <c r="D27" s="497">
        <f>SUM(D32,D28,D30)</f>
        <v>0</v>
      </c>
      <c r="E27" s="494"/>
      <c r="F27" s="504"/>
    </row>
    <row r="28" spans="1:7" ht="51.75" hidden="1" customHeight="1" x14ac:dyDescent="0.3">
      <c r="A28" s="492">
        <v>14020000</v>
      </c>
      <c r="B28" s="505" t="s">
        <v>420</v>
      </c>
      <c r="C28" s="494">
        <f>SUM(C29)</f>
        <v>0</v>
      </c>
      <c r="D28" s="494"/>
      <c r="E28" s="494"/>
      <c r="F28" s="504"/>
      <c r="G28" s="230"/>
    </row>
    <row r="29" spans="1:7" ht="30" hidden="1" customHeight="1" x14ac:dyDescent="0.3">
      <c r="A29" s="492">
        <v>14021900</v>
      </c>
      <c r="B29" s="493" t="s">
        <v>421</v>
      </c>
      <c r="C29" s="494">
        <f>SUM(D29)</f>
        <v>0</v>
      </c>
      <c r="D29" s="494"/>
      <c r="E29" s="494"/>
      <c r="F29" s="504"/>
    </row>
    <row r="30" spans="1:7" ht="49.5" hidden="1" customHeight="1" x14ac:dyDescent="0.3">
      <c r="A30" s="492">
        <v>14030000</v>
      </c>
      <c r="B30" s="506" t="s">
        <v>422</v>
      </c>
      <c r="C30" s="494">
        <f>SUM(C31)</f>
        <v>0</v>
      </c>
      <c r="D30" s="494"/>
      <c r="E30" s="494"/>
      <c r="F30" s="504"/>
    </row>
    <row r="31" spans="1:7" ht="30" hidden="1" customHeight="1" x14ac:dyDescent="0.3">
      <c r="A31" s="492">
        <v>14031900</v>
      </c>
      <c r="B31" s="493" t="s">
        <v>421</v>
      </c>
      <c r="C31" s="494">
        <f>SUM(D31)</f>
        <v>0</v>
      </c>
      <c r="D31" s="494"/>
      <c r="E31" s="494"/>
      <c r="F31" s="504"/>
    </row>
    <row r="32" spans="1:7" ht="47.25" hidden="1" customHeight="1" x14ac:dyDescent="0.3">
      <c r="A32" s="492">
        <v>14040000</v>
      </c>
      <c r="B32" s="493" t="s">
        <v>423</v>
      </c>
      <c r="C32" s="494">
        <f t="shared" si="0"/>
        <v>0</v>
      </c>
      <c r="D32" s="494"/>
      <c r="E32" s="494"/>
      <c r="F32" s="504"/>
    </row>
    <row r="33" spans="1:7" ht="27" hidden="1" customHeight="1" x14ac:dyDescent="0.3">
      <c r="A33" s="487">
        <v>18000000</v>
      </c>
      <c r="B33" s="488" t="s">
        <v>424</v>
      </c>
      <c r="C33" s="503">
        <f>SUM(D33)</f>
        <v>0</v>
      </c>
      <c r="D33" s="497">
        <f>SUM(D47,D44,D34)</f>
        <v>0</v>
      </c>
      <c r="E33" s="497"/>
      <c r="F33" s="507"/>
    </row>
    <row r="34" spans="1:7" ht="26.25" hidden="1" customHeight="1" x14ac:dyDescent="0.3">
      <c r="A34" s="487">
        <v>18010000</v>
      </c>
      <c r="B34" s="508" t="s">
        <v>425</v>
      </c>
      <c r="C34" s="503">
        <f>SUM(D34)</f>
        <v>0</v>
      </c>
      <c r="D34" s="497">
        <f>SUM(D35:D43)</f>
        <v>0</v>
      </c>
      <c r="E34" s="497"/>
      <c r="F34" s="507"/>
    </row>
    <row r="35" spans="1:7" ht="75.75" hidden="1" customHeight="1" x14ac:dyDescent="0.3">
      <c r="A35" s="492">
        <v>18010100</v>
      </c>
      <c r="B35" s="509" t="s">
        <v>426</v>
      </c>
      <c r="C35" s="494">
        <f t="shared" ref="C35:C50" si="1">SUM(D35)</f>
        <v>0</v>
      </c>
      <c r="D35" s="494"/>
      <c r="E35" s="494"/>
      <c r="F35" s="510"/>
      <c r="G35" s="231"/>
    </row>
    <row r="36" spans="1:7" ht="75" hidden="1" customHeight="1" x14ac:dyDescent="0.3">
      <c r="A36" s="492">
        <v>18010200</v>
      </c>
      <c r="B36" s="511" t="s">
        <v>427</v>
      </c>
      <c r="C36" s="494">
        <f t="shared" si="1"/>
        <v>0</v>
      </c>
      <c r="D36" s="494"/>
      <c r="E36" s="494"/>
      <c r="F36" s="510"/>
      <c r="G36" s="232"/>
    </row>
    <row r="37" spans="1:7" ht="81" hidden="1" customHeight="1" x14ac:dyDescent="0.3">
      <c r="A37" s="512">
        <v>18010300</v>
      </c>
      <c r="B37" s="509" t="s">
        <v>428</v>
      </c>
      <c r="C37" s="494">
        <f t="shared" si="1"/>
        <v>0</v>
      </c>
      <c r="D37" s="494"/>
      <c r="E37" s="494"/>
      <c r="F37" s="510"/>
      <c r="G37" s="232"/>
    </row>
    <row r="38" spans="1:7" ht="76.5" hidden="1" customHeight="1" x14ac:dyDescent="0.3">
      <c r="A38" s="492">
        <v>18010400</v>
      </c>
      <c r="B38" s="509" t="s">
        <v>429</v>
      </c>
      <c r="C38" s="494">
        <f t="shared" si="1"/>
        <v>0</v>
      </c>
      <c r="D38" s="494"/>
      <c r="E38" s="494"/>
      <c r="F38" s="510"/>
      <c r="G38" s="232"/>
    </row>
    <row r="39" spans="1:7" ht="30" hidden="1" customHeight="1" x14ac:dyDescent="0.3">
      <c r="A39" s="492">
        <v>18010500</v>
      </c>
      <c r="B39" s="513" t="s">
        <v>430</v>
      </c>
      <c r="C39" s="494">
        <f t="shared" si="1"/>
        <v>0</v>
      </c>
      <c r="D39" s="494"/>
      <c r="E39" s="514"/>
      <c r="F39" s="504"/>
      <c r="G39" s="231"/>
    </row>
    <row r="40" spans="1:7" ht="30" hidden="1" customHeight="1" x14ac:dyDescent="0.3">
      <c r="A40" s="492">
        <v>18010600</v>
      </c>
      <c r="B40" s="513" t="s">
        <v>431</v>
      </c>
      <c r="C40" s="494">
        <f t="shared" si="1"/>
        <v>0</v>
      </c>
      <c r="D40" s="494"/>
      <c r="E40" s="514"/>
      <c r="F40" s="504"/>
    </row>
    <row r="41" spans="1:7" ht="30" hidden="1" customHeight="1" x14ac:dyDescent="0.3">
      <c r="A41" s="492">
        <v>18010700</v>
      </c>
      <c r="B41" s="513" t="s">
        <v>432</v>
      </c>
      <c r="C41" s="494">
        <f t="shared" si="1"/>
        <v>0</v>
      </c>
      <c r="D41" s="494"/>
      <c r="E41" s="514"/>
      <c r="F41" s="504"/>
    </row>
    <row r="42" spans="1:7" ht="30" hidden="1" customHeight="1" x14ac:dyDescent="0.3">
      <c r="A42" s="492">
        <v>18010900</v>
      </c>
      <c r="B42" s="513" t="s">
        <v>433</v>
      </c>
      <c r="C42" s="494">
        <f t="shared" si="1"/>
        <v>0</v>
      </c>
      <c r="D42" s="494"/>
      <c r="E42" s="514"/>
      <c r="F42" s="504"/>
    </row>
    <row r="43" spans="1:7" ht="30" hidden="1" customHeight="1" x14ac:dyDescent="0.3">
      <c r="A43" s="492">
        <v>18011000</v>
      </c>
      <c r="B43" s="513" t="s">
        <v>434</v>
      </c>
      <c r="C43" s="494">
        <f t="shared" si="1"/>
        <v>0</v>
      </c>
      <c r="D43" s="494"/>
      <c r="E43" s="514"/>
      <c r="F43" s="504"/>
    </row>
    <row r="44" spans="1:7" ht="30" hidden="1" customHeight="1" x14ac:dyDescent="0.3">
      <c r="A44" s="515">
        <v>18030000</v>
      </c>
      <c r="B44" s="516" t="s">
        <v>615</v>
      </c>
      <c r="C44" s="489"/>
      <c r="D44" s="497"/>
      <c r="E44" s="514"/>
      <c r="F44" s="504"/>
    </row>
    <row r="45" spans="1:7" ht="27" hidden="1" customHeight="1" x14ac:dyDescent="0.3">
      <c r="A45" s="517">
        <v>18030100</v>
      </c>
      <c r="B45" s="518" t="s">
        <v>435</v>
      </c>
      <c r="C45" s="494">
        <f t="shared" si="1"/>
        <v>0</v>
      </c>
      <c r="D45" s="494"/>
      <c r="E45" s="514"/>
      <c r="F45" s="504"/>
    </row>
    <row r="46" spans="1:7" ht="25.9" hidden="1" customHeight="1" x14ac:dyDescent="0.3">
      <c r="A46" s="519" t="s">
        <v>436</v>
      </c>
      <c r="B46" s="520" t="s">
        <v>437</v>
      </c>
      <c r="C46" s="494">
        <f t="shared" si="1"/>
        <v>0</v>
      </c>
      <c r="D46" s="494"/>
      <c r="E46" s="514"/>
      <c r="F46" s="504"/>
    </row>
    <row r="47" spans="1:7" ht="24.75" hidden="1" customHeight="1" x14ac:dyDescent="0.3">
      <c r="A47" s="487">
        <v>18050000</v>
      </c>
      <c r="B47" s="488" t="s">
        <v>438</v>
      </c>
      <c r="C47" s="489">
        <f>SUM(D47)</f>
        <v>0</v>
      </c>
      <c r="D47" s="497">
        <f>SUM(D48:D50)</f>
        <v>0</v>
      </c>
      <c r="E47" s="497"/>
      <c r="F47" s="507"/>
    </row>
    <row r="48" spans="1:7" ht="30" hidden="1" customHeight="1" x14ac:dyDescent="0.3">
      <c r="A48" s="492">
        <v>18050300</v>
      </c>
      <c r="B48" s="470" t="s">
        <v>439</v>
      </c>
      <c r="C48" s="494">
        <f t="shared" si="1"/>
        <v>0</v>
      </c>
      <c r="D48" s="494"/>
      <c r="E48" s="494"/>
      <c r="F48" s="510"/>
    </row>
    <row r="49" spans="1:7" ht="30" hidden="1" customHeight="1" x14ac:dyDescent="0.3">
      <c r="A49" s="492">
        <v>18050400</v>
      </c>
      <c r="B49" s="470" t="s">
        <v>440</v>
      </c>
      <c r="C49" s="494">
        <f t="shared" si="1"/>
        <v>0</v>
      </c>
      <c r="D49" s="494"/>
      <c r="E49" s="494"/>
      <c r="F49" s="510"/>
    </row>
    <row r="50" spans="1:7" ht="105.75" hidden="1" customHeight="1" x14ac:dyDescent="0.3">
      <c r="A50" s="492">
        <v>18050500</v>
      </c>
      <c r="B50" s="493" t="s">
        <v>586</v>
      </c>
      <c r="C50" s="494">
        <f t="shared" si="1"/>
        <v>0</v>
      </c>
      <c r="D50" s="494"/>
      <c r="E50" s="494"/>
      <c r="F50" s="510"/>
    </row>
    <row r="51" spans="1:7" ht="25.9" hidden="1" customHeight="1" x14ac:dyDescent="0.3">
      <c r="A51" s="487">
        <v>19000000</v>
      </c>
      <c r="B51" s="521" t="s">
        <v>441</v>
      </c>
      <c r="C51" s="489"/>
      <c r="D51" s="497"/>
      <c r="E51" s="497"/>
      <c r="F51" s="507"/>
    </row>
    <row r="52" spans="1:7" ht="27" hidden="1" customHeight="1" x14ac:dyDescent="0.3">
      <c r="A52" s="487">
        <v>19010000</v>
      </c>
      <c r="B52" s="521" t="s">
        <v>442</v>
      </c>
      <c r="C52" s="489"/>
      <c r="D52" s="497"/>
      <c r="E52" s="497"/>
      <c r="F52" s="507"/>
    </row>
    <row r="53" spans="1:7" ht="102" hidden="1" customHeight="1" x14ac:dyDescent="0.3">
      <c r="A53" s="492">
        <v>19010100</v>
      </c>
      <c r="B53" s="522" t="s">
        <v>587</v>
      </c>
      <c r="C53" s="523">
        <f>SUM(E53)</f>
        <v>0</v>
      </c>
      <c r="D53" s="494"/>
      <c r="E53" s="494"/>
      <c r="F53" s="510"/>
    </row>
    <row r="54" spans="1:7" ht="50.25" hidden="1" customHeight="1" x14ac:dyDescent="0.3">
      <c r="A54" s="492">
        <v>19010200</v>
      </c>
      <c r="B54" s="493" t="s">
        <v>443</v>
      </c>
      <c r="C54" s="523">
        <f>SUM(E54)</f>
        <v>0</v>
      </c>
      <c r="D54" s="494"/>
      <c r="E54" s="494"/>
      <c r="F54" s="510"/>
    </row>
    <row r="55" spans="1:7" ht="78" hidden="1" customHeight="1" x14ac:dyDescent="0.3">
      <c r="A55" s="492">
        <v>19010300</v>
      </c>
      <c r="B55" s="524" t="s">
        <v>444</v>
      </c>
      <c r="C55" s="523">
        <f>SUM(E55)</f>
        <v>0</v>
      </c>
      <c r="D55" s="494"/>
      <c r="E55" s="494"/>
      <c r="F55" s="510"/>
    </row>
    <row r="56" spans="1:7" ht="30" hidden="1" customHeight="1" x14ac:dyDescent="0.3">
      <c r="A56" s="487">
        <v>20000000</v>
      </c>
      <c r="B56" s="488" t="s">
        <v>445</v>
      </c>
      <c r="C56" s="503">
        <f>SUM(D56,E56)</f>
        <v>0</v>
      </c>
      <c r="D56" s="497">
        <f>SUM(D75,D65,D57)</f>
        <v>0</v>
      </c>
      <c r="E56" s="497"/>
      <c r="F56" s="504"/>
      <c r="G56" s="231"/>
    </row>
    <row r="57" spans="1:7" ht="26.25" hidden="1" customHeight="1" x14ac:dyDescent="0.3">
      <c r="A57" s="487">
        <v>21000000</v>
      </c>
      <c r="B57" s="488" t="s">
        <v>446</v>
      </c>
      <c r="C57" s="503">
        <f t="shared" ref="C57:C66" si="2">SUM(D57)</f>
        <v>0</v>
      </c>
      <c r="D57" s="497">
        <f>SUM(D58,D60,D61)</f>
        <v>0</v>
      </c>
      <c r="E57" s="514"/>
      <c r="F57" s="504"/>
    </row>
    <row r="58" spans="1:7" ht="150" hidden="1" customHeight="1" x14ac:dyDescent="0.4">
      <c r="A58" s="487">
        <v>21010000</v>
      </c>
      <c r="B58" s="488" t="s">
        <v>447</v>
      </c>
      <c r="C58" s="503">
        <f t="shared" si="2"/>
        <v>0</v>
      </c>
      <c r="D58" s="497">
        <f>SUM(D59)</f>
        <v>0</v>
      </c>
      <c r="E58" s="514"/>
      <c r="F58" s="504"/>
      <c r="G58" s="233"/>
    </row>
    <row r="59" spans="1:7" s="234" customFormat="1" ht="76.900000000000006" hidden="1" customHeight="1" x14ac:dyDescent="0.3">
      <c r="A59" s="492">
        <v>21010300</v>
      </c>
      <c r="B59" s="513" t="s">
        <v>448</v>
      </c>
      <c r="C59" s="494">
        <f>SUM(D59)</f>
        <v>0</v>
      </c>
      <c r="D59" s="494"/>
      <c r="E59" s="514"/>
      <c r="F59" s="504"/>
    </row>
    <row r="60" spans="1:7" s="234" customFormat="1" ht="55.9" hidden="1" customHeight="1" x14ac:dyDescent="0.3">
      <c r="A60" s="492">
        <v>21050000</v>
      </c>
      <c r="B60" s="513" t="s">
        <v>449</v>
      </c>
      <c r="C60" s="494">
        <f>SUM(D60)</f>
        <v>0</v>
      </c>
      <c r="D60" s="494"/>
      <c r="E60" s="514"/>
      <c r="F60" s="504"/>
    </row>
    <row r="61" spans="1:7" ht="27.75" hidden="1" customHeight="1" x14ac:dyDescent="0.3">
      <c r="A61" s="487">
        <v>21080000</v>
      </c>
      <c r="B61" s="488" t="s">
        <v>450</v>
      </c>
      <c r="C61" s="503">
        <f t="shared" si="2"/>
        <v>0</v>
      </c>
      <c r="D61" s="497">
        <f>SUM(D62:D64)</f>
        <v>0</v>
      </c>
      <c r="E61" s="525"/>
      <c r="F61" s="526"/>
    </row>
    <row r="62" spans="1:7" ht="28.5" hidden="1" customHeight="1" x14ac:dyDescent="0.3">
      <c r="A62" s="492">
        <v>21081100</v>
      </c>
      <c r="B62" s="513" t="s">
        <v>451</v>
      </c>
      <c r="C62" s="494">
        <f>SUM(D62)</f>
        <v>0</v>
      </c>
      <c r="D62" s="494"/>
      <c r="E62" s="514"/>
      <c r="F62" s="504"/>
    </row>
    <row r="63" spans="1:7" ht="75.75" hidden="1" customHeight="1" x14ac:dyDescent="0.3">
      <c r="A63" s="492">
        <v>21081500</v>
      </c>
      <c r="B63" s="513" t="s">
        <v>452</v>
      </c>
      <c r="C63" s="494">
        <f>SUM(D63)</f>
        <v>0</v>
      </c>
      <c r="D63" s="494"/>
      <c r="E63" s="514"/>
      <c r="F63" s="504"/>
    </row>
    <row r="64" spans="1:7" ht="118.9" hidden="1" customHeight="1" x14ac:dyDescent="0.3">
      <c r="A64" s="492">
        <v>21082400</v>
      </c>
      <c r="B64" s="513" t="s">
        <v>588</v>
      </c>
      <c r="C64" s="494">
        <f>SUM(D64)</f>
        <v>0</v>
      </c>
      <c r="D64" s="494"/>
      <c r="E64" s="514"/>
      <c r="F64" s="504"/>
    </row>
    <row r="65" spans="1:6" ht="52.5" hidden="1" customHeight="1" x14ac:dyDescent="0.3">
      <c r="A65" s="487">
        <v>22000000</v>
      </c>
      <c r="B65" s="488" t="s">
        <v>453</v>
      </c>
      <c r="C65" s="503">
        <f t="shared" si="2"/>
        <v>0</v>
      </c>
      <c r="D65" s="497">
        <f>SUM(D72,D70,D66)</f>
        <v>0</v>
      </c>
      <c r="E65" s="514"/>
      <c r="F65" s="504"/>
    </row>
    <row r="66" spans="1:6" ht="30" hidden="1" customHeight="1" x14ac:dyDescent="0.3">
      <c r="A66" s="487">
        <v>22010000</v>
      </c>
      <c r="B66" s="488" t="s">
        <v>454</v>
      </c>
      <c r="C66" s="503">
        <f t="shared" si="2"/>
        <v>0</v>
      </c>
      <c r="D66" s="497">
        <f>SUM(D67:D69)</f>
        <v>0</v>
      </c>
      <c r="E66" s="514"/>
      <c r="F66" s="504"/>
    </row>
    <row r="67" spans="1:6" ht="76.5" hidden="1" customHeight="1" x14ac:dyDescent="0.3">
      <c r="A67" s="492">
        <v>22010300</v>
      </c>
      <c r="B67" s="527" t="s">
        <v>455</v>
      </c>
      <c r="C67" s="494">
        <f>SUM(D67)</f>
        <v>0</v>
      </c>
      <c r="D67" s="494"/>
      <c r="E67" s="514"/>
      <c r="F67" s="504"/>
    </row>
    <row r="68" spans="1:6" ht="28.5" hidden="1" customHeight="1" x14ac:dyDescent="0.3">
      <c r="A68" s="492">
        <v>22012500</v>
      </c>
      <c r="B68" s="513" t="s">
        <v>456</v>
      </c>
      <c r="C68" s="494">
        <f>SUM(D68)</f>
        <v>0</v>
      </c>
      <c r="D68" s="494"/>
      <c r="E68" s="514"/>
      <c r="F68" s="504"/>
    </row>
    <row r="69" spans="1:6" ht="54" hidden="1" customHeight="1" x14ac:dyDescent="0.3">
      <c r="A69" s="492">
        <v>22012600</v>
      </c>
      <c r="B69" s="460" t="s">
        <v>457</v>
      </c>
      <c r="C69" s="494">
        <f>SUM(D69)</f>
        <v>0</v>
      </c>
      <c r="D69" s="494"/>
      <c r="E69" s="514"/>
      <c r="F69" s="504"/>
    </row>
    <row r="70" spans="1:6" ht="76.900000000000006" hidden="1" customHeight="1" x14ac:dyDescent="0.3">
      <c r="A70" s="487">
        <v>22080000</v>
      </c>
      <c r="B70" s="528" t="s">
        <v>458</v>
      </c>
      <c r="C70" s="503">
        <f>SUM(D70)</f>
        <v>0</v>
      </c>
      <c r="D70" s="497">
        <f>SUM(D71)</f>
        <v>0</v>
      </c>
      <c r="E70" s="525"/>
      <c r="F70" s="526"/>
    </row>
    <row r="71" spans="1:6" ht="79.150000000000006" hidden="1" customHeight="1" x14ac:dyDescent="0.3">
      <c r="A71" s="492">
        <v>22080400</v>
      </c>
      <c r="B71" s="513" t="s">
        <v>459</v>
      </c>
      <c r="C71" s="494">
        <f>SUM(D71)</f>
        <v>0</v>
      </c>
      <c r="D71" s="494"/>
      <c r="E71" s="514"/>
      <c r="F71" s="504"/>
    </row>
    <row r="72" spans="1:6" ht="27" hidden="1" customHeight="1" x14ac:dyDescent="0.3">
      <c r="A72" s="487">
        <v>22090000</v>
      </c>
      <c r="B72" s="488" t="s">
        <v>460</v>
      </c>
      <c r="C72" s="503">
        <f t="shared" ref="C72:C78" si="3">SUM(D72)</f>
        <v>0</v>
      </c>
      <c r="D72" s="497">
        <f>SUM(D73:D74)</f>
        <v>0</v>
      </c>
      <c r="E72" s="525"/>
      <c r="F72" s="526"/>
    </row>
    <row r="73" spans="1:6" ht="73.5" hidden="1" customHeight="1" x14ac:dyDescent="0.3">
      <c r="A73" s="492">
        <v>22090100</v>
      </c>
      <c r="B73" s="513" t="s">
        <v>461</v>
      </c>
      <c r="C73" s="494">
        <f t="shared" si="3"/>
        <v>0</v>
      </c>
      <c r="D73" s="494"/>
      <c r="E73" s="514"/>
      <c r="F73" s="504"/>
    </row>
    <row r="74" spans="1:6" ht="75.75" hidden="1" customHeight="1" x14ac:dyDescent="0.3">
      <c r="A74" s="492">
        <v>22090400</v>
      </c>
      <c r="B74" s="513" t="s">
        <v>462</v>
      </c>
      <c r="C74" s="494">
        <f t="shared" si="3"/>
        <v>0</v>
      </c>
      <c r="D74" s="494"/>
      <c r="E74" s="514"/>
      <c r="F74" s="504"/>
    </row>
    <row r="75" spans="1:6" ht="25.5" hidden="1" customHeight="1" x14ac:dyDescent="0.3">
      <c r="A75" s="487">
        <v>24000000</v>
      </c>
      <c r="B75" s="488" t="s">
        <v>463</v>
      </c>
      <c r="C75" s="503">
        <f>SUM(D75:E75)</f>
        <v>0</v>
      </c>
      <c r="D75" s="497">
        <f>SUM(D76)</f>
        <v>0</v>
      </c>
      <c r="E75" s="497"/>
      <c r="F75" s="526"/>
    </row>
    <row r="76" spans="1:6" ht="18.75" hidden="1" x14ac:dyDescent="0.3">
      <c r="A76" s="487">
        <v>24060000</v>
      </c>
      <c r="B76" s="488" t="s">
        <v>464</v>
      </c>
      <c r="C76" s="503">
        <f t="shared" si="3"/>
        <v>0</v>
      </c>
      <c r="D76" s="497">
        <f>SUM(D77,D78)</f>
        <v>0</v>
      </c>
      <c r="E76" s="497"/>
      <c r="F76" s="504"/>
    </row>
    <row r="77" spans="1:6" ht="18.75" hidden="1" x14ac:dyDescent="0.3">
      <c r="A77" s="492">
        <v>24060300</v>
      </c>
      <c r="B77" s="513" t="s">
        <v>464</v>
      </c>
      <c r="C77" s="494">
        <f t="shared" si="3"/>
        <v>0</v>
      </c>
      <c r="D77" s="494"/>
      <c r="E77" s="514"/>
      <c r="F77" s="504" t="s">
        <v>402</v>
      </c>
    </row>
    <row r="78" spans="1:6" ht="229.15" hidden="1" customHeight="1" x14ac:dyDescent="0.3">
      <c r="A78" s="492">
        <v>24062200</v>
      </c>
      <c r="B78" s="529" t="s">
        <v>589</v>
      </c>
      <c r="C78" s="494">
        <f t="shared" si="3"/>
        <v>0</v>
      </c>
      <c r="D78" s="494"/>
      <c r="E78" s="514"/>
      <c r="F78" s="504"/>
    </row>
    <row r="79" spans="1:6" ht="52.5" hidden="1" customHeight="1" x14ac:dyDescent="0.3">
      <c r="A79" s="492">
        <v>24170000</v>
      </c>
      <c r="B79" s="530" t="s">
        <v>465</v>
      </c>
      <c r="C79" s="494">
        <f t="shared" ref="C79:C84" si="4">SUM(E79)</f>
        <v>0</v>
      </c>
      <c r="D79" s="494"/>
      <c r="E79" s="494">
        <f>SUM(F79)</f>
        <v>0</v>
      </c>
      <c r="F79" s="504"/>
    </row>
    <row r="80" spans="1:6" ht="28.5" hidden="1" customHeight="1" x14ac:dyDescent="0.3">
      <c r="A80" s="487">
        <v>25000000</v>
      </c>
      <c r="B80" s="488" t="s">
        <v>466</v>
      </c>
      <c r="C80" s="497">
        <f t="shared" si="4"/>
        <v>0</v>
      </c>
      <c r="D80" s="514"/>
      <c r="E80" s="497">
        <f>SUM(E81)</f>
        <v>0</v>
      </c>
      <c r="F80" s="504"/>
    </row>
    <row r="81" spans="1:7" ht="51" hidden="1" customHeight="1" x14ac:dyDescent="0.3">
      <c r="A81" s="487">
        <v>25010000</v>
      </c>
      <c r="B81" s="488" t="s">
        <v>467</v>
      </c>
      <c r="C81" s="497">
        <f t="shared" si="4"/>
        <v>0</v>
      </c>
      <c r="D81" s="531"/>
      <c r="E81" s="497">
        <f>SUM(E82:E85)</f>
        <v>0</v>
      </c>
      <c r="F81" s="504"/>
    </row>
    <row r="82" spans="1:7" ht="51" hidden="1" customHeight="1" x14ac:dyDescent="0.3">
      <c r="A82" s="492">
        <v>25010100</v>
      </c>
      <c r="B82" s="513" t="s">
        <v>468</v>
      </c>
      <c r="C82" s="494">
        <f t="shared" si="4"/>
        <v>0</v>
      </c>
      <c r="D82" s="531"/>
      <c r="E82" s="532"/>
      <c r="F82" s="533"/>
    </row>
    <row r="83" spans="1:7" ht="51" hidden="1" customHeight="1" x14ac:dyDescent="0.3">
      <c r="A83" s="492">
        <v>25010200</v>
      </c>
      <c r="B83" s="513" t="s">
        <v>469</v>
      </c>
      <c r="C83" s="494">
        <f t="shared" si="4"/>
        <v>0</v>
      </c>
      <c r="D83" s="531"/>
      <c r="E83" s="532"/>
      <c r="F83" s="533"/>
    </row>
    <row r="84" spans="1:7" ht="76.150000000000006" hidden="1" customHeight="1" x14ac:dyDescent="0.3">
      <c r="A84" s="492">
        <v>25010300</v>
      </c>
      <c r="B84" s="513" t="s">
        <v>590</v>
      </c>
      <c r="C84" s="494">
        <f t="shared" si="4"/>
        <v>0</v>
      </c>
      <c r="D84" s="531"/>
      <c r="E84" s="532"/>
      <c r="F84" s="533"/>
    </row>
    <row r="85" spans="1:7" ht="47.45" hidden="1" customHeight="1" x14ac:dyDescent="0.3">
      <c r="A85" s="492">
        <v>25010400</v>
      </c>
      <c r="B85" s="460" t="s">
        <v>470</v>
      </c>
      <c r="C85" s="494"/>
      <c r="D85" s="534"/>
      <c r="E85" s="494"/>
      <c r="F85" s="510"/>
    </row>
    <row r="86" spans="1:7" ht="26.25" hidden="1" customHeight="1" x14ac:dyDescent="0.3">
      <c r="A86" s="495">
        <v>30000000</v>
      </c>
      <c r="B86" s="496" t="s">
        <v>471</v>
      </c>
      <c r="C86" s="497">
        <f>SUM(E86)</f>
        <v>0</v>
      </c>
      <c r="D86" s="534"/>
      <c r="E86" s="497">
        <f>SUM(F86)</f>
        <v>0</v>
      </c>
      <c r="F86" s="507">
        <f>SUM(F87)</f>
        <v>0</v>
      </c>
    </row>
    <row r="87" spans="1:7" ht="27" hidden="1" customHeight="1" x14ac:dyDescent="0.3">
      <c r="A87" s="495">
        <v>33000000</v>
      </c>
      <c r="B87" s="535" t="s">
        <v>472</v>
      </c>
      <c r="C87" s="497">
        <f>SUM(E87)</f>
        <v>0</v>
      </c>
      <c r="D87" s="536"/>
      <c r="E87" s="497">
        <f>SUM(F87)</f>
        <v>0</v>
      </c>
      <c r="F87" s="507">
        <f>SUM(F88)</f>
        <v>0</v>
      </c>
    </row>
    <row r="88" spans="1:7" ht="26.25" hidden="1" customHeight="1" x14ac:dyDescent="0.3">
      <c r="A88" s="498">
        <v>33010000</v>
      </c>
      <c r="B88" s="537" t="s">
        <v>473</v>
      </c>
      <c r="C88" s="494">
        <f>SUM(E88)</f>
        <v>0</v>
      </c>
      <c r="D88" s="534"/>
      <c r="E88" s="494">
        <f>SUM(F88)</f>
        <v>0</v>
      </c>
      <c r="F88" s="510"/>
    </row>
    <row r="89" spans="1:7" ht="99" hidden="1" customHeight="1" x14ac:dyDescent="0.3">
      <c r="A89" s="492">
        <v>33010100</v>
      </c>
      <c r="B89" s="527" t="s">
        <v>474</v>
      </c>
      <c r="C89" s="494">
        <f>SUM(E89)</f>
        <v>0</v>
      </c>
      <c r="D89" s="534"/>
      <c r="E89" s="494">
        <f>SUM(F89)</f>
        <v>0</v>
      </c>
      <c r="F89" s="510"/>
    </row>
    <row r="90" spans="1:7" ht="48.75" hidden="1" customHeight="1" x14ac:dyDescent="0.3">
      <c r="A90" s="492"/>
      <c r="B90" s="488" t="s">
        <v>475</v>
      </c>
      <c r="C90" s="497">
        <f>SUM(C12,C56,C86)</f>
        <v>0</v>
      </c>
      <c r="D90" s="497">
        <f>SUM(D12,D56)</f>
        <v>0</v>
      </c>
      <c r="E90" s="497"/>
      <c r="F90" s="507"/>
      <c r="G90" s="235"/>
    </row>
    <row r="91" spans="1:7" ht="30" customHeight="1" x14ac:dyDescent="0.3">
      <c r="A91" s="487">
        <v>40000000</v>
      </c>
      <c r="B91" s="488" t="s">
        <v>476</v>
      </c>
      <c r="C91" s="503">
        <f>SUM(D91,E91)</f>
        <v>519806</v>
      </c>
      <c r="D91" s="497">
        <f>SUM(D92)</f>
        <v>519806</v>
      </c>
      <c r="E91" s="538"/>
      <c r="F91" s="539"/>
    </row>
    <row r="92" spans="1:7" ht="24" customHeight="1" x14ac:dyDescent="0.3">
      <c r="A92" s="487">
        <v>41000000</v>
      </c>
      <c r="B92" s="488" t="s">
        <v>477</v>
      </c>
      <c r="C92" s="503">
        <f>SUM(D92,E92)</f>
        <v>519806</v>
      </c>
      <c r="D92" s="497">
        <f>SUM(D102,D100,D93)</f>
        <v>519806</v>
      </c>
      <c r="E92" s="497"/>
      <c r="F92" s="526"/>
    </row>
    <row r="93" spans="1:7" ht="32.25" customHeight="1" x14ac:dyDescent="0.3">
      <c r="A93" s="487">
        <v>41030000</v>
      </c>
      <c r="B93" s="488" t="s">
        <v>478</v>
      </c>
      <c r="C93" s="503">
        <f>SUM(D93)</f>
        <v>489000</v>
      </c>
      <c r="D93" s="497">
        <f>SUM(D94:D99)</f>
        <v>489000</v>
      </c>
      <c r="E93" s="538"/>
      <c r="F93" s="540"/>
    </row>
    <row r="94" spans="1:7" ht="49.5" hidden="1" customHeight="1" x14ac:dyDescent="0.3">
      <c r="A94" s="541">
        <v>41033900</v>
      </c>
      <c r="B94" s="493" t="s">
        <v>479</v>
      </c>
      <c r="C94" s="494">
        <f>SUM(D94)</f>
        <v>0</v>
      </c>
      <c r="D94" s="494"/>
      <c r="E94" s="523"/>
      <c r="F94" s="542"/>
    </row>
    <row r="95" spans="1:7" ht="51" hidden="1" customHeight="1" x14ac:dyDescent="0.3">
      <c r="A95" s="541">
        <v>41034200</v>
      </c>
      <c r="B95" s="493" t="s">
        <v>591</v>
      </c>
      <c r="C95" s="494">
        <f>SUM(D95)</f>
        <v>0</v>
      </c>
      <c r="D95" s="494"/>
      <c r="E95" s="523"/>
      <c r="F95" s="542"/>
    </row>
    <row r="96" spans="1:7" ht="106.5" hidden="1" customHeight="1" x14ac:dyDescent="0.3">
      <c r="A96" s="541">
        <v>41035100</v>
      </c>
      <c r="B96" s="543" t="s">
        <v>481</v>
      </c>
      <c r="C96" s="494">
        <f t="shared" ref="C96" si="5">SUM(D96)</f>
        <v>0</v>
      </c>
      <c r="D96" s="494"/>
      <c r="E96" s="514"/>
      <c r="F96" s="504"/>
    </row>
    <row r="97" spans="1:6" ht="80.25" customHeight="1" x14ac:dyDescent="0.3">
      <c r="A97" s="541">
        <v>41034500</v>
      </c>
      <c r="B97" s="543" t="s">
        <v>480</v>
      </c>
      <c r="C97" s="494">
        <f>SUM(D97)</f>
        <v>489000</v>
      </c>
      <c r="D97" s="494">
        <v>489000</v>
      </c>
      <c r="E97" s="514"/>
      <c r="F97" s="504"/>
    </row>
    <row r="98" spans="1:6" ht="106.5" hidden="1" customHeight="1" x14ac:dyDescent="0.3">
      <c r="A98" s="541">
        <v>41035500</v>
      </c>
      <c r="B98" s="543" t="s">
        <v>578</v>
      </c>
      <c r="C98" s="494">
        <f>SUM(D98)</f>
        <v>0</v>
      </c>
      <c r="D98" s="494"/>
      <c r="E98" s="514"/>
      <c r="F98" s="504"/>
    </row>
    <row r="99" spans="1:6" ht="106.5" hidden="1" customHeight="1" x14ac:dyDescent="0.3">
      <c r="A99" s="541">
        <v>41035600</v>
      </c>
      <c r="B99" s="543" t="s">
        <v>579</v>
      </c>
      <c r="C99" s="494">
        <f>SUM(D99)</f>
        <v>0</v>
      </c>
      <c r="D99" s="494"/>
      <c r="E99" s="514"/>
      <c r="F99" s="504"/>
    </row>
    <row r="100" spans="1:6" ht="47.45" hidden="1" customHeight="1" x14ac:dyDescent="0.3">
      <c r="A100" s="544">
        <v>41040000</v>
      </c>
      <c r="B100" s="545" t="s">
        <v>482</v>
      </c>
      <c r="C100" s="497">
        <f>SUM(D100)</f>
        <v>0</v>
      </c>
      <c r="D100" s="497">
        <f>SUM(D101)</f>
        <v>0</v>
      </c>
      <c r="E100" s="514"/>
      <c r="F100" s="504"/>
    </row>
    <row r="101" spans="1:6" ht="102.75" hidden="1" customHeight="1" x14ac:dyDescent="0.3">
      <c r="A101" s="541">
        <v>41040200</v>
      </c>
      <c r="B101" s="543" t="s">
        <v>483</v>
      </c>
      <c r="C101" s="494">
        <f>SUM(D101)</f>
        <v>0</v>
      </c>
      <c r="D101" s="494"/>
      <c r="E101" s="514"/>
      <c r="F101" s="504"/>
    </row>
    <row r="102" spans="1:6" ht="35.25" customHeight="1" x14ac:dyDescent="0.3">
      <c r="A102" s="546">
        <v>41050000</v>
      </c>
      <c r="B102" s="502" t="s">
        <v>484</v>
      </c>
      <c r="C102" s="497">
        <f>SUM(C103:C115)</f>
        <v>30806</v>
      </c>
      <c r="D102" s="497">
        <f>SUM(D103:D115)</f>
        <v>30806</v>
      </c>
      <c r="E102" s="525"/>
      <c r="F102" s="526"/>
    </row>
    <row r="103" spans="1:6" ht="168.75" hidden="1" customHeight="1" x14ac:dyDescent="0.3">
      <c r="A103" s="541">
        <v>41050900</v>
      </c>
      <c r="B103" s="493" t="s">
        <v>616</v>
      </c>
      <c r="C103" s="494">
        <f>SUM(D103)</f>
        <v>0</v>
      </c>
      <c r="D103" s="494"/>
      <c r="E103" s="531"/>
      <c r="F103" s="547"/>
    </row>
    <row r="104" spans="1:6" ht="72" customHeight="1" x14ac:dyDescent="0.3">
      <c r="A104" s="541">
        <v>41051000</v>
      </c>
      <c r="B104" s="493" t="s">
        <v>485</v>
      </c>
      <c r="C104" s="494">
        <f>SUM(D104)</f>
        <v>40383</v>
      </c>
      <c r="D104" s="494">
        <v>40383</v>
      </c>
      <c r="E104" s="548"/>
      <c r="F104" s="549"/>
    </row>
    <row r="105" spans="1:6" ht="72.75" customHeight="1" x14ac:dyDescent="0.3">
      <c r="A105" s="541">
        <v>41051200</v>
      </c>
      <c r="B105" s="506" t="s">
        <v>486</v>
      </c>
      <c r="C105" s="494">
        <f>SUM(D105)</f>
        <v>-9577</v>
      </c>
      <c r="D105" s="494">
        <v>-9577</v>
      </c>
      <c r="E105" s="548"/>
      <c r="F105" s="549"/>
    </row>
    <row r="106" spans="1:6" ht="96.75" hidden="1" customHeight="1" x14ac:dyDescent="0.3">
      <c r="A106" s="541">
        <v>41051400</v>
      </c>
      <c r="B106" s="506" t="s">
        <v>617</v>
      </c>
      <c r="C106" s="494">
        <f>SUM(D106)</f>
        <v>0</v>
      </c>
      <c r="D106" s="494"/>
      <c r="E106" s="548"/>
      <c r="F106" s="549"/>
    </row>
    <row r="107" spans="1:6" ht="80.25" hidden="1" customHeight="1" x14ac:dyDescent="0.3">
      <c r="A107" s="541">
        <v>41051500</v>
      </c>
      <c r="B107" s="493" t="s">
        <v>487</v>
      </c>
      <c r="C107" s="494">
        <f>SUM(D107)</f>
        <v>0</v>
      </c>
      <c r="D107" s="494"/>
      <c r="E107" s="531"/>
      <c r="F107" s="547"/>
    </row>
    <row r="108" spans="1:6" ht="106.5" hidden="1" customHeight="1" x14ac:dyDescent="0.3">
      <c r="A108" s="541">
        <v>41052000</v>
      </c>
      <c r="B108" s="543" t="s">
        <v>488</v>
      </c>
      <c r="C108" s="494">
        <f t="shared" ref="C108:C109" si="6">SUM(D108)</f>
        <v>0</v>
      </c>
      <c r="D108" s="494"/>
      <c r="E108" s="494"/>
      <c r="F108" s="547"/>
    </row>
    <row r="109" spans="1:6" ht="34.5" hidden="1" customHeight="1" x14ac:dyDescent="0.3">
      <c r="A109" s="550">
        <v>41053900</v>
      </c>
      <c r="B109" s="551" t="s">
        <v>489</v>
      </c>
      <c r="C109" s="494">
        <f t="shared" si="6"/>
        <v>0</v>
      </c>
      <c r="D109" s="552"/>
      <c r="E109" s="552"/>
      <c r="F109" s="549"/>
    </row>
    <row r="110" spans="1:6" ht="34.5" hidden="1" customHeight="1" x14ac:dyDescent="0.2">
      <c r="A110" s="652">
        <v>41050400</v>
      </c>
      <c r="B110" s="654" t="s">
        <v>580</v>
      </c>
      <c r="C110" s="656">
        <f>SUM(D110)</f>
        <v>0</v>
      </c>
      <c r="D110" s="656"/>
      <c r="E110" s="656"/>
      <c r="F110" s="658"/>
    </row>
    <row r="111" spans="1:6" ht="390" hidden="1" customHeight="1" x14ac:dyDescent="0.2">
      <c r="A111" s="653"/>
      <c r="B111" s="655"/>
      <c r="C111" s="657"/>
      <c r="D111" s="657"/>
      <c r="E111" s="657"/>
      <c r="F111" s="659"/>
    </row>
    <row r="112" spans="1:6" ht="408.6" hidden="1" customHeight="1" x14ac:dyDescent="0.2">
      <c r="A112" s="652">
        <v>41050600</v>
      </c>
      <c r="B112" s="654" t="s">
        <v>581</v>
      </c>
      <c r="C112" s="656">
        <f>SUM(D112)</f>
        <v>0</v>
      </c>
      <c r="D112" s="656"/>
      <c r="E112" s="656"/>
      <c r="F112" s="658"/>
    </row>
    <row r="113" spans="1:7" ht="84" hidden="1" customHeight="1" x14ac:dyDescent="0.2">
      <c r="A113" s="653"/>
      <c r="B113" s="655"/>
      <c r="C113" s="657"/>
      <c r="D113" s="657"/>
      <c r="E113" s="657"/>
      <c r="F113" s="659"/>
    </row>
    <row r="114" spans="1:7" ht="29.45" hidden="1" customHeight="1" x14ac:dyDescent="0.3">
      <c r="A114" s="553">
        <v>41053900</v>
      </c>
      <c r="B114" s="554" t="s">
        <v>489</v>
      </c>
      <c r="C114" s="555">
        <f>SUM(E114)</f>
        <v>0</v>
      </c>
      <c r="D114" s="556"/>
      <c r="E114" s="555"/>
      <c r="F114" s="555"/>
    </row>
    <row r="115" spans="1:7" ht="75.599999999999994" hidden="1" customHeight="1" x14ac:dyDescent="0.3">
      <c r="A115" s="550">
        <v>41055000</v>
      </c>
      <c r="B115" s="557" t="s">
        <v>490</v>
      </c>
      <c r="C115" s="552">
        <f>SUM(D115)</f>
        <v>0</v>
      </c>
      <c r="D115" s="552"/>
      <c r="E115" s="552"/>
      <c r="F115" s="549"/>
    </row>
    <row r="116" spans="1:7" ht="25.5" customHeight="1" x14ac:dyDescent="0.3">
      <c r="A116" s="558"/>
      <c r="B116" s="559" t="s">
        <v>491</v>
      </c>
      <c r="C116" s="560">
        <f>SUM(D116:E116)</f>
        <v>519806</v>
      </c>
      <c r="D116" s="560">
        <f>SUM(D90:D91)</f>
        <v>519806</v>
      </c>
      <c r="E116" s="560"/>
      <c r="F116" s="561"/>
      <c r="G116" s="230"/>
    </row>
    <row r="117" spans="1:7" ht="61.5" customHeight="1" x14ac:dyDescent="0.35">
      <c r="A117" s="416"/>
      <c r="B117" s="417"/>
      <c r="C117" s="418"/>
      <c r="D117" s="419"/>
      <c r="E117" s="419"/>
      <c r="F117" s="420"/>
      <c r="G117" s="230"/>
    </row>
    <row r="118" spans="1:7" ht="32.25" customHeight="1" x14ac:dyDescent="0.3">
      <c r="A118" s="651" t="s">
        <v>618</v>
      </c>
      <c r="B118" s="651"/>
      <c r="C118" s="651"/>
      <c r="D118" s="651"/>
      <c r="E118" s="651"/>
      <c r="F118" s="651"/>
      <c r="G118" s="230"/>
    </row>
    <row r="119" spans="1:7" ht="33.75" customHeight="1" x14ac:dyDescent="0.35">
      <c r="A119" s="236"/>
      <c r="B119" s="237"/>
      <c r="C119" s="237"/>
      <c r="D119" s="238"/>
      <c r="E119" s="238"/>
      <c r="F119" s="238"/>
    </row>
    <row r="120" spans="1:7" ht="24.75" customHeight="1" x14ac:dyDescent="0.3">
      <c r="A120" s="239"/>
      <c r="B120" s="240"/>
      <c r="C120" s="240"/>
      <c r="D120" s="241"/>
      <c r="E120" s="241"/>
      <c r="F120" s="241"/>
    </row>
    <row r="121" spans="1:7" ht="23.25" x14ac:dyDescent="0.35">
      <c r="A121" s="242"/>
      <c r="B121" s="242"/>
      <c r="C121" s="242"/>
      <c r="D121" s="242"/>
      <c r="E121" s="242"/>
      <c r="F121" s="242"/>
    </row>
    <row r="122" spans="1:7" ht="23.25" x14ac:dyDescent="0.35">
      <c r="A122" s="243"/>
      <c r="B122" s="244"/>
      <c r="C122" s="244"/>
      <c r="D122" s="238"/>
      <c r="E122" s="238"/>
      <c r="F122" s="238"/>
    </row>
    <row r="123" spans="1:7" ht="21.75" customHeight="1" x14ac:dyDescent="0.35">
      <c r="A123" s="242"/>
      <c r="B123" s="242"/>
      <c r="C123" s="242"/>
      <c r="D123" s="242"/>
      <c r="E123" s="242"/>
      <c r="F123" s="242"/>
    </row>
    <row r="124" spans="1:7" ht="23.25" x14ac:dyDescent="0.35">
      <c r="A124" s="228"/>
      <c r="B124" s="228"/>
      <c r="C124" s="228"/>
      <c r="D124" s="228"/>
      <c r="E124" s="228"/>
      <c r="F124" s="228"/>
    </row>
    <row r="125" spans="1:7" ht="23.25" x14ac:dyDescent="0.35">
      <c r="A125" s="242"/>
      <c r="B125" s="242"/>
      <c r="C125" s="242"/>
      <c r="D125" s="242"/>
      <c r="E125" s="242"/>
      <c r="F125" s="242"/>
    </row>
    <row r="126" spans="1:7" ht="23.25" x14ac:dyDescent="0.35">
      <c r="A126" s="228"/>
      <c r="B126" s="228"/>
      <c r="C126" s="228"/>
      <c r="D126" s="228"/>
      <c r="E126" s="228"/>
      <c r="F126" s="228"/>
    </row>
    <row r="127" spans="1:7" ht="23.25" x14ac:dyDescent="0.35">
      <c r="A127" s="228"/>
      <c r="B127" s="228"/>
      <c r="C127" s="228"/>
      <c r="D127" s="228"/>
      <c r="E127" s="228"/>
      <c r="F127" s="228"/>
    </row>
    <row r="128" spans="1:7" ht="23.25" x14ac:dyDescent="0.35">
      <c r="A128" s="228"/>
      <c r="B128" s="228"/>
      <c r="C128" s="228"/>
      <c r="D128" s="228"/>
      <c r="E128" s="228"/>
      <c r="F128" s="228"/>
    </row>
    <row r="129" spans="1:6" ht="23.25" x14ac:dyDescent="0.35">
      <c r="A129" s="228"/>
      <c r="B129" s="228"/>
      <c r="C129" s="228"/>
      <c r="D129" s="228"/>
      <c r="E129" s="228"/>
      <c r="F129" s="228"/>
    </row>
    <row r="130" spans="1:6" ht="23.25" x14ac:dyDescent="0.35">
      <c r="A130" s="228"/>
      <c r="B130" s="228"/>
      <c r="C130" s="228"/>
      <c r="D130" s="228"/>
      <c r="E130" s="228"/>
      <c r="F130" s="228"/>
    </row>
    <row r="131" spans="1:6" ht="23.25" x14ac:dyDescent="0.35">
      <c r="A131" s="228"/>
      <c r="B131" s="228"/>
      <c r="C131" s="228"/>
      <c r="D131" s="228"/>
      <c r="E131" s="228"/>
      <c r="F131" s="228"/>
    </row>
    <row r="132" spans="1:6" ht="23.25" x14ac:dyDescent="0.35">
      <c r="A132" s="228"/>
      <c r="B132" s="228"/>
      <c r="C132" s="228"/>
      <c r="D132" s="228"/>
      <c r="E132" s="228"/>
      <c r="F132" s="228"/>
    </row>
    <row r="133" spans="1:6" ht="23.25" x14ac:dyDescent="0.35">
      <c r="A133" s="228"/>
      <c r="B133" s="228"/>
      <c r="C133" s="228"/>
      <c r="D133" s="228"/>
      <c r="E133" s="228"/>
      <c r="F133" s="228"/>
    </row>
    <row r="134" spans="1:6" ht="23.25" x14ac:dyDescent="0.35">
      <c r="A134" s="228"/>
      <c r="B134" s="228"/>
      <c r="C134" s="228"/>
      <c r="D134" s="228"/>
      <c r="E134" s="228"/>
      <c r="F134" s="228"/>
    </row>
    <row r="135" spans="1:6" ht="23.25" x14ac:dyDescent="0.35">
      <c r="A135" s="228"/>
      <c r="B135" s="228"/>
      <c r="C135" s="228"/>
      <c r="D135" s="228"/>
      <c r="E135" s="228"/>
      <c r="F135" s="228"/>
    </row>
    <row r="136" spans="1:6" ht="23.25" x14ac:dyDescent="0.35">
      <c r="A136" s="228"/>
      <c r="B136" s="228"/>
      <c r="C136" s="228"/>
      <c r="D136" s="228"/>
      <c r="E136" s="228"/>
      <c r="F136" s="228"/>
    </row>
    <row r="137" spans="1:6" ht="23.25" x14ac:dyDescent="0.35">
      <c r="A137" s="242"/>
      <c r="B137" s="242"/>
      <c r="C137" s="242"/>
      <c r="D137" s="242"/>
      <c r="E137" s="242"/>
      <c r="F137" s="242"/>
    </row>
    <row r="138" spans="1:6" ht="23.25" x14ac:dyDescent="0.35">
      <c r="A138" s="242"/>
      <c r="B138" s="242"/>
      <c r="C138" s="242"/>
      <c r="D138" s="242"/>
      <c r="E138" s="242"/>
      <c r="F138" s="242"/>
    </row>
    <row r="139" spans="1:6" ht="23.25" x14ac:dyDescent="0.35">
      <c r="A139" s="242"/>
      <c r="B139" s="242"/>
      <c r="C139" s="242"/>
      <c r="D139" s="242"/>
      <c r="E139" s="242"/>
      <c r="F139" s="242"/>
    </row>
    <row r="140" spans="1:6" ht="23.25" x14ac:dyDescent="0.35">
      <c r="A140" s="242"/>
      <c r="B140" s="242"/>
      <c r="C140" s="242"/>
      <c r="D140" s="242"/>
      <c r="E140" s="242"/>
      <c r="F140" s="242"/>
    </row>
    <row r="141" spans="1:6" ht="23.25" x14ac:dyDescent="0.35">
      <c r="A141" s="242"/>
      <c r="B141" s="242"/>
      <c r="C141" s="242"/>
      <c r="D141" s="242"/>
      <c r="E141" s="242"/>
      <c r="F141" s="242"/>
    </row>
    <row r="142" spans="1:6" ht="23.25" x14ac:dyDescent="0.35">
      <c r="A142" s="242"/>
      <c r="B142" s="242"/>
      <c r="C142" s="242"/>
      <c r="D142" s="242"/>
      <c r="E142" s="242"/>
      <c r="F142" s="242"/>
    </row>
    <row r="143" spans="1:6" ht="23.25" x14ac:dyDescent="0.35">
      <c r="A143" s="242"/>
      <c r="B143" s="242"/>
      <c r="C143" s="242"/>
      <c r="D143" s="242"/>
      <c r="E143" s="242"/>
      <c r="F143" s="242"/>
    </row>
    <row r="144" spans="1:6" ht="23.25" x14ac:dyDescent="0.35">
      <c r="A144" s="242"/>
      <c r="B144" s="242"/>
      <c r="C144" s="242"/>
      <c r="D144" s="242"/>
      <c r="E144" s="242"/>
      <c r="F144" s="242"/>
    </row>
    <row r="145" spans="1:6" ht="23.25" x14ac:dyDescent="0.35">
      <c r="A145" s="242"/>
      <c r="B145" s="242"/>
      <c r="C145" s="242"/>
      <c r="D145" s="242"/>
      <c r="E145" s="242"/>
      <c r="F145" s="242"/>
    </row>
    <row r="146" spans="1:6" ht="23.25" x14ac:dyDescent="0.35">
      <c r="A146" s="242"/>
      <c r="B146" s="242"/>
      <c r="C146" s="242"/>
      <c r="D146" s="242"/>
      <c r="E146" s="242"/>
      <c r="F146" s="242"/>
    </row>
    <row r="147" spans="1:6" ht="23.25" x14ac:dyDescent="0.35">
      <c r="A147" s="242"/>
      <c r="B147" s="242"/>
      <c r="C147" s="242"/>
      <c r="D147" s="242"/>
      <c r="E147" s="242"/>
      <c r="F147" s="242"/>
    </row>
    <row r="148" spans="1:6" ht="23.25" x14ac:dyDescent="0.35">
      <c r="A148" s="242"/>
      <c r="B148" s="242"/>
      <c r="C148" s="242"/>
      <c r="D148" s="242"/>
      <c r="E148" s="242"/>
      <c r="F148" s="242"/>
    </row>
    <row r="149" spans="1:6" ht="23.25" x14ac:dyDescent="0.35">
      <c r="A149" s="242"/>
      <c r="B149" s="242"/>
      <c r="C149" s="242"/>
      <c r="D149" s="242"/>
      <c r="E149" s="242"/>
      <c r="F149" s="242"/>
    </row>
    <row r="150" spans="1:6" ht="23.25" x14ac:dyDescent="0.35">
      <c r="A150" s="242"/>
      <c r="B150" s="242"/>
      <c r="C150" s="242"/>
      <c r="D150" s="242"/>
      <c r="E150" s="242"/>
      <c r="F150" s="242"/>
    </row>
    <row r="151" spans="1:6" ht="23.25" x14ac:dyDescent="0.35">
      <c r="A151" s="242"/>
      <c r="B151" s="242"/>
      <c r="C151" s="242"/>
      <c r="D151" s="242"/>
      <c r="E151" s="242"/>
      <c r="F151" s="242"/>
    </row>
    <row r="152" spans="1:6" ht="23.25" x14ac:dyDescent="0.35">
      <c r="A152" s="242"/>
      <c r="B152" s="242"/>
      <c r="C152" s="242"/>
      <c r="D152" s="242"/>
      <c r="E152" s="242"/>
      <c r="F152" s="242"/>
    </row>
    <row r="153" spans="1:6" ht="23.25" x14ac:dyDescent="0.35">
      <c r="A153" s="242"/>
      <c r="B153" s="242"/>
      <c r="C153" s="242"/>
      <c r="D153" s="242"/>
      <c r="E153" s="242"/>
      <c r="F153" s="242"/>
    </row>
    <row r="154" spans="1:6" ht="23.25" x14ac:dyDescent="0.35">
      <c r="A154" s="242"/>
      <c r="B154" s="242"/>
      <c r="C154" s="242"/>
      <c r="D154" s="242"/>
      <c r="E154" s="242"/>
      <c r="F154" s="242"/>
    </row>
    <row r="155" spans="1:6" ht="23.25" x14ac:dyDescent="0.35">
      <c r="A155" s="242"/>
      <c r="B155" s="242"/>
      <c r="C155" s="242"/>
      <c r="D155" s="242"/>
      <c r="E155" s="242"/>
      <c r="F155" s="242"/>
    </row>
    <row r="156" spans="1:6" ht="23.25" x14ac:dyDescent="0.35">
      <c r="A156" s="242"/>
      <c r="B156" s="242"/>
      <c r="C156" s="242"/>
      <c r="D156" s="242"/>
      <c r="E156" s="242"/>
      <c r="F156" s="242"/>
    </row>
    <row r="157" spans="1:6" ht="23.25" x14ac:dyDescent="0.35">
      <c r="A157" s="242"/>
      <c r="B157" s="242"/>
      <c r="C157" s="242"/>
      <c r="D157" s="242"/>
      <c r="E157" s="242"/>
      <c r="F157" s="242"/>
    </row>
    <row r="158" spans="1:6" ht="23.25" x14ac:dyDescent="0.35">
      <c r="A158" s="242"/>
      <c r="B158" s="242"/>
      <c r="C158" s="242"/>
      <c r="D158" s="242"/>
      <c r="E158" s="242"/>
      <c r="F158" s="242"/>
    </row>
    <row r="159" spans="1:6" ht="23.25" x14ac:dyDescent="0.35">
      <c r="A159" s="242"/>
      <c r="B159" s="242"/>
      <c r="C159" s="242"/>
      <c r="D159" s="242"/>
      <c r="E159" s="242"/>
      <c r="F159" s="242"/>
    </row>
    <row r="160" spans="1:6" ht="23.25" x14ac:dyDescent="0.35">
      <c r="A160" s="242"/>
      <c r="B160" s="242"/>
      <c r="C160" s="242"/>
      <c r="D160" s="242"/>
      <c r="E160" s="242"/>
      <c r="F160" s="242"/>
    </row>
    <row r="161" spans="1:6" ht="23.25" x14ac:dyDescent="0.35">
      <c r="A161" s="242"/>
      <c r="B161" s="242"/>
      <c r="C161" s="242"/>
      <c r="D161" s="242"/>
      <c r="E161" s="242"/>
      <c r="F161" s="242"/>
    </row>
    <row r="162" spans="1:6" ht="23.25" x14ac:dyDescent="0.35">
      <c r="A162" s="242"/>
      <c r="B162" s="242"/>
      <c r="C162" s="242"/>
      <c r="D162" s="242"/>
      <c r="E162" s="242"/>
      <c r="F162" s="242"/>
    </row>
  </sheetData>
  <mergeCells count="23">
    <mergeCell ref="F110:F111"/>
    <mergeCell ref="C1:F1"/>
    <mergeCell ref="C2:F2"/>
    <mergeCell ref="D3:F3"/>
    <mergeCell ref="A5:F5"/>
    <mergeCell ref="A6:B6"/>
    <mergeCell ref="A9:A10"/>
    <mergeCell ref="B9:B10"/>
    <mergeCell ref="C9:C10"/>
    <mergeCell ref="D9:D10"/>
    <mergeCell ref="E9:F9"/>
    <mergeCell ref="A110:A111"/>
    <mergeCell ref="B110:B111"/>
    <mergeCell ref="C110:C111"/>
    <mergeCell ref="D110:D111"/>
    <mergeCell ref="E110:E111"/>
    <mergeCell ref="A118:F118"/>
    <mergeCell ref="A112:A113"/>
    <mergeCell ref="B112:B113"/>
    <mergeCell ref="C112:C113"/>
    <mergeCell ref="D112:D113"/>
    <mergeCell ref="E112:E113"/>
    <mergeCell ref="F112:F113"/>
  </mergeCells>
  <conditionalFormatting sqref="E110:F110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I51"/>
  <sheetViews>
    <sheetView zoomScaleNormal="100" zoomScaleSheetLayoutView="82" workbookViewId="0">
      <selection activeCell="D34" sqref="D34:F34"/>
    </sheetView>
  </sheetViews>
  <sheetFormatPr defaultColWidth="8" defaultRowHeight="12.75" x14ac:dyDescent="0.2"/>
  <cols>
    <col min="1" max="1" width="14.28515625" style="147" customWidth="1"/>
    <col min="2" max="2" width="45.28515625" style="142" customWidth="1"/>
    <col min="3" max="3" width="17.42578125" style="142" customWidth="1"/>
    <col min="4" max="4" width="16.140625" style="133" customWidth="1"/>
    <col min="5" max="5" width="16.5703125" style="133" customWidth="1"/>
    <col min="6" max="6" width="16" style="110" customWidth="1"/>
    <col min="7" max="8" width="8" style="110"/>
    <col min="9" max="9" width="12.140625" style="110" bestFit="1" customWidth="1"/>
    <col min="10" max="16384" width="8" style="110"/>
  </cols>
  <sheetData>
    <row r="1" spans="1:9" ht="16.5" customHeight="1" x14ac:dyDescent="0.3">
      <c r="A1" s="107"/>
      <c r="B1" s="108"/>
      <c r="C1" s="108"/>
      <c r="D1" s="109"/>
      <c r="E1" s="677"/>
      <c r="F1" s="677"/>
    </row>
    <row r="2" spans="1:9" ht="17.25" customHeight="1" x14ac:dyDescent="0.3">
      <c r="A2" s="107"/>
      <c r="B2" s="108"/>
      <c r="C2" s="108"/>
      <c r="D2" s="109"/>
      <c r="E2" s="678"/>
      <c r="F2" s="678"/>
    </row>
    <row r="3" spans="1:9" ht="18" customHeight="1" x14ac:dyDescent="0.3">
      <c r="A3" s="107"/>
      <c r="B3" s="108"/>
      <c r="C3" s="108"/>
      <c r="D3" s="109"/>
      <c r="E3" s="678"/>
      <c r="F3" s="678"/>
    </row>
    <row r="4" spans="1:9" ht="18" customHeight="1" x14ac:dyDescent="0.3">
      <c r="A4" s="107"/>
      <c r="B4" s="108"/>
      <c r="C4" s="108"/>
      <c r="D4" s="109"/>
      <c r="E4" s="111"/>
      <c r="F4" s="111"/>
    </row>
    <row r="5" spans="1:9" ht="27.75" customHeight="1" x14ac:dyDescent="0.25">
      <c r="A5" s="112" t="s">
        <v>6</v>
      </c>
      <c r="B5" s="108"/>
      <c r="C5" s="108"/>
      <c r="D5" s="109"/>
      <c r="E5" s="109"/>
      <c r="F5" s="109"/>
    </row>
    <row r="6" spans="1:9" ht="27.75" customHeight="1" x14ac:dyDescent="0.25">
      <c r="A6" s="113" t="s">
        <v>5</v>
      </c>
      <c r="B6" s="108"/>
      <c r="C6" s="108"/>
      <c r="D6" s="109"/>
      <c r="E6" s="109"/>
      <c r="F6" s="109"/>
    </row>
    <row r="7" spans="1:9" ht="21.75" customHeight="1" x14ac:dyDescent="0.25">
      <c r="A7" s="107"/>
      <c r="B7" s="108"/>
      <c r="C7" s="108"/>
      <c r="D7" s="109"/>
      <c r="E7" s="109"/>
      <c r="F7" s="109"/>
    </row>
    <row r="8" spans="1:9" ht="110.25" customHeight="1" x14ac:dyDescent="0.2">
      <c r="A8" s="679" t="s">
        <v>287</v>
      </c>
      <c r="B8" s="679"/>
      <c r="C8" s="679"/>
      <c r="D8" s="679"/>
      <c r="E8" s="679"/>
      <c r="F8" s="679"/>
    </row>
    <row r="9" spans="1:9" ht="45" customHeight="1" x14ac:dyDescent="0.25">
      <c r="A9" s="107"/>
      <c r="B9" s="108"/>
      <c r="C9" s="108"/>
      <c r="D9" s="114"/>
      <c r="E9" s="114"/>
      <c r="F9" s="115" t="s">
        <v>0</v>
      </c>
    </row>
    <row r="10" spans="1:9" ht="39" customHeight="1" x14ac:dyDescent="0.2">
      <c r="A10" s="680" t="s">
        <v>288</v>
      </c>
      <c r="B10" s="681" t="s">
        <v>289</v>
      </c>
      <c r="C10" s="682" t="s">
        <v>290</v>
      </c>
      <c r="D10" s="683" t="s">
        <v>1</v>
      </c>
      <c r="E10" s="682" t="s">
        <v>2</v>
      </c>
      <c r="F10" s="682"/>
    </row>
    <row r="11" spans="1:9" ht="51.75" customHeight="1" x14ac:dyDescent="0.2">
      <c r="A11" s="680"/>
      <c r="B11" s="681"/>
      <c r="C11" s="682"/>
      <c r="D11" s="683"/>
      <c r="E11" s="116" t="s">
        <v>291</v>
      </c>
      <c r="F11" s="117" t="s">
        <v>88</v>
      </c>
    </row>
    <row r="12" spans="1:9" s="120" customFormat="1" ht="16.5" customHeight="1" x14ac:dyDescent="0.2">
      <c r="A12" s="118">
        <v>1</v>
      </c>
      <c r="B12" s="118">
        <v>2</v>
      </c>
      <c r="C12" s="119">
        <v>3</v>
      </c>
      <c r="D12" s="119">
        <v>4</v>
      </c>
      <c r="E12" s="119">
        <v>5</v>
      </c>
      <c r="F12" s="119">
        <v>6</v>
      </c>
    </row>
    <row r="13" spans="1:9" ht="28.5" customHeight="1" x14ac:dyDescent="0.25">
      <c r="A13" s="671" t="s">
        <v>292</v>
      </c>
      <c r="B13" s="672"/>
      <c r="C13" s="672"/>
      <c r="D13" s="672"/>
      <c r="E13" s="672"/>
      <c r="F13" s="673"/>
      <c r="G13" s="121"/>
    </row>
    <row r="14" spans="1:9" s="126" customFormat="1" ht="33.75" customHeight="1" x14ac:dyDescent="0.25">
      <c r="A14" s="122" t="s">
        <v>293</v>
      </c>
      <c r="B14" s="123" t="s">
        <v>294</v>
      </c>
      <c r="C14" s="134">
        <f t="shared" ref="C14:C33" si="0">SUM(D14:E14)</f>
        <v>174905.56000000006</v>
      </c>
      <c r="D14" s="134">
        <f>D15</f>
        <v>-3435824.34</v>
      </c>
      <c r="E14" s="134">
        <f>E15</f>
        <v>3610729.9</v>
      </c>
      <c r="F14" s="134">
        <f>F15</f>
        <v>3610729.9</v>
      </c>
      <c r="G14" s="125"/>
    </row>
    <row r="15" spans="1:9" s="126" customFormat="1" ht="38.25" customHeight="1" x14ac:dyDescent="0.25">
      <c r="A15" s="122">
        <v>208000</v>
      </c>
      <c r="B15" s="123" t="s">
        <v>295</v>
      </c>
      <c r="C15" s="134">
        <f t="shared" si="0"/>
        <v>174905.56000000006</v>
      </c>
      <c r="D15" s="134">
        <f>D16+D17</f>
        <v>-3435824.34</v>
      </c>
      <c r="E15" s="134">
        <f>E16+E17</f>
        <v>3610729.9</v>
      </c>
      <c r="F15" s="134">
        <f>F16+F17</f>
        <v>3610729.9</v>
      </c>
      <c r="G15" s="125"/>
    </row>
    <row r="16" spans="1:9" s="126" customFormat="1" ht="26.25" customHeight="1" x14ac:dyDescent="0.25">
      <c r="A16" s="127">
        <v>208100</v>
      </c>
      <c r="B16" s="128" t="s">
        <v>296</v>
      </c>
      <c r="C16" s="135">
        <f t="shared" si="0"/>
        <v>174905.56</v>
      </c>
      <c r="D16" s="136">
        <v>174905.56</v>
      </c>
      <c r="E16" s="135">
        <v>0</v>
      </c>
      <c r="F16" s="135">
        <v>0</v>
      </c>
      <c r="G16" s="125"/>
      <c r="I16" s="129"/>
    </row>
    <row r="17" spans="1:7" ht="50.25" customHeight="1" x14ac:dyDescent="0.25">
      <c r="A17" s="127" t="s">
        <v>297</v>
      </c>
      <c r="B17" s="130" t="s">
        <v>298</v>
      </c>
      <c r="C17" s="135">
        <f>SUM(D17:E17)</f>
        <v>0</v>
      </c>
      <c r="D17" s="137">
        <v>-3610729.9</v>
      </c>
      <c r="E17" s="137">
        <v>3610729.9</v>
      </c>
      <c r="F17" s="137">
        <v>3610729.9</v>
      </c>
      <c r="G17" s="121"/>
    </row>
    <row r="18" spans="1:7" ht="27.75" hidden="1" customHeight="1" x14ac:dyDescent="0.25">
      <c r="A18" s="122" t="s">
        <v>299</v>
      </c>
      <c r="B18" s="123" t="s">
        <v>300</v>
      </c>
      <c r="C18" s="134">
        <f t="shared" ref="C18:C27" si="1">SUM(D18:E18)</f>
        <v>0</v>
      </c>
      <c r="D18" s="134">
        <f t="shared" ref="D18:F19" si="2">D19</f>
        <v>0</v>
      </c>
      <c r="E18" s="134">
        <f t="shared" si="2"/>
        <v>0</v>
      </c>
      <c r="F18" s="134">
        <f t="shared" si="2"/>
        <v>0</v>
      </c>
      <c r="G18" s="121"/>
    </row>
    <row r="19" spans="1:7" ht="34.5" hidden="1" customHeight="1" x14ac:dyDescent="0.25">
      <c r="A19" s="122">
        <v>301000</v>
      </c>
      <c r="B19" s="123" t="s">
        <v>301</v>
      </c>
      <c r="C19" s="134">
        <f t="shared" si="1"/>
        <v>0</v>
      </c>
      <c r="D19" s="134">
        <f t="shared" si="2"/>
        <v>0</v>
      </c>
      <c r="E19" s="134">
        <f>SUM(E20:E21)</f>
        <v>0</v>
      </c>
      <c r="F19" s="134">
        <f>SUM(F20:F21)</f>
        <v>0</v>
      </c>
      <c r="G19" s="121"/>
    </row>
    <row r="20" spans="1:7" ht="30" hidden="1" customHeight="1" x14ac:dyDescent="0.25">
      <c r="A20" s="127">
        <v>301100</v>
      </c>
      <c r="B20" s="128" t="s">
        <v>302</v>
      </c>
      <c r="C20" s="135">
        <f t="shared" si="1"/>
        <v>0</v>
      </c>
      <c r="D20" s="136">
        <v>0</v>
      </c>
      <c r="E20" s="135"/>
      <c r="F20" s="135"/>
      <c r="G20" s="121"/>
    </row>
    <row r="21" spans="1:7" ht="27.75" hidden="1" customHeight="1" x14ac:dyDescent="0.25">
      <c r="A21" s="127" t="s">
        <v>303</v>
      </c>
      <c r="B21" s="128" t="s">
        <v>304</v>
      </c>
      <c r="C21" s="135">
        <f t="shared" si="1"/>
        <v>0</v>
      </c>
      <c r="D21" s="136">
        <v>0</v>
      </c>
      <c r="E21" s="137"/>
      <c r="F21" s="137"/>
      <c r="G21" s="121"/>
    </row>
    <row r="22" spans="1:7" s="133" customFormat="1" ht="26.25" customHeight="1" x14ac:dyDescent="0.25">
      <c r="A22" s="122"/>
      <c r="B22" s="123" t="s">
        <v>305</v>
      </c>
      <c r="C22" s="134">
        <f>SUM(C14,C18)</f>
        <v>174905.56000000006</v>
      </c>
      <c r="D22" s="134">
        <f t="shared" ref="D22:F22" si="3">SUM(D14,D18)</f>
        <v>-3435824.34</v>
      </c>
      <c r="E22" s="134">
        <f t="shared" si="3"/>
        <v>3610729.9</v>
      </c>
      <c r="F22" s="134">
        <f t="shared" si="3"/>
        <v>3610729.9</v>
      </c>
      <c r="G22" s="132"/>
    </row>
    <row r="23" spans="1:7" ht="28.5" customHeight="1" x14ac:dyDescent="0.25">
      <c r="A23" s="671" t="s">
        <v>306</v>
      </c>
      <c r="B23" s="672"/>
      <c r="C23" s="672"/>
      <c r="D23" s="672"/>
      <c r="E23" s="672"/>
      <c r="F23" s="673"/>
      <c r="G23" s="121"/>
    </row>
    <row r="24" spans="1:7" ht="35.25" hidden="1" customHeight="1" x14ac:dyDescent="0.25">
      <c r="A24" s="122" t="s">
        <v>307</v>
      </c>
      <c r="B24" s="123" t="s">
        <v>308</v>
      </c>
      <c r="C24" s="134">
        <f t="shared" si="1"/>
        <v>0</v>
      </c>
      <c r="D24" s="134">
        <f>D25</f>
        <v>0</v>
      </c>
      <c r="E24" s="134">
        <f>SUM(E25,E28)</f>
        <v>0</v>
      </c>
      <c r="F24" s="134">
        <f>SUM(F25,F28)</f>
        <v>0</v>
      </c>
      <c r="G24" s="121"/>
    </row>
    <row r="25" spans="1:7" ht="28.5" hidden="1" customHeight="1" x14ac:dyDescent="0.25">
      <c r="A25" s="122" t="s">
        <v>309</v>
      </c>
      <c r="B25" s="123" t="s">
        <v>310</v>
      </c>
      <c r="C25" s="134">
        <f t="shared" si="1"/>
        <v>0</v>
      </c>
      <c r="D25" s="134">
        <f>D26+D27</f>
        <v>0</v>
      </c>
      <c r="E25" s="134">
        <f>E26</f>
        <v>0</v>
      </c>
      <c r="F25" s="134">
        <f>F26</f>
        <v>0</v>
      </c>
      <c r="G25" s="121"/>
    </row>
    <row r="26" spans="1:7" ht="28.5" hidden="1" customHeight="1" x14ac:dyDescent="0.25">
      <c r="A26" s="127" t="s">
        <v>311</v>
      </c>
      <c r="B26" s="128" t="s">
        <v>312</v>
      </c>
      <c r="C26" s="135">
        <f t="shared" si="1"/>
        <v>0</v>
      </c>
      <c r="D26" s="136">
        <f>D20</f>
        <v>0</v>
      </c>
      <c r="E26" s="137"/>
      <c r="F26" s="137"/>
      <c r="G26" s="121"/>
    </row>
    <row r="27" spans="1:7" ht="24.75" hidden="1" customHeight="1" x14ac:dyDescent="0.25">
      <c r="A27" s="127" t="s">
        <v>313</v>
      </c>
      <c r="B27" s="138" t="s">
        <v>314</v>
      </c>
      <c r="C27" s="135">
        <f t="shared" si="1"/>
        <v>0</v>
      </c>
      <c r="D27" s="137">
        <v>0</v>
      </c>
      <c r="E27" s="137"/>
      <c r="F27" s="137"/>
      <c r="G27" s="121"/>
    </row>
    <row r="28" spans="1:7" ht="24.75" hidden="1" customHeight="1" x14ac:dyDescent="0.25">
      <c r="A28" s="122" t="s">
        <v>315</v>
      </c>
      <c r="B28" s="123" t="s">
        <v>316</v>
      </c>
      <c r="C28" s="134">
        <f t="shared" ref="C28:C30" si="4">SUM(D28:E28)</f>
        <v>0</v>
      </c>
      <c r="D28" s="139">
        <f t="shared" ref="D28:F29" si="5">SUM(D29)</f>
        <v>0</v>
      </c>
      <c r="E28" s="139">
        <f t="shared" si="5"/>
        <v>0</v>
      </c>
      <c r="F28" s="139">
        <f t="shared" si="5"/>
        <v>0</v>
      </c>
      <c r="G28" s="121"/>
    </row>
    <row r="29" spans="1:7" ht="26.25" hidden="1" customHeight="1" x14ac:dyDescent="0.25">
      <c r="A29" s="127" t="s">
        <v>317</v>
      </c>
      <c r="B29" s="138" t="s">
        <v>318</v>
      </c>
      <c r="C29" s="135">
        <f t="shared" si="4"/>
        <v>0</v>
      </c>
      <c r="D29" s="131">
        <f t="shared" si="5"/>
        <v>0</v>
      </c>
      <c r="E29" s="137"/>
      <c r="F29" s="137"/>
      <c r="G29" s="121"/>
    </row>
    <row r="30" spans="1:7" ht="29.25" hidden="1" customHeight="1" x14ac:dyDescent="0.25">
      <c r="A30" s="127" t="s">
        <v>319</v>
      </c>
      <c r="B30" s="138" t="s">
        <v>314</v>
      </c>
      <c r="C30" s="135">
        <f t="shared" si="4"/>
        <v>0</v>
      </c>
      <c r="D30" s="131">
        <v>0</v>
      </c>
      <c r="E30" s="137"/>
      <c r="F30" s="137"/>
      <c r="G30" s="121"/>
    </row>
    <row r="31" spans="1:7" ht="28.5" customHeight="1" x14ac:dyDescent="0.25">
      <c r="A31" s="122" t="s">
        <v>320</v>
      </c>
      <c r="B31" s="123" t="s">
        <v>321</v>
      </c>
      <c r="C31" s="134">
        <f t="shared" si="0"/>
        <v>174905.56000000006</v>
      </c>
      <c r="D31" s="134">
        <f>D32</f>
        <v>-3435824.34</v>
      </c>
      <c r="E31" s="134">
        <f>E32</f>
        <v>3610729.9</v>
      </c>
      <c r="F31" s="134">
        <f>F32</f>
        <v>3610729.9</v>
      </c>
      <c r="G31" s="121"/>
    </row>
    <row r="32" spans="1:7" ht="26.25" customHeight="1" x14ac:dyDescent="0.25">
      <c r="A32" s="122" t="s">
        <v>322</v>
      </c>
      <c r="B32" s="123" t="s">
        <v>323</v>
      </c>
      <c r="C32" s="134">
        <f t="shared" si="0"/>
        <v>174905.56000000006</v>
      </c>
      <c r="D32" s="134">
        <f>D33+D34</f>
        <v>-3435824.34</v>
      </c>
      <c r="E32" s="134">
        <f>E33+E34</f>
        <v>3610729.9</v>
      </c>
      <c r="F32" s="134">
        <f>F33+F34</f>
        <v>3610729.9</v>
      </c>
      <c r="G32" s="121"/>
    </row>
    <row r="33" spans="1:8" ht="24.75" customHeight="1" x14ac:dyDescent="0.25">
      <c r="A33" s="127" t="s">
        <v>324</v>
      </c>
      <c r="B33" s="138" t="s">
        <v>325</v>
      </c>
      <c r="C33" s="135">
        <f t="shared" si="0"/>
        <v>174905.56</v>
      </c>
      <c r="D33" s="136">
        <v>174905.56</v>
      </c>
      <c r="E33" s="135">
        <v>0</v>
      </c>
      <c r="F33" s="135">
        <v>0</v>
      </c>
    </row>
    <row r="34" spans="1:8" ht="56.25" customHeight="1" x14ac:dyDescent="0.25">
      <c r="A34" s="127" t="s">
        <v>326</v>
      </c>
      <c r="B34" s="140" t="s">
        <v>327</v>
      </c>
      <c r="C34" s="135">
        <f t="shared" ref="C34" si="6">SUM(D34:E34)</f>
        <v>0</v>
      </c>
      <c r="D34" s="137">
        <v>-3610729.9</v>
      </c>
      <c r="E34" s="137">
        <v>3610729.9</v>
      </c>
      <c r="F34" s="137">
        <v>3610729.9</v>
      </c>
    </row>
    <row r="35" spans="1:8" ht="30.75" customHeight="1" x14ac:dyDescent="0.25">
      <c r="A35" s="124"/>
      <c r="B35" s="141" t="s">
        <v>305</v>
      </c>
      <c r="C35" s="134">
        <f>SUM(C24,C31)</f>
        <v>174905.56000000006</v>
      </c>
      <c r="D35" s="134">
        <f>SUM(D24,D31)</f>
        <v>-3435824.34</v>
      </c>
      <c r="E35" s="134">
        <f>SUM(E24,E31)</f>
        <v>3610729.9</v>
      </c>
      <c r="F35" s="134">
        <f>SUM(F24,F31)</f>
        <v>3610729.9</v>
      </c>
      <c r="G35" s="674"/>
      <c r="H35" s="674"/>
    </row>
    <row r="36" spans="1:8" x14ac:dyDescent="0.2">
      <c r="A36" s="142"/>
    </row>
    <row r="37" spans="1:8" ht="15.75" x14ac:dyDescent="0.25">
      <c r="A37" s="142"/>
      <c r="D37" s="143"/>
      <c r="E37" s="143"/>
      <c r="F37" s="126"/>
    </row>
    <row r="38" spans="1:8" ht="112.5" customHeight="1" x14ac:dyDescent="0.4">
      <c r="A38" s="675" t="s">
        <v>401</v>
      </c>
      <c r="B38" s="675"/>
      <c r="C38" s="675"/>
      <c r="D38" s="675"/>
      <c r="E38" s="675"/>
      <c r="F38" s="676"/>
    </row>
    <row r="39" spans="1:8" ht="15" x14ac:dyDescent="0.2">
      <c r="A39" s="142"/>
      <c r="B39" s="144"/>
      <c r="C39" s="144"/>
      <c r="D39" s="145"/>
    </row>
    <row r="40" spans="1:8" ht="15" x14ac:dyDescent="0.2">
      <c r="A40" s="142"/>
      <c r="B40" s="144"/>
      <c r="C40" s="144"/>
      <c r="D40" s="145"/>
    </row>
    <row r="41" spans="1:8" ht="15" x14ac:dyDescent="0.2">
      <c r="A41" s="142"/>
      <c r="B41" s="144"/>
      <c r="C41" s="144"/>
      <c r="D41" s="145"/>
    </row>
    <row r="42" spans="1:8" ht="15" x14ac:dyDescent="0.2">
      <c r="A42" s="142"/>
      <c r="B42" s="144"/>
      <c r="C42" s="144"/>
      <c r="D42" s="145"/>
    </row>
    <row r="43" spans="1:8" x14ac:dyDescent="0.2">
      <c r="A43" s="142"/>
    </row>
    <row r="44" spans="1:8" x14ac:dyDescent="0.2">
      <c r="A44" s="142"/>
      <c r="D44" s="145"/>
      <c r="E44" s="145"/>
    </row>
    <row r="45" spans="1:8" x14ac:dyDescent="0.2">
      <c r="A45" s="142"/>
      <c r="D45" s="146"/>
    </row>
    <row r="46" spans="1:8" x14ac:dyDescent="0.2">
      <c r="A46" s="142"/>
    </row>
    <row r="47" spans="1:8" x14ac:dyDescent="0.2">
      <c r="A47" s="142"/>
      <c r="E47" s="145"/>
    </row>
    <row r="51" spans="4:4" x14ac:dyDescent="0.2">
      <c r="D51" s="145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04"/>
  <sheetViews>
    <sheetView showZeros="0" view="pageBreakPreview" topLeftCell="A10" zoomScale="80" zoomScaleNormal="80" zoomScaleSheetLayoutView="80" workbookViewId="0">
      <pane xSplit="4" ySplit="2" topLeftCell="E12" activePane="bottomRight" state="frozen"/>
      <selection activeCell="A10" sqref="A10"/>
      <selection pane="topRight" activeCell="E10" sqref="E10"/>
      <selection pane="bottomLeft" activeCell="A12" sqref="A12"/>
      <selection pane="bottomRight" activeCell="D146" sqref="D146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106" customWidth="1"/>
    <col min="4" max="4" width="45.42578125" style="34" customWidth="1"/>
    <col min="5" max="5" width="17" style="31" customWidth="1"/>
    <col min="6" max="6" width="17.140625" style="32" customWidth="1"/>
    <col min="7" max="7" width="16.85546875" customWidth="1"/>
    <col min="8" max="8" width="13.7109375" customWidth="1"/>
    <col min="9" max="9" width="8.7109375" customWidth="1"/>
    <col min="10" max="10" width="17" style="33" customWidth="1"/>
    <col min="11" max="11" width="17.28515625" style="33" customWidth="1"/>
    <col min="12" max="12" width="8.85546875" customWidth="1"/>
    <col min="13" max="13" width="8.28515625" customWidth="1"/>
    <col min="14" max="14" width="9.7109375" customWidth="1"/>
    <col min="15" max="15" width="17" customWidth="1"/>
    <col min="16" max="16" width="13.42578125" hidden="1" customWidth="1"/>
    <col min="17" max="17" width="0.42578125" hidden="1" customWidth="1"/>
    <col min="18" max="18" width="17.140625" style="32" customWidth="1"/>
    <col min="20" max="20" width="20" hidden="1" customWidth="1"/>
    <col min="21" max="21" width="14.7109375" hidden="1" customWidth="1"/>
    <col min="22" max="22" width="14.140625" hidden="1" customWidth="1"/>
    <col min="23" max="23" width="0" hidden="1" customWidth="1"/>
  </cols>
  <sheetData>
    <row r="1" spans="1:20" x14ac:dyDescent="0.2">
      <c r="C1" s="29"/>
      <c r="D1" s="30"/>
    </row>
    <row r="2" spans="1:20" x14ac:dyDescent="0.2">
      <c r="C2" s="29"/>
      <c r="D2" s="30"/>
    </row>
    <row r="3" spans="1:20" ht="21" customHeight="1" x14ac:dyDescent="0.2">
      <c r="C3" s="29"/>
      <c r="D3" s="30"/>
    </row>
    <row r="4" spans="1:20" ht="21" customHeight="1" x14ac:dyDescent="0.25">
      <c r="B4" s="704" t="s">
        <v>6</v>
      </c>
      <c r="C4" s="705"/>
    </row>
    <row r="5" spans="1:20" ht="21" customHeight="1" x14ac:dyDescent="0.2">
      <c r="B5" s="706" t="s">
        <v>5</v>
      </c>
      <c r="C5" s="705"/>
    </row>
    <row r="6" spans="1:20" ht="12" customHeight="1" x14ac:dyDescent="0.2">
      <c r="C6" s="29"/>
      <c r="D6" s="30"/>
    </row>
    <row r="7" spans="1:20" ht="96" customHeight="1" x14ac:dyDescent="0.25">
      <c r="C7" s="29"/>
      <c r="D7" s="35"/>
      <c r="E7" s="36"/>
      <c r="F7" s="37"/>
      <c r="G7" s="38"/>
      <c r="H7" s="38"/>
      <c r="I7" s="38"/>
      <c r="J7" s="39"/>
      <c r="K7" s="39"/>
      <c r="L7" s="38"/>
      <c r="M7" s="38"/>
      <c r="N7" s="40"/>
      <c r="O7" s="40"/>
      <c r="P7" s="40"/>
      <c r="Q7" s="40"/>
      <c r="R7" s="41" t="s">
        <v>0</v>
      </c>
    </row>
    <row r="8" spans="1:20" ht="23.25" customHeight="1" x14ac:dyDescent="0.2">
      <c r="A8" s="711" t="s">
        <v>9</v>
      </c>
      <c r="B8" s="713" t="s">
        <v>10</v>
      </c>
      <c r="C8" s="713" t="s">
        <v>11</v>
      </c>
      <c r="D8" s="716" t="s">
        <v>12</v>
      </c>
      <c r="E8" s="707" t="s">
        <v>1</v>
      </c>
      <c r="F8" s="708"/>
      <c r="G8" s="708"/>
      <c r="H8" s="708"/>
      <c r="I8" s="709"/>
      <c r="J8" s="707" t="s">
        <v>2</v>
      </c>
      <c r="K8" s="708"/>
      <c r="L8" s="708"/>
      <c r="M8" s="708"/>
      <c r="N8" s="708"/>
      <c r="O8" s="708"/>
      <c r="P8" s="708"/>
      <c r="Q8" s="710"/>
      <c r="R8" s="684" t="s">
        <v>84</v>
      </c>
    </row>
    <row r="9" spans="1:20" ht="19.5" customHeight="1" x14ac:dyDescent="0.2">
      <c r="A9" s="712"/>
      <c r="B9" s="714"/>
      <c r="C9" s="714"/>
      <c r="D9" s="717"/>
      <c r="E9" s="687" t="s">
        <v>4</v>
      </c>
      <c r="F9" s="690" t="s">
        <v>85</v>
      </c>
      <c r="G9" s="692" t="s">
        <v>86</v>
      </c>
      <c r="H9" s="693"/>
      <c r="I9" s="690" t="s">
        <v>87</v>
      </c>
      <c r="J9" s="695" t="s">
        <v>4</v>
      </c>
      <c r="K9" s="698" t="s">
        <v>88</v>
      </c>
      <c r="L9" s="690" t="s">
        <v>85</v>
      </c>
      <c r="M9" s="692" t="s">
        <v>86</v>
      </c>
      <c r="N9" s="693"/>
      <c r="O9" s="690" t="s">
        <v>87</v>
      </c>
      <c r="P9" s="701" t="s">
        <v>86</v>
      </c>
      <c r="Q9" s="702"/>
      <c r="R9" s="685"/>
    </row>
    <row r="10" spans="1:20" ht="12.75" customHeight="1" x14ac:dyDescent="0.2">
      <c r="A10" s="712"/>
      <c r="B10" s="714"/>
      <c r="C10" s="714"/>
      <c r="D10" s="717"/>
      <c r="E10" s="688"/>
      <c r="F10" s="691"/>
      <c r="G10" s="698" t="s">
        <v>89</v>
      </c>
      <c r="H10" s="698" t="s">
        <v>90</v>
      </c>
      <c r="I10" s="694"/>
      <c r="J10" s="696"/>
      <c r="K10" s="699"/>
      <c r="L10" s="691"/>
      <c r="M10" s="698" t="s">
        <v>91</v>
      </c>
      <c r="N10" s="698" t="s">
        <v>92</v>
      </c>
      <c r="O10" s="694"/>
      <c r="P10" s="698" t="s">
        <v>93</v>
      </c>
      <c r="Q10" s="42" t="s">
        <v>86</v>
      </c>
      <c r="R10" s="685"/>
    </row>
    <row r="11" spans="1:20" ht="109.5" customHeight="1" x14ac:dyDescent="0.2">
      <c r="A11" s="712"/>
      <c r="B11" s="715"/>
      <c r="C11" s="715"/>
      <c r="D11" s="718"/>
      <c r="E11" s="689"/>
      <c r="F11" s="691"/>
      <c r="G11" s="703"/>
      <c r="H11" s="703"/>
      <c r="I11" s="694"/>
      <c r="J11" s="697"/>
      <c r="K11" s="700"/>
      <c r="L11" s="691"/>
      <c r="M11" s="703"/>
      <c r="N11" s="703"/>
      <c r="O11" s="694"/>
      <c r="P11" s="703"/>
      <c r="Q11" s="43" t="s">
        <v>94</v>
      </c>
      <c r="R11" s="686"/>
    </row>
    <row r="12" spans="1:20" s="2" customFormat="1" ht="15.75" customHeight="1" x14ac:dyDescent="0.2">
      <c r="A12" s="44">
        <v>1</v>
      </c>
      <c r="B12" s="44" t="s">
        <v>95</v>
      </c>
      <c r="C12" s="45">
        <v>3</v>
      </c>
      <c r="D12" s="45">
        <v>4</v>
      </c>
      <c r="E12" s="45">
        <v>5</v>
      </c>
      <c r="F12" s="46">
        <v>6</v>
      </c>
      <c r="G12" s="46">
        <v>7</v>
      </c>
      <c r="H12" s="46">
        <v>8</v>
      </c>
      <c r="I12" s="45">
        <v>9</v>
      </c>
      <c r="J12" s="46">
        <v>10</v>
      </c>
      <c r="K12" s="46">
        <v>11</v>
      </c>
      <c r="L12" s="46">
        <v>12</v>
      </c>
      <c r="M12" s="46">
        <v>13</v>
      </c>
      <c r="N12" s="46">
        <v>14</v>
      </c>
      <c r="O12" s="46">
        <v>15</v>
      </c>
      <c r="P12" s="46">
        <v>15</v>
      </c>
      <c r="Q12" s="46">
        <v>15</v>
      </c>
      <c r="R12" s="45">
        <v>16</v>
      </c>
      <c r="T12" s="47"/>
    </row>
    <row r="13" spans="1:20" s="2" customFormat="1" ht="49.5" customHeight="1" x14ac:dyDescent="0.3">
      <c r="A13" s="5" t="s">
        <v>13</v>
      </c>
      <c r="B13" s="5"/>
      <c r="C13" s="5"/>
      <c r="D13" s="6" t="s">
        <v>14</v>
      </c>
      <c r="E13" s="321">
        <f>SUM(E14)</f>
        <v>1761143</v>
      </c>
      <c r="F13" s="223">
        <f t="shared" ref="F13:R13" si="0">SUM(F14)</f>
        <v>1761143</v>
      </c>
      <c r="G13" s="223">
        <f t="shared" si="0"/>
        <v>-1550000</v>
      </c>
      <c r="H13" s="48">
        <f t="shared" si="0"/>
        <v>0</v>
      </c>
      <c r="I13" s="48">
        <f t="shared" si="0"/>
        <v>0</v>
      </c>
      <c r="J13" s="223">
        <f t="shared" si="0"/>
        <v>1230726</v>
      </c>
      <c r="K13" s="223">
        <f t="shared" si="0"/>
        <v>1230726</v>
      </c>
      <c r="L13" s="48">
        <f t="shared" si="0"/>
        <v>0</v>
      </c>
      <c r="M13" s="48">
        <f t="shared" si="0"/>
        <v>0</v>
      </c>
      <c r="N13" s="48">
        <f t="shared" si="0"/>
        <v>0</v>
      </c>
      <c r="O13" s="223">
        <f t="shared" si="0"/>
        <v>1230726</v>
      </c>
      <c r="P13" s="48">
        <f t="shared" si="0"/>
        <v>0</v>
      </c>
      <c r="Q13" s="48">
        <f t="shared" si="0"/>
        <v>0</v>
      </c>
      <c r="R13" s="223">
        <f t="shared" si="0"/>
        <v>2991869</v>
      </c>
      <c r="T13" s="49">
        <f t="shared" ref="T13:T14" si="1">SUM(E13,J13)</f>
        <v>2991869</v>
      </c>
    </row>
    <row r="14" spans="1:20" s="50" customFormat="1" ht="45.75" customHeight="1" x14ac:dyDescent="0.3">
      <c r="A14" s="5" t="s">
        <v>15</v>
      </c>
      <c r="B14" s="5"/>
      <c r="C14" s="5"/>
      <c r="D14" s="6" t="s">
        <v>14</v>
      </c>
      <c r="E14" s="321">
        <f>SUM(E15:E24,E27,E28,E31,E32,E34:E48,E52,E58:E64)</f>
        <v>1761143</v>
      </c>
      <c r="F14" s="321">
        <f t="shared" ref="F14:R14" si="2">SUM(F15:F24,F27,F28,F31,F32,F34:F48,F52,F58:F64)</f>
        <v>1761143</v>
      </c>
      <c r="G14" s="321">
        <f t="shared" si="2"/>
        <v>-1550000</v>
      </c>
      <c r="H14" s="321">
        <f t="shared" si="2"/>
        <v>0</v>
      </c>
      <c r="I14" s="321">
        <f t="shared" si="2"/>
        <v>0</v>
      </c>
      <c r="J14" s="321">
        <f t="shared" si="2"/>
        <v>1230726</v>
      </c>
      <c r="K14" s="321">
        <f t="shared" si="2"/>
        <v>1230726</v>
      </c>
      <c r="L14" s="321">
        <f t="shared" si="2"/>
        <v>0</v>
      </c>
      <c r="M14" s="321">
        <f t="shared" si="2"/>
        <v>0</v>
      </c>
      <c r="N14" s="321">
        <f t="shared" si="2"/>
        <v>0</v>
      </c>
      <c r="O14" s="321">
        <f t="shared" si="2"/>
        <v>1230726</v>
      </c>
      <c r="P14" s="321">
        <f t="shared" si="2"/>
        <v>0</v>
      </c>
      <c r="Q14" s="321">
        <f t="shared" si="2"/>
        <v>0</v>
      </c>
      <c r="R14" s="321">
        <f t="shared" si="2"/>
        <v>2991869</v>
      </c>
      <c r="T14" s="49">
        <f t="shared" si="1"/>
        <v>2991869</v>
      </c>
    </row>
    <row r="15" spans="1:20" s="50" customFormat="1" ht="108.75" customHeight="1" x14ac:dyDescent="0.3">
      <c r="A15" s="576" t="s">
        <v>96</v>
      </c>
      <c r="B15" s="576" t="s">
        <v>97</v>
      </c>
      <c r="C15" s="576" t="s">
        <v>62</v>
      </c>
      <c r="D15" s="85" t="s">
        <v>98</v>
      </c>
      <c r="E15" s="626">
        <f t="shared" ref="E15:E64" si="3">SUM(F15,I15)</f>
        <v>-2071000</v>
      </c>
      <c r="F15" s="627">
        <v>-2071000</v>
      </c>
      <c r="G15" s="627">
        <v>-1550000</v>
      </c>
      <c r="H15" s="627"/>
      <c r="I15" s="628"/>
      <c r="J15" s="629">
        <f t="shared" ref="J15:J64" si="4">SUM(L15,O15)</f>
        <v>-12250</v>
      </c>
      <c r="K15" s="629">
        <v>-12250</v>
      </c>
      <c r="L15" s="630"/>
      <c r="M15" s="630"/>
      <c r="N15" s="630"/>
      <c r="O15" s="629">
        <v>-12250</v>
      </c>
      <c r="P15" s="627"/>
      <c r="Q15" s="627"/>
      <c r="R15" s="225">
        <f t="shared" ref="R15:R133" si="5">SUM(E15,J15)</f>
        <v>-2083250</v>
      </c>
      <c r="T15" s="62"/>
    </row>
    <row r="16" spans="1:20" s="53" customFormat="1" ht="60" hidden="1" customHeight="1" x14ac:dyDescent="0.3">
      <c r="A16" s="51" t="s">
        <v>99</v>
      </c>
      <c r="B16" s="51" t="s">
        <v>61</v>
      </c>
      <c r="C16" s="51" t="s">
        <v>62</v>
      </c>
      <c r="D16" s="204" t="s">
        <v>79</v>
      </c>
      <c r="E16" s="333">
        <f t="shared" si="3"/>
        <v>0</v>
      </c>
      <c r="F16" s="333"/>
      <c r="G16" s="361"/>
      <c r="H16" s="361"/>
      <c r="I16" s="361"/>
      <c r="J16" s="355">
        <f t="shared" si="4"/>
        <v>0</v>
      </c>
      <c r="K16" s="355"/>
      <c r="L16" s="362"/>
      <c r="M16" s="362"/>
      <c r="N16" s="362"/>
      <c r="O16" s="355"/>
      <c r="P16" s="361"/>
      <c r="Q16" s="361"/>
      <c r="R16" s="55">
        <f t="shared" si="5"/>
        <v>0</v>
      </c>
      <c r="T16" s="54"/>
    </row>
    <row r="17" spans="1:20" s="53" customFormat="1" ht="42" hidden="1" customHeight="1" x14ac:dyDescent="0.3">
      <c r="A17" s="11" t="s">
        <v>100</v>
      </c>
      <c r="B17" s="11" t="s">
        <v>29</v>
      </c>
      <c r="C17" s="11" t="s">
        <v>101</v>
      </c>
      <c r="D17" s="22" t="s">
        <v>102</v>
      </c>
      <c r="E17" s="333">
        <f t="shared" si="3"/>
        <v>0</v>
      </c>
      <c r="F17" s="333"/>
      <c r="G17" s="361"/>
      <c r="H17" s="361"/>
      <c r="I17" s="361"/>
      <c r="J17" s="355">
        <f t="shared" si="4"/>
        <v>0</v>
      </c>
      <c r="K17" s="355"/>
      <c r="L17" s="362"/>
      <c r="M17" s="362"/>
      <c r="N17" s="362"/>
      <c r="O17" s="355"/>
      <c r="P17" s="361"/>
      <c r="Q17" s="361"/>
      <c r="R17" s="55">
        <f t="shared" si="5"/>
        <v>0</v>
      </c>
      <c r="T17" s="54"/>
    </row>
    <row r="18" spans="1:20" s="53" customFormat="1" ht="33" hidden="1" customHeight="1" x14ac:dyDescent="0.3">
      <c r="A18" s="56" t="s">
        <v>103</v>
      </c>
      <c r="B18" s="56" t="s">
        <v>104</v>
      </c>
      <c r="C18" s="56" t="s">
        <v>61</v>
      </c>
      <c r="D18" s="57" t="s">
        <v>105</v>
      </c>
      <c r="E18" s="355">
        <f t="shared" si="3"/>
        <v>0</v>
      </c>
      <c r="F18" s="355"/>
      <c r="G18" s="356"/>
      <c r="H18" s="356"/>
      <c r="I18" s="356"/>
      <c r="J18" s="355">
        <f t="shared" si="4"/>
        <v>0</v>
      </c>
      <c r="K18" s="357"/>
      <c r="L18" s="356"/>
      <c r="M18" s="356"/>
      <c r="N18" s="356"/>
      <c r="O18" s="356"/>
      <c r="P18" s="356"/>
      <c r="Q18" s="356"/>
      <c r="R18" s="55">
        <f t="shared" si="5"/>
        <v>0</v>
      </c>
      <c r="T18" s="54"/>
    </row>
    <row r="19" spans="1:20" s="60" customFormat="1" ht="66" hidden="1" customHeight="1" x14ac:dyDescent="0.35">
      <c r="A19" s="58"/>
      <c r="B19" s="58"/>
      <c r="C19" s="58"/>
      <c r="D19" s="59" t="s">
        <v>106</v>
      </c>
      <c r="E19" s="358">
        <f t="shared" si="3"/>
        <v>0</v>
      </c>
      <c r="F19" s="358"/>
      <c r="G19" s="359"/>
      <c r="H19" s="359"/>
      <c r="I19" s="359"/>
      <c r="J19" s="358">
        <f t="shared" si="4"/>
        <v>0</v>
      </c>
      <c r="K19" s="360"/>
      <c r="L19" s="359"/>
      <c r="M19" s="359"/>
      <c r="N19" s="359"/>
      <c r="O19" s="359"/>
      <c r="P19" s="359"/>
      <c r="Q19" s="359"/>
      <c r="R19" s="346">
        <f t="shared" si="5"/>
        <v>0</v>
      </c>
      <c r="T19" s="61"/>
    </row>
    <row r="20" spans="1:20" s="53" customFormat="1" ht="54" hidden="1" customHeight="1" x14ac:dyDescent="0.3">
      <c r="A20" s="11" t="s">
        <v>107</v>
      </c>
      <c r="B20" s="11" t="s">
        <v>108</v>
      </c>
      <c r="C20" s="11" t="s">
        <v>109</v>
      </c>
      <c r="D20" s="22" t="s">
        <v>110</v>
      </c>
      <c r="E20" s="333">
        <f t="shared" si="3"/>
        <v>0</v>
      </c>
      <c r="F20" s="333"/>
      <c r="G20" s="361"/>
      <c r="H20" s="361"/>
      <c r="I20" s="361"/>
      <c r="J20" s="355">
        <f t="shared" si="4"/>
        <v>0</v>
      </c>
      <c r="K20" s="355"/>
      <c r="L20" s="362"/>
      <c r="M20" s="362"/>
      <c r="N20" s="362"/>
      <c r="O20" s="355"/>
      <c r="P20" s="361"/>
      <c r="Q20" s="361"/>
      <c r="R20" s="55">
        <f t="shared" si="5"/>
        <v>0</v>
      </c>
      <c r="T20" s="54"/>
    </row>
    <row r="21" spans="1:20" s="50" customFormat="1" ht="39" customHeight="1" x14ac:dyDescent="0.3">
      <c r="A21" s="8" t="s">
        <v>21</v>
      </c>
      <c r="B21" s="8" t="s">
        <v>22</v>
      </c>
      <c r="C21" s="8" t="s">
        <v>23</v>
      </c>
      <c r="D21" s="184" t="s">
        <v>24</v>
      </c>
      <c r="E21" s="297">
        <f t="shared" si="3"/>
        <v>1834828</v>
      </c>
      <c r="F21" s="297">
        <v>1834828</v>
      </c>
      <c r="G21" s="297"/>
      <c r="H21" s="297"/>
      <c r="I21" s="300"/>
      <c r="J21" s="299">
        <f t="shared" si="4"/>
        <v>0</v>
      </c>
      <c r="K21" s="299"/>
      <c r="L21" s="298"/>
      <c r="M21" s="298"/>
      <c r="N21" s="298"/>
      <c r="O21" s="299"/>
      <c r="P21" s="300"/>
      <c r="Q21" s="300"/>
      <c r="R21" s="225">
        <f t="shared" si="5"/>
        <v>1834828</v>
      </c>
      <c r="T21" s="62"/>
    </row>
    <row r="22" spans="1:20" s="65" customFormat="1" ht="66" hidden="1" customHeight="1" x14ac:dyDescent="0.3">
      <c r="A22" s="63"/>
      <c r="B22" s="63"/>
      <c r="C22" s="63"/>
      <c r="D22" s="64" t="s">
        <v>111</v>
      </c>
      <c r="E22" s="339">
        <f t="shared" si="3"/>
        <v>0</v>
      </c>
      <c r="F22" s="339"/>
      <c r="G22" s="339"/>
      <c r="H22" s="339"/>
      <c r="I22" s="363"/>
      <c r="J22" s="358">
        <f t="shared" si="4"/>
        <v>0</v>
      </c>
      <c r="K22" s="358"/>
      <c r="L22" s="364"/>
      <c r="M22" s="364"/>
      <c r="N22" s="364"/>
      <c r="O22" s="358"/>
      <c r="P22" s="363"/>
      <c r="Q22" s="363"/>
      <c r="R22" s="346">
        <f t="shared" si="5"/>
        <v>0</v>
      </c>
      <c r="T22" s="66"/>
    </row>
    <row r="23" spans="1:20" s="68" customFormat="1" ht="45" hidden="1" customHeight="1" x14ac:dyDescent="0.3">
      <c r="A23" s="11" t="s">
        <v>112</v>
      </c>
      <c r="B23" s="11" t="s">
        <v>113</v>
      </c>
      <c r="C23" s="11" t="s">
        <v>114</v>
      </c>
      <c r="D23" s="67" t="s">
        <v>115</v>
      </c>
      <c r="E23" s="333">
        <f t="shared" si="3"/>
        <v>0</v>
      </c>
      <c r="F23" s="362"/>
      <c r="G23" s="362"/>
      <c r="H23" s="362"/>
      <c r="I23" s="362"/>
      <c r="J23" s="355">
        <f t="shared" si="4"/>
        <v>0</v>
      </c>
      <c r="K23" s="355"/>
      <c r="L23" s="362"/>
      <c r="M23" s="362"/>
      <c r="N23" s="362"/>
      <c r="O23" s="355"/>
      <c r="P23" s="362"/>
      <c r="Q23" s="362"/>
      <c r="R23" s="55">
        <f t="shared" si="5"/>
        <v>0</v>
      </c>
      <c r="T23" s="69"/>
    </row>
    <row r="24" spans="1:20" s="68" customFormat="1" ht="55.5" hidden="1" customHeight="1" x14ac:dyDescent="0.3">
      <c r="A24" s="11" t="s">
        <v>116</v>
      </c>
      <c r="B24" s="11" t="s">
        <v>117</v>
      </c>
      <c r="C24" s="11" t="s">
        <v>114</v>
      </c>
      <c r="D24" s="22" t="s">
        <v>118</v>
      </c>
      <c r="E24" s="333">
        <f t="shared" si="3"/>
        <v>0</v>
      </c>
      <c r="F24" s="333"/>
      <c r="G24" s="362"/>
      <c r="H24" s="362"/>
      <c r="I24" s="362"/>
      <c r="J24" s="358">
        <f t="shared" si="4"/>
        <v>0</v>
      </c>
      <c r="K24" s="333"/>
      <c r="L24" s="362"/>
      <c r="M24" s="362"/>
      <c r="N24" s="362"/>
      <c r="O24" s="333"/>
      <c r="P24" s="362"/>
      <c r="Q24" s="362"/>
      <c r="R24" s="55">
        <f t="shared" si="5"/>
        <v>0</v>
      </c>
      <c r="T24" s="69"/>
    </row>
    <row r="25" spans="1:20" s="564" customFormat="1" ht="59.25" hidden="1" customHeight="1" x14ac:dyDescent="0.3">
      <c r="A25" s="63"/>
      <c r="B25" s="63"/>
      <c r="C25" s="63"/>
      <c r="D25" s="563" t="s">
        <v>119</v>
      </c>
      <c r="E25" s="339">
        <f t="shared" si="3"/>
        <v>0</v>
      </c>
      <c r="F25" s="339"/>
      <c r="G25" s="364"/>
      <c r="H25" s="364"/>
      <c r="I25" s="364"/>
      <c r="J25" s="358">
        <f t="shared" si="4"/>
        <v>0</v>
      </c>
      <c r="K25" s="339"/>
      <c r="L25" s="364"/>
      <c r="M25" s="364"/>
      <c r="N25" s="364"/>
      <c r="O25" s="339"/>
      <c r="P25" s="364"/>
      <c r="Q25" s="364"/>
      <c r="R25" s="210">
        <f t="shared" si="5"/>
        <v>0</v>
      </c>
    </row>
    <row r="26" spans="1:20" s="68" customFormat="1" ht="48" hidden="1" customHeight="1" x14ac:dyDescent="0.3">
      <c r="A26" s="11" t="s">
        <v>120</v>
      </c>
      <c r="B26" s="11" t="s">
        <v>121</v>
      </c>
      <c r="C26" s="11" t="s">
        <v>114</v>
      </c>
      <c r="D26" s="70" t="s">
        <v>122</v>
      </c>
      <c r="E26" s="333">
        <f t="shared" si="3"/>
        <v>0</v>
      </c>
      <c r="F26" s="333"/>
      <c r="G26" s="333"/>
      <c r="H26" s="333"/>
      <c r="I26" s="361"/>
      <c r="J26" s="358">
        <f t="shared" si="4"/>
        <v>0</v>
      </c>
      <c r="K26" s="355"/>
      <c r="L26" s="362"/>
      <c r="M26" s="362"/>
      <c r="N26" s="362"/>
      <c r="O26" s="355"/>
      <c r="P26" s="361"/>
      <c r="Q26" s="361"/>
      <c r="R26" s="55">
        <f t="shared" si="5"/>
        <v>0</v>
      </c>
      <c r="T26" s="69"/>
    </row>
    <row r="27" spans="1:20" s="73" customFormat="1" ht="42.75" hidden="1" customHeight="1" x14ac:dyDescent="0.3">
      <c r="A27" s="11" t="s">
        <v>123</v>
      </c>
      <c r="B27" s="11" t="s">
        <v>124</v>
      </c>
      <c r="C27" s="11" t="s">
        <v>114</v>
      </c>
      <c r="D27" s="70" t="s">
        <v>125</v>
      </c>
      <c r="E27" s="333">
        <f t="shared" si="3"/>
        <v>0</v>
      </c>
      <c r="F27" s="333"/>
      <c r="G27" s="333"/>
      <c r="H27" s="333"/>
      <c r="I27" s="361"/>
      <c r="J27" s="333">
        <f t="shared" si="4"/>
        <v>0</v>
      </c>
      <c r="K27" s="355"/>
      <c r="L27" s="362"/>
      <c r="M27" s="362"/>
      <c r="N27" s="362"/>
      <c r="O27" s="355"/>
      <c r="P27" s="361"/>
      <c r="Q27" s="361"/>
      <c r="R27" s="55">
        <f t="shared" si="5"/>
        <v>0</v>
      </c>
      <c r="T27" s="74"/>
    </row>
    <row r="28" spans="1:20" s="566" customFormat="1" ht="42" hidden="1" customHeight="1" x14ac:dyDescent="0.3">
      <c r="A28" s="11" t="s">
        <v>126</v>
      </c>
      <c r="B28" s="11" t="s">
        <v>127</v>
      </c>
      <c r="C28" s="11" t="s">
        <v>128</v>
      </c>
      <c r="D28" s="565" t="s">
        <v>129</v>
      </c>
      <c r="E28" s="333">
        <f t="shared" si="3"/>
        <v>0</v>
      </c>
      <c r="F28" s="209"/>
      <c r="G28" s="362"/>
      <c r="H28" s="362"/>
      <c r="I28" s="362"/>
      <c r="J28" s="358">
        <f t="shared" si="4"/>
        <v>0</v>
      </c>
      <c r="K28" s="355"/>
      <c r="L28" s="362"/>
      <c r="M28" s="362"/>
      <c r="N28" s="362"/>
      <c r="O28" s="355"/>
      <c r="P28" s="362"/>
      <c r="Q28" s="362"/>
      <c r="R28" s="55">
        <f t="shared" si="5"/>
        <v>0</v>
      </c>
    </row>
    <row r="29" spans="1:20" s="73" customFormat="1" ht="51" hidden="1" customHeight="1" x14ac:dyDescent="0.3">
      <c r="A29" s="11" t="s">
        <v>130</v>
      </c>
      <c r="B29" s="11" t="s">
        <v>131</v>
      </c>
      <c r="C29" s="11" t="s">
        <v>128</v>
      </c>
      <c r="D29" s="72" t="s">
        <v>132</v>
      </c>
      <c r="E29" s="333">
        <f t="shared" si="3"/>
        <v>0</v>
      </c>
      <c r="F29" s="209"/>
      <c r="G29" s="209"/>
      <c r="H29" s="209"/>
      <c r="I29" s="209"/>
      <c r="J29" s="358">
        <f t="shared" si="4"/>
        <v>0</v>
      </c>
      <c r="K29" s="355"/>
      <c r="L29" s="209"/>
      <c r="M29" s="209"/>
      <c r="N29" s="209"/>
      <c r="O29" s="355"/>
      <c r="P29" s="209"/>
      <c r="Q29" s="209"/>
      <c r="R29" s="55">
        <f t="shared" si="5"/>
        <v>0</v>
      </c>
      <c r="T29" s="74"/>
    </row>
    <row r="30" spans="1:20" s="75" customFormat="1" ht="66" hidden="1" customHeight="1" x14ac:dyDescent="0.3">
      <c r="A30" s="11" t="s">
        <v>133</v>
      </c>
      <c r="B30" s="11" t="s">
        <v>134</v>
      </c>
      <c r="C30" s="11" t="s">
        <v>128</v>
      </c>
      <c r="D30" s="72" t="s">
        <v>135</v>
      </c>
      <c r="E30" s="333">
        <f t="shared" si="3"/>
        <v>0</v>
      </c>
      <c r="F30" s="209"/>
      <c r="G30" s="209"/>
      <c r="H30" s="209"/>
      <c r="I30" s="209"/>
      <c r="J30" s="358">
        <f t="shared" si="4"/>
        <v>0</v>
      </c>
      <c r="K30" s="333"/>
      <c r="L30" s="209"/>
      <c r="M30" s="209"/>
      <c r="N30" s="209"/>
      <c r="O30" s="333"/>
      <c r="P30" s="209"/>
      <c r="Q30" s="209"/>
      <c r="R30" s="55">
        <f t="shared" si="5"/>
        <v>0</v>
      </c>
      <c r="T30" s="76"/>
    </row>
    <row r="31" spans="1:20" s="73" customFormat="1" ht="40.5" hidden="1" customHeight="1" x14ac:dyDescent="0.3">
      <c r="A31" s="11" t="s">
        <v>136</v>
      </c>
      <c r="B31" s="11" t="s">
        <v>137</v>
      </c>
      <c r="C31" s="11" t="s">
        <v>128</v>
      </c>
      <c r="D31" s="72" t="s">
        <v>138</v>
      </c>
      <c r="E31" s="333">
        <f t="shared" si="3"/>
        <v>0</v>
      </c>
      <c r="F31" s="209"/>
      <c r="G31" s="362"/>
      <c r="H31" s="55"/>
      <c r="I31" s="55"/>
      <c r="J31" s="333">
        <f t="shared" si="4"/>
        <v>0</v>
      </c>
      <c r="K31" s="355"/>
      <c r="L31" s="362"/>
      <c r="M31" s="362"/>
      <c r="N31" s="362"/>
      <c r="O31" s="355"/>
      <c r="P31" s="362"/>
      <c r="Q31" s="362"/>
      <c r="R31" s="55">
        <f t="shared" si="5"/>
        <v>0</v>
      </c>
      <c r="T31" s="74"/>
    </row>
    <row r="32" spans="1:20" s="53" customFormat="1" ht="93" hidden="1" customHeight="1" x14ac:dyDescent="0.3">
      <c r="A32" s="21" t="s">
        <v>532</v>
      </c>
      <c r="B32" s="11" t="s">
        <v>533</v>
      </c>
      <c r="C32" s="21" t="s">
        <v>128</v>
      </c>
      <c r="D32" s="179" t="s">
        <v>534</v>
      </c>
      <c r="E32" s="333">
        <f t="shared" si="3"/>
        <v>0</v>
      </c>
      <c r="F32" s="333"/>
      <c r="G32" s="367"/>
      <c r="H32" s="367"/>
      <c r="I32" s="367"/>
      <c r="J32" s="333">
        <f t="shared" si="4"/>
        <v>0</v>
      </c>
      <c r="K32" s="333"/>
      <c r="L32" s="367"/>
      <c r="M32" s="367"/>
      <c r="N32" s="367"/>
      <c r="O32" s="333"/>
      <c r="P32" s="362"/>
      <c r="Q32" s="362"/>
      <c r="R32" s="55">
        <f t="shared" si="5"/>
        <v>0</v>
      </c>
      <c r="T32" s="54"/>
    </row>
    <row r="33" spans="1:20" s="73" customFormat="1" ht="81.75" hidden="1" customHeight="1" x14ac:dyDescent="0.3">
      <c r="A33" s="77"/>
      <c r="B33" s="77"/>
      <c r="C33" s="176"/>
      <c r="D33" s="563" t="s">
        <v>535</v>
      </c>
      <c r="E33" s="339">
        <f t="shared" si="3"/>
        <v>0</v>
      </c>
      <c r="F33" s="339"/>
      <c r="G33" s="567"/>
      <c r="H33" s="567"/>
      <c r="I33" s="567"/>
      <c r="J33" s="339">
        <f t="shared" si="4"/>
        <v>0</v>
      </c>
      <c r="K33" s="339"/>
      <c r="L33" s="567"/>
      <c r="M33" s="567"/>
      <c r="N33" s="567"/>
      <c r="O33" s="339"/>
      <c r="P33" s="567"/>
      <c r="Q33" s="567"/>
      <c r="R33" s="210">
        <f t="shared" si="5"/>
        <v>0</v>
      </c>
      <c r="T33" s="74"/>
    </row>
    <row r="34" spans="1:20" s="73" customFormat="1" ht="54" hidden="1" customHeight="1" x14ac:dyDescent="0.3">
      <c r="A34" s="56" t="s">
        <v>146</v>
      </c>
      <c r="B34" s="11" t="s">
        <v>147</v>
      </c>
      <c r="C34" s="568" t="s">
        <v>37</v>
      </c>
      <c r="D34" s="148" t="s">
        <v>148</v>
      </c>
      <c r="E34" s="366">
        <f t="shared" si="3"/>
        <v>0</v>
      </c>
      <c r="F34" s="333"/>
      <c r="G34" s="569"/>
      <c r="H34" s="569"/>
      <c r="I34" s="569"/>
      <c r="J34" s="333">
        <f t="shared" si="4"/>
        <v>0</v>
      </c>
      <c r="K34" s="355"/>
      <c r="L34" s="569"/>
      <c r="M34" s="569"/>
      <c r="N34" s="569"/>
      <c r="O34" s="355"/>
      <c r="P34" s="569"/>
      <c r="Q34" s="569"/>
      <c r="R34" s="55">
        <f t="shared" si="5"/>
        <v>0</v>
      </c>
      <c r="T34" s="74"/>
    </row>
    <row r="35" spans="1:20" s="73" customFormat="1" ht="54" hidden="1" customHeight="1" x14ac:dyDescent="0.3">
      <c r="A35" s="11" t="s">
        <v>149</v>
      </c>
      <c r="B35" s="11" t="s">
        <v>150</v>
      </c>
      <c r="C35" s="183" t="s">
        <v>37</v>
      </c>
      <c r="D35" s="148" t="s">
        <v>151</v>
      </c>
      <c r="E35" s="366">
        <f t="shared" si="3"/>
        <v>0</v>
      </c>
      <c r="F35" s="209"/>
      <c r="G35" s="362"/>
      <c r="H35" s="362"/>
      <c r="I35" s="362"/>
      <c r="J35" s="333">
        <f t="shared" si="4"/>
        <v>0</v>
      </c>
      <c r="K35" s="355"/>
      <c r="L35" s="367"/>
      <c r="M35" s="367"/>
      <c r="N35" s="367"/>
      <c r="O35" s="355"/>
      <c r="P35" s="367"/>
      <c r="Q35" s="367"/>
      <c r="R35" s="55">
        <f t="shared" si="5"/>
        <v>0</v>
      </c>
      <c r="T35" s="74"/>
    </row>
    <row r="36" spans="1:20" s="73" customFormat="1" ht="59.25" hidden="1" customHeight="1" x14ac:dyDescent="0.3">
      <c r="A36" s="11" t="s">
        <v>152</v>
      </c>
      <c r="B36" s="11" t="s">
        <v>153</v>
      </c>
      <c r="C36" s="183" t="s">
        <v>37</v>
      </c>
      <c r="D36" s="148" t="s">
        <v>154</v>
      </c>
      <c r="E36" s="366">
        <f t="shared" si="3"/>
        <v>0</v>
      </c>
      <c r="F36" s="209"/>
      <c r="G36" s="362"/>
      <c r="H36" s="362"/>
      <c r="I36" s="362"/>
      <c r="J36" s="333">
        <f t="shared" si="4"/>
        <v>0</v>
      </c>
      <c r="K36" s="355"/>
      <c r="L36" s="367"/>
      <c r="M36" s="367"/>
      <c r="N36" s="367"/>
      <c r="O36" s="355"/>
      <c r="P36" s="367"/>
      <c r="Q36" s="367"/>
      <c r="R36" s="55">
        <f t="shared" si="5"/>
        <v>0</v>
      </c>
      <c r="T36" s="74"/>
    </row>
    <row r="37" spans="1:20" s="73" customFormat="1" ht="66" hidden="1" customHeight="1" x14ac:dyDescent="0.3">
      <c r="A37" s="17" t="s">
        <v>155</v>
      </c>
      <c r="B37" s="17" t="s">
        <v>156</v>
      </c>
      <c r="C37" s="17" t="s">
        <v>58</v>
      </c>
      <c r="D37" s="18" t="s">
        <v>157</v>
      </c>
      <c r="E37" s="366">
        <f t="shared" si="3"/>
        <v>0</v>
      </c>
      <c r="F37" s="209"/>
      <c r="G37" s="362"/>
      <c r="H37" s="362"/>
      <c r="I37" s="362"/>
      <c r="J37" s="358">
        <f t="shared" si="4"/>
        <v>0</v>
      </c>
      <c r="K37" s="355"/>
      <c r="L37" s="367"/>
      <c r="M37" s="367"/>
      <c r="N37" s="367"/>
      <c r="O37" s="355"/>
      <c r="P37" s="367"/>
      <c r="Q37" s="367"/>
      <c r="R37" s="55">
        <f t="shared" si="5"/>
        <v>0</v>
      </c>
      <c r="T37" s="74"/>
    </row>
    <row r="38" spans="1:20" s="73" customFormat="1" ht="55.5" hidden="1" customHeight="1" x14ac:dyDescent="0.3">
      <c r="A38" s="17" t="s">
        <v>158</v>
      </c>
      <c r="B38" s="17" t="s">
        <v>159</v>
      </c>
      <c r="C38" s="17" t="s">
        <v>160</v>
      </c>
      <c r="D38" s="18" t="s">
        <v>161</v>
      </c>
      <c r="E38" s="366">
        <f t="shared" si="3"/>
        <v>0</v>
      </c>
      <c r="F38" s="209"/>
      <c r="G38" s="362"/>
      <c r="H38" s="362"/>
      <c r="I38" s="362"/>
      <c r="J38" s="333">
        <f t="shared" si="4"/>
        <v>0</v>
      </c>
      <c r="K38" s="355"/>
      <c r="L38" s="367"/>
      <c r="M38" s="367"/>
      <c r="N38" s="367"/>
      <c r="O38" s="355"/>
      <c r="P38" s="367"/>
      <c r="Q38" s="367"/>
      <c r="R38" s="55">
        <f t="shared" si="5"/>
        <v>0</v>
      </c>
      <c r="T38" s="74"/>
    </row>
    <row r="39" spans="1:20" s="73" customFormat="1" ht="37.5" hidden="1" customHeight="1" x14ac:dyDescent="0.3">
      <c r="A39" s="17" t="s">
        <v>162</v>
      </c>
      <c r="B39" s="17" t="s">
        <v>163</v>
      </c>
      <c r="C39" s="17" t="s">
        <v>160</v>
      </c>
      <c r="D39" s="18" t="s">
        <v>164</v>
      </c>
      <c r="E39" s="366">
        <f t="shared" si="3"/>
        <v>0</v>
      </c>
      <c r="F39" s="209"/>
      <c r="G39" s="362"/>
      <c r="H39" s="362"/>
      <c r="I39" s="362"/>
      <c r="J39" s="333">
        <f t="shared" si="4"/>
        <v>0</v>
      </c>
      <c r="K39" s="355"/>
      <c r="L39" s="367"/>
      <c r="M39" s="367"/>
      <c r="N39" s="367"/>
      <c r="O39" s="355"/>
      <c r="P39" s="367"/>
      <c r="Q39" s="367"/>
      <c r="R39" s="55">
        <f t="shared" si="5"/>
        <v>0</v>
      </c>
      <c r="T39" s="74"/>
    </row>
    <row r="40" spans="1:20" s="73" customFormat="1" ht="23.25" hidden="1" customHeight="1" x14ac:dyDescent="0.3">
      <c r="A40" s="17" t="s">
        <v>165</v>
      </c>
      <c r="B40" s="17" t="s">
        <v>166</v>
      </c>
      <c r="C40" s="17" t="s">
        <v>160</v>
      </c>
      <c r="D40" s="18" t="s">
        <v>167</v>
      </c>
      <c r="E40" s="366">
        <f t="shared" si="3"/>
        <v>0</v>
      </c>
      <c r="F40" s="209"/>
      <c r="G40" s="362"/>
      <c r="H40" s="362"/>
      <c r="I40" s="362"/>
      <c r="J40" s="333">
        <f t="shared" si="4"/>
        <v>0</v>
      </c>
      <c r="K40" s="355"/>
      <c r="L40" s="367"/>
      <c r="M40" s="367"/>
      <c r="N40" s="367"/>
      <c r="O40" s="355"/>
      <c r="P40" s="367"/>
      <c r="Q40" s="367"/>
      <c r="R40" s="55">
        <f t="shared" si="5"/>
        <v>0</v>
      </c>
      <c r="T40" s="74"/>
    </row>
    <row r="41" spans="1:20" s="73" customFormat="1" ht="12" hidden="1" customHeight="1" x14ac:dyDescent="0.3">
      <c r="A41" s="11" t="s">
        <v>168</v>
      </c>
      <c r="B41" s="11" t="s">
        <v>169</v>
      </c>
      <c r="C41" s="183" t="s">
        <v>160</v>
      </c>
      <c r="D41" s="570" t="s">
        <v>170</v>
      </c>
      <c r="E41" s="366">
        <f t="shared" si="3"/>
        <v>0</v>
      </c>
      <c r="F41" s="209"/>
      <c r="G41" s="362"/>
      <c r="H41" s="362"/>
      <c r="I41" s="362"/>
      <c r="J41" s="333">
        <f t="shared" si="4"/>
        <v>0</v>
      </c>
      <c r="K41" s="355"/>
      <c r="L41" s="367"/>
      <c r="M41" s="367"/>
      <c r="N41" s="367"/>
      <c r="O41" s="355"/>
      <c r="P41" s="367"/>
      <c r="Q41" s="367"/>
      <c r="R41" s="55">
        <f t="shared" si="5"/>
        <v>0</v>
      </c>
      <c r="T41" s="74"/>
    </row>
    <row r="42" spans="1:20" s="50" customFormat="1" ht="38.25" customHeight="1" x14ac:dyDescent="0.3">
      <c r="A42" s="8" t="s">
        <v>171</v>
      </c>
      <c r="B42" s="8" t="s">
        <v>172</v>
      </c>
      <c r="C42" s="8" t="s">
        <v>160</v>
      </c>
      <c r="D42" s="10" t="s">
        <v>173</v>
      </c>
      <c r="E42" s="297">
        <f t="shared" si="3"/>
        <v>2214615</v>
      </c>
      <c r="F42" s="297">
        <v>2214615</v>
      </c>
      <c r="G42" s="298"/>
      <c r="H42" s="298"/>
      <c r="I42" s="298"/>
      <c r="J42" s="297">
        <f t="shared" si="4"/>
        <v>536676</v>
      </c>
      <c r="K42" s="299">
        <v>536676</v>
      </c>
      <c r="L42" s="298"/>
      <c r="M42" s="298"/>
      <c r="N42" s="298"/>
      <c r="O42" s="299">
        <v>536676</v>
      </c>
      <c r="P42" s="298"/>
      <c r="Q42" s="298"/>
      <c r="R42" s="225">
        <f t="shared" si="5"/>
        <v>2751291</v>
      </c>
      <c r="T42" s="62"/>
    </row>
    <row r="43" spans="1:20" s="53" customFormat="1" ht="19.5" hidden="1" customHeight="1" x14ac:dyDescent="0.3">
      <c r="A43" s="11" t="s">
        <v>174</v>
      </c>
      <c r="B43" s="11" t="s">
        <v>175</v>
      </c>
      <c r="C43" s="11" t="s">
        <v>58</v>
      </c>
      <c r="D43" s="12" t="s">
        <v>176</v>
      </c>
      <c r="E43" s="333">
        <f t="shared" si="3"/>
        <v>0</v>
      </c>
      <c r="F43" s="333"/>
      <c r="G43" s="362"/>
      <c r="H43" s="362"/>
      <c r="I43" s="362"/>
      <c r="J43" s="333">
        <f t="shared" si="4"/>
        <v>0</v>
      </c>
      <c r="K43" s="355"/>
      <c r="L43" s="362"/>
      <c r="M43" s="362"/>
      <c r="N43" s="362"/>
      <c r="O43" s="355"/>
      <c r="P43" s="362"/>
      <c r="Q43" s="362"/>
      <c r="R43" s="55">
        <f t="shared" si="5"/>
        <v>0</v>
      </c>
      <c r="T43" s="54"/>
    </row>
    <row r="44" spans="1:20" s="53" customFormat="1" ht="19.5" hidden="1" customHeight="1" x14ac:dyDescent="0.3">
      <c r="A44" s="56" t="s">
        <v>177</v>
      </c>
      <c r="B44" s="56" t="s">
        <v>178</v>
      </c>
      <c r="C44" s="56" t="s">
        <v>179</v>
      </c>
      <c r="D44" s="70" t="s">
        <v>180</v>
      </c>
      <c r="E44" s="333">
        <f t="shared" si="3"/>
        <v>0</v>
      </c>
      <c r="F44" s="333"/>
      <c r="G44" s="362"/>
      <c r="H44" s="362"/>
      <c r="I44" s="362"/>
      <c r="J44" s="333">
        <f t="shared" si="4"/>
        <v>0</v>
      </c>
      <c r="K44" s="355"/>
      <c r="L44" s="362"/>
      <c r="M44" s="362"/>
      <c r="N44" s="362"/>
      <c r="O44" s="355"/>
      <c r="P44" s="362"/>
      <c r="Q44" s="362"/>
      <c r="R44" s="55">
        <f t="shared" si="5"/>
        <v>0</v>
      </c>
      <c r="T44" s="54"/>
    </row>
    <row r="45" spans="1:20" s="53" customFormat="1" ht="19.5" hidden="1" customHeight="1" x14ac:dyDescent="0.3">
      <c r="A45" s="56" t="s">
        <v>181</v>
      </c>
      <c r="B45" s="56" t="s">
        <v>40</v>
      </c>
      <c r="C45" s="56" t="s">
        <v>16</v>
      </c>
      <c r="D45" s="70" t="s">
        <v>41</v>
      </c>
      <c r="E45" s="333">
        <f t="shared" si="3"/>
        <v>0</v>
      </c>
      <c r="F45" s="333"/>
      <c r="G45" s="362"/>
      <c r="H45" s="362"/>
      <c r="I45" s="362"/>
      <c r="J45" s="333">
        <f t="shared" si="4"/>
        <v>0</v>
      </c>
      <c r="K45" s="355"/>
      <c r="L45" s="362"/>
      <c r="M45" s="362"/>
      <c r="N45" s="362"/>
      <c r="O45" s="355"/>
      <c r="P45" s="362"/>
      <c r="Q45" s="362"/>
      <c r="R45" s="55">
        <f t="shared" si="5"/>
        <v>0</v>
      </c>
      <c r="T45" s="54"/>
    </row>
    <row r="46" spans="1:20" s="53" customFormat="1" ht="36" hidden="1" customHeight="1" x14ac:dyDescent="0.3">
      <c r="A46" s="56" t="s">
        <v>328</v>
      </c>
      <c r="B46" s="56" t="s">
        <v>329</v>
      </c>
      <c r="C46" s="56" t="s">
        <v>16</v>
      </c>
      <c r="D46" s="70" t="s">
        <v>330</v>
      </c>
      <c r="E46" s="333">
        <f t="shared" si="3"/>
        <v>0</v>
      </c>
      <c r="F46" s="333"/>
      <c r="G46" s="362"/>
      <c r="H46" s="362"/>
      <c r="I46" s="362"/>
      <c r="J46" s="333">
        <f t="shared" si="4"/>
        <v>0</v>
      </c>
      <c r="K46" s="355"/>
      <c r="L46" s="362"/>
      <c r="M46" s="362"/>
      <c r="N46" s="362"/>
      <c r="O46" s="355"/>
      <c r="P46" s="362"/>
      <c r="Q46" s="362"/>
      <c r="R46" s="55">
        <f t="shared" si="5"/>
        <v>0</v>
      </c>
      <c r="T46" s="54"/>
    </row>
    <row r="47" spans="1:20" s="81" customFormat="1" ht="19.5" hidden="1" customHeight="1" x14ac:dyDescent="0.3">
      <c r="A47" s="11" t="s">
        <v>25</v>
      </c>
      <c r="B47" s="11" t="s">
        <v>26</v>
      </c>
      <c r="C47" s="11" t="s">
        <v>16</v>
      </c>
      <c r="D47" s="22" t="s">
        <v>27</v>
      </c>
      <c r="E47" s="297">
        <f t="shared" si="3"/>
        <v>0</v>
      </c>
      <c r="F47" s="333"/>
      <c r="G47" s="355"/>
      <c r="H47" s="355"/>
      <c r="I47" s="355"/>
      <c r="J47" s="297">
        <f t="shared" si="4"/>
        <v>0</v>
      </c>
      <c r="K47" s="333"/>
      <c r="L47" s="356"/>
      <c r="M47" s="356"/>
      <c r="N47" s="356"/>
      <c r="O47" s="333"/>
      <c r="P47" s="368"/>
      <c r="Q47" s="356"/>
      <c r="R47" s="225">
        <f t="shared" si="5"/>
        <v>0</v>
      </c>
    </row>
    <row r="48" spans="1:20" s="2" customFormat="1" ht="76.5" customHeight="1" x14ac:dyDescent="0.3">
      <c r="A48" s="8" t="s">
        <v>538</v>
      </c>
      <c r="B48" s="8" t="s">
        <v>396</v>
      </c>
      <c r="C48" s="8" t="s">
        <v>19</v>
      </c>
      <c r="D48" s="10" t="s">
        <v>397</v>
      </c>
      <c r="E48" s="297">
        <f t="shared" si="3"/>
        <v>0</v>
      </c>
      <c r="F48" s="297"/>
      <c r="G48" s="299"/>
      <c r="H48" s="299"/>
      <c r="I48" s="299"/>
      <c r="J48" s="297">
        <f t="shared" si="4"/>
        <v>489000</v>
      </c>
      <c r="K48" s="297">
        <v>489000</v>
      </c>
      <c r="L48" s="369"/>
      <c r="M48" s="369"/>
      <c r="N48" s="369"/>
      <c r="O48" s="297">
        <v>489000</v>
      </c>
      <c r="P48" s="370"/>
      <c r="Q48" s="369"/>
      <c r="R48" s="225">
        <f t="shared" si="5"/>
        <v>489000</v>
      </c>
    </row>
    <row r="49" spans="1:20" s="2" customFormat="1" ht="63.75" customHeight="1" x14ac:dyDescent="0.3">
      <c r="A49" s="8"/>
      <c r="B49" s="8"/>
      <c r="C49" s="8"/>
      <c r="D49" s="349" t="s">
        <v>398</v>
      </c>
      <c r="E49" s="297">
        <f t="shared" si="3"/>
        <v>0</v>
      </c>
      <c r="F49" s="365"/>
      <c r="G49" s="365"/>
      <c r="H49" s="365"/>
      <c r="I49" s="365"/>
      <c r="J49" s="365">
        <f t="shared" si="4"/>
        <v>489000</v>
      </c>
      <c r="K49" s="365">
        <v>489000</v>
      </c>
      <c r="L49" s="371"/>
      <c r="M49" s="371"/>
      <c r="N49" s="371"/>
      <c r="O49" s="365">
        <v>489000</v>
      </c>
      <c r="P49" s="371"/>
      <c r="Q49" s="371"/>
      <c r="R49" s="301">
        <f t="shared" si="5"/>
        <v>489000</v>
      </c>
    </row>
    <row r="50" spans="1:20" s="53" customFormat="1" ht="41.25" hidden="1" customHeight="1" x14ac:dyDescent="0.3">
      <c r="A50" s="11" t="s">
        <v>17</v>
      </c>
      <c r="B50" s="11" t="s">
        <v>18</v>
      </c>
      <c r="C50" s="11" t="s">
        <v>19</v>
      </c>
      <c r="D50" s="12" t="s">
        <v>20</v>
      </c>
      <c r="E50" s="297">
        <f t="shared" si="3"/>
        <v>0</v>
      </c>
      <c r="F50" s="333"/>
      <c r="G50" s="362"/>
      <c r="H50" s="362"/>
      <c r="I50" s="362"/>
      <c r="J50" s="297">
        <f t="shared" si="4"/>
        <v>0</v>
      </c>
      <c r="K50" s="355"/>
      <c r="L50" s="362"/>
      <c r="M50" s="362"/>
      <c r="N50" s="362"/>
      <c r="O50" s="355"/>
      <c r="P50" s="362"/>
      <c r="Q50" s="362"/>
      <c r="R50" s="225">
        <f t="shared" si="5"/>
        <v>0</v>
      </c>
      <c r="T50" s="54"/>
    </row>
    <row r="51" spans="1:20" s="53" customFormat="1" ht="43.5" hidden="1" customHeight="1" x14ac:dyDescent="0.3">
      <c r="A51" s="11" t="s">
        <v>182</v>
      </c>
      <c r="B51" s="11" t="s">
        <v>183</v>
      </c>
      <c r="C51" s="11" t="s">
        <v>184</v>
      </c>
      <c r="D51" s="22" t="s">
        <v>185</v>
      </c>
      <c r="E51" s="297">
        <f t="shared" si="3"/>
        <v>0</v>
      </c>
      <c r="F51" s="209"/>
      <c r="G51" s="362"/>
      <c r="H51" s="362"/>
      <c r="I51" s="362"/>
      <c r="J51" s="297">
        <f t="shared" si="4"/>
        <v>0</v>
      </c>
      <c r="K51" s="355"/>
      <c r="L51" s="362"/>
      <c r="M51" s="362"/>
      <c r="N51" s="362"/>
      <c r="O51" s="355"/>
      <c r="P51" s="362"/>
      <c r="Q51" s="362"/>
      <c r="R51" s="225">
        <f t="shared" si="5"/>
        <v>0</v>
      </c>
      <c r="T51" s="54"/>
    </row>
    <row r="52" spans="1:20" s="50" customFormat="1" ht="37.5" customHeight="1" x14ac:dyDescent="0.3">
      <c r="A52" s="8" t="s">
        <v>186</v>
      </c>
      <c r="B52" s="8" t="s">
        <v>187</v>
      </c>
      <c r="C52" s="8" t="s">
        <v>188</v>
      </c>
      <c r="D52" s="571" t="s">
        <v>189</v>
      </c>
      <c r="E52" s="297">
        <f t="shared" si="3"/>
        <v>-217300</v>
      </c>
      <c r="F52" s="296">
        <v>-217300</v>
      </c>
      <c r="G52" s="298"/>
      <c r="H52" s="298"/>
      <c r="I52" s="298"/>
      <c r="J52" s="297">
        <f t="shared" si="4"/>
        <v>217300</v>
      </c>
      <c r="K52" s="299">
        <v>217300</v>
      </c>
      <c r="L52" s="298"/>
      <c r="M52" s="298"/>
      <c r="N52" s="298"/>
      <c r="O52" s="299">
        <v>217300</v>
      </c>
      <c r="P52" s="298"/>
      <c r="Q52" s="298"/>
      <c r="R52" s="225">
        <f t="shared" si="5"/>
        <v>0</v>
      </c>
      <c r="T52" s="62"/>
    </row>
    <row r="53" spans="1:20" s="53" customFormat="1" ht="75" hidden="1" customHeight="1" x14ac:dyDescent="0.3">
      <c r="A53" s="11" t="s">
        <v>539</v>
      </c>
      <c r="B53" s="11" t="s">
        <v>540</v>
      </c>
      <c r="C53" s="11" t="s">
        <v>188</v>
      </c>
      <c r="D53" s="593" t="s">
        <v>541</v>
      </c>
      <c r="E53" s="333">
        <f t="shared" si="3"/>
        <v>0</v>
      </c>
      <c r="F53" s="209"/>
      <c r="G53" s="362"/>
      <c r="H53" s="362"/>
      <c r="I53" s="362"/>
      <c r="J53" s="333">
        <f t="shared" si="4"/>
        <v>0</v>
      </c>
      <c r="K53" s="355"/>
      <c r="L53" s="362"/>
      <c r="M53" s="362"/>
      <c r="N53" s="362"/>
      <c r="O53" s="355"/>
      <c r="P53" s="362"/>
      <c r="Q53" s="362"/>
      <c r="R53" s="55">
        <f t="shared" si="5"/>
        <v>0</v>
      </c>
      <c r="T53" s="54"/>
    </row>
    <row r="54" spans="1:20" s="53" customFormat="1" ht="76.5" hidden="1" customHeight="1" x14ac:dyDescent="0.3">
      <c r="A54" s="11"/>
      <c r="B54" s="11"/>
      <c r="C54" s="11"/>
      <c r="D54" s="594" t="s">
        <v>542</v>
      </c>
      <c r="E54" s="339">
        <f t="shared" si="3"/>
        <v>0</v>
      </c>
      <c r="F54" s="210"/>
      <c r="G54" s="364"/>
      <c r="H54" s="364"/>
      <c r="I54" s="364"/>
      <c r="J54" s="333">
        <f t="shared" si="4"/>
        <v>0</v>
      </c>
      <c r="K54" s="358"/>
      <c r="L54" s="364"/>
      <c r="M54" s="364"/>
      <c r="N54" s="364"/>
      <c r="O54" s="358"/>
      <c r="P54" s="364"/>
      <c r="Q54" s="364"/>
      <c r="R54" s="346">
        <f t="shared" si="5"/>
        <v>0</v>
      </c>
      <c r="T54" s="54"/>
    </row>
    <row r="55" spans="1:20" s="53" customFormat="1" ht="35.25" hidden="1" customHeight="1" x14ac:dyDescent="0.3">
      <c r="A55" s="11" t="s">
        <v>190</v>
      </c>
      <c r="B55" s="11" t="s">
        <v>191</v>
      </c>
      <c r="C55" s="11" t="s">
        <v>192</v>
      </c>
      <c r="D55" s="22" t="s">
        <v>193</v>
      </c>
      <c r="E55" s="333">
        <f t="shared" si="3"/>
        <v>0</v>
      </c>
      <c r="F55" s="333"/>
      <c r="G55" s="333"/>
      <c r="H55" s="333"/>
      <c r="I55" s="333"/>
      <c r="J55" s="297">
        <f t="shared" si="4"/>
        <v>0</v>
      </c>
      <c r="K55" s="355"/>
      <c r="L55" s="333"/>
      <c r="M55" s="333"/>
      <c r="N55" s="333"/>
      <c r="O55" s="355"/>
      <c r="P55" s="333"/>
      <c r="Q55" s="333"/>
      <c r="R55" s="55">
        <f t="shared" si="5"/>
        <v>0</v>
      </c>
      <c r="T55" s="54"/>
    </row>
    <row r="56" spans="1:20" s="53" customFormat="1" ht="24.75" hidden="1" customHeight="1" x14ac:dyDescent="0.3">
      <c r="A56" s="11" t="s">
        <v>194</v>
      </c>
      <c r="B56" s="11" t="s">
        <v>195</v>
      </c>
      <c r="C56" s="11" t="s">
        <v>196</v>
      </c>
      <c r="D56" s="22" t="s">
        <v>197</v>
      </c>
      <c r="E56" s="333">
        <f t="shared" si="3"/>
        <v>0</v>
      </c>
      <c r="F56" s="333"/>
      <c r="G56" s="333"/>
      <c r="H56" s="333"/>
      <c r="I56" s="333"/>
      <c r="J56" s="297">
        <f t="shared" si="4"/>
        <v>0</v>
      </c>
      <c r="K56" s="355"/>
      <c r="L56" s="333"/>
      <c r="M56" s="333"/>
      <c r="N56" s="333"/>
      <c r="O56" s="355"/>
      <c r="P56" s="333"/>
      <c r="Q56" s="333"/>
      <c r="R56" s="55">
        <f t="shared" si="5"/>
        <v>0</v>
      </c>
      <c r="T56" s="54"/>
    </row>
    <row r="57" spans="1:20" s="53" customFormat="1" ht="28.5" hidden="1" customHeight="1" x14ac:dyDescent="0.3">
      <c r="A57" s="11" t="s">
        <v>198</v>
      </c>
      <c r="B57" s="11" t="s">
        <v>199</v>
      </c>
      <c r="C57" s="11" t="s">
        <v>19</v>
      </c>
      <c r="D57" s="72" t="s">
        <v>200</v>
      </c>
      <c r="E57" s="333">
        <f t="shared" si="3"/>
        <v>0</v>
      </c>
      <c r="F57" s="209"/>
      <c r="G57" s="362"/>
      <c r="H57" s="362"/>
      <c r="I57" s="362"/>
      <c r="J57" s="297">
        <f t="shared" si="4"/>
        <v>0</v>
      </c>
      <c r="K57" s="355"/>
      <c r="L57" s="362"/>
      <c r="M57" s="362"/>
      <c r="N57" s="362"/>
      <c r="O57" s="355"/>
      <c r="P57" s="362"/>
      <c r="Q57" s="362"/>
      <c r="R57" s="55">
        <f t="shared" si="5"/>
        <v>0</v>
      </c>
      <c r="T57" s="54"/>
    </row>
    <row r="58" spans="1:20" s="60" customFormat="1" ht="40.5" hidden="1" customHeight="1" x14ac:dyDescent="0.3">
      <c r="A58" s="77" t="s">
        <v>201</v>
      </c>
      <c r="B58" s="77" t="s">
        <v>202</v>
      </c>
      <c r="C58" s="77" t="s">
        <v>19</v>
      </c>
      <c r="D58" s="72" t="s">
        <v>203</v>
      </c>
      <c r="E58" s="333">
        <f t="shared" si="3"/>
        <v>0</v>
      </c>
      <c r="F58" s="209"/>
      <c r="G58" s="364"/>
      <c r="H58" s="364"/>
      <c r="I58" s="364"/>
      <c r="J58" s="333">
        <f t="shared" si="4"/>
        <v>0</v>
      </c>
      <c r="K58" s="355"/>
      <c r="L58" s="364"/>
      <c r="M58" s="364"/>
      <c r="N58" s="364"/>
      <c r="O58" s="355"/>
      <c r="P58" s="364"/>
      <c r="Q58" s="364"/>
      <c r="R58" s="55">
        <f t="shared" si="5"/>
        <v>0</v>
      </c>
      <c r="T58" s="61"/>
    </row>
    <row r="59" spans="1:20" s="81" customFormat="1" ht="55.5" hidden="1" customHeight="1" x14ac:dyDescent="0.3">
      <c r="A59" s="56" t="s">
        <v>204</v>
      </c>
      <c r="B59" s="11" t="s">
        <v>205</v>
      </c>
      <c r="C59" s="79" t="s">
        <v>206</v>
      </c>
      <c r="D59" s="80" t="s">
        <v>207</v>
      </c>
      <c r="E59" s="333">
        <f t="shared" si="3"/>
        <v>0</v>
      </c>
      <c r="F59" s="333"/>
      <c r="G59" s="368"/>
      <c r="H59" s="368"/>
      <c r="I59" s="368"/>
      <c r="J59" s="333">
        <f t="shared" si="4"/>
        <v>0</v>
      </c>
      <c r="K59" s="355"/>
      <c r="L59" s="368"/>
      <c r="M59" s="368"/>
      <c r="N59" s="368"/>
      <c r="O59" s="355"/>
      <c r="P59" s="368"/>
      <c r="Q59" s="368"/>
      <c r="R59" s="55">
        <f t="shared" si="5"/>
        <v>0</v>
      </c>
    </row>
    <row r="60" spans="1:20" s="81" customFormat="1" ht="36.75" hidden="1" customHeight="1" x14ac:dyDescent="0.3">
      <c r="A60" s="56" t="s">
        <v>543</v>
      </c>
      <c r="B60" s="11" t="s">
        <v>544</v>
      </c>
      <c r="C60" s="79" t="s">
        <v>624</v>
      </c>
      <c r="D60" s="572" t="s">
        <v>545</v>
      </c>
      <c r="E60" s="333">
        <f t="shared" si="3"/>
        <v>0</v>
      </c>
      <c r="F60" s="333"/>
      <c r="G60" s="368"/>
      <c r="H60" s="368"/>
      <c r="I60" s="368"/>
      <c r="J60" s="333">
        <f t="shared" si="4"/>
        <v>0</v>
      </c>
      <c r="K60" s="333"/>
      <c r="L60" s="368"/>
      <c r="M60" s="368"/>
      <c r="N60" s="368"/>
      <c r="O60" s="333"/>
      <c r="P60" s="368"/>
      <c r="Q60" s="368"/>
      <c r="R60" s="209">
        <f t="shared" si="5"/>
        <v>0</v>
      </c>
    </row>
    <row r="61" spans="1:20" s="81" customFormat="1" ht="65.25" hidden="1" customHeight="1" x14ac:dyDescent="0.3">
      <c r="A61" s="56"/>
      <c r="B61" s="11"/>
      <c r="C61" s="79"/>
      <c r="D61" s="82" t="s">
        <v>208</v>
      </c>
      <c r="E61" s="339">
        <f t="shared" si="3"/>
        <v>0</v>
      </c>
      <c r="F61" s="333"/>
      <c r="G61" s="368"/>
      <c r="H61" s="368"/>
      <c r="I61" s="368"/>
      <c r="J61" s="358">
        <f t="shared" si="4"/>
        <v>0</v>
      </c>
      <c r="K61" s="355"/>
      <c r="L61" s="368"/>
      <c r="M61" s="368"/>
      <c r="N61" s="368"/>
      <c r="O61" s="355"/>
      <c r="P61" s="368"/>
      <c r="Q61" s="368"/>
      <c r="R61" s="210">
        <f t="shared" si="5"/>
        <v>0</v>
      </c>
    </row>
    <row r="62" spans="1:20" s="81" customFormat="1" ht="36.75" hidden="1" customHeight="1" x14ac:dyDescent="0.3">
      <c r="A62" s="79" t="s">
        <v>209</v>
      </c>
      <c r="B62" s="11" t="s">
        <v>210</v>
      </c>
      <c r="C62" s="79" t="s">
        <v>211</v>
      </c>
      <c r="D62" s="80" t="s">
        <v>212</v>
      </c>
      <c r="E62" s="333">
        <f t="shared" si="3"/>
        <v>0</v>
      </c>
      <c r="F62" s="333"/>
      <c r="G62" s="368"/>
      <c r="H62" s="368"/>
      <c r="I62" s="368"/>
      <c r="J62" s="333">
        <f t="shared" si="4"/>
        <v>0</v>
      </c>
      <c r="K62" s="355"/>
      <c r="L62" s="368"/>
      <c r="M62" s="368"/>
      <c r="N62" s="368"/>
      <c r="O62" s="355"/>
      <c r="P62" s="368"/>
      <c r="Q62" s="368"/>
      <c r="R62" s="55">
        <f>SUM(E62,J62)</f>
        <v>0</v>
      </c>
    </row>
    <row r="63" spans="1:20" s="81" customFormat="1" ht="28.5" hidden="1" customHeight="1" x14ac:dyDescent="0.3">
      <c r="A63" s="79" t="s">
        <v>3</v>
      </c>
      <c r="B63" s="11" t="s">
        <v>28</v>
      </c>
      <c r="C63" s="79" t="s">
        <v>29</v>
      </c>
      <c r="D63" s="80" t="s">
        <v>30</v>
      </c>
      <c r="E63" s="333">
        <f t="shared" si="3"/>
        <v>0</v>
      </c>
      <c r="F63" s="333"/>
      <c r="G63" s="368"/>
      <c r="H63" s="368"/>
      <c r="I63" s="368"/>
      <c r="J63" s="333">
        <f t="shared" si="4"/>
        <v>0</v>
      </c>
      <c r="K63" s="355"/>
      <c r="L63" s="368"/>
      <c r="M63" s="368"/>
      <c r="N63" s="368"/>
      <c r="O63" s="355"/>
      <c r="P63" s="368"/>
      <c r="Q63" s="368"/>
      <c r="R63" s="55">
        <f t="shared" ref="R63:R64" si="6">SUM(E63,J63)</f>
        <v>0</v>
      </c>
    </row>
    <row r="64" spans="1:20" s="81" customFormat="1" ht="75" hidden="1" customHeight="1" x14ac:dyDescent="0.3">
      <c r="A64" s="11" t="s">
        <v>7</v>
      </c>
      <c r="B64" s="11" t="s">
        <v>31</v>
      </c>
      <c r="C64" s="11" t="s">
        <v>29</v>
      </c>
      <c r="D64" s="204" t="s">
        <v>8</v>
      </c>
      <c r="E64" s="333">
        <f t="shared" si="3"/>
        <v>0</v>
      </c>
      <c r="F64" s="333"/>
      <c r="G64" s="368"/>
      <c r="H64" s="368"/>
      <c r="I64" s="368"/>
      <c r="J64" s="333">
        <f t="shared" si="4"/>
        <v>0</v>
      </c>
      <c r="K64" s="355"/>
      <c r="L64" s="368"/>
      <c r="M64" s="368"/>
      <c r="N64" s="368"/>
      <c r="O64" s="355"/>
      <c r="P64" s="368"/>
      <c r="Q64" s="368"/>
      <c r="R64" s="55">
        <f t="shared" si="6"/>
        <v>0</v>
      </c>
    </row>
    <row r="65" spans="1:20" s="2" customFormat="1" ht="43.5" customHeight="1" x14ac:dyDescent="0.3">
      <c r="A65" s="5" t="s">
        <v>45</v>
      </c>
      <c r="B65" s="213"/>
      <c r="C65" s="213"/>
      <c r="D65" s="19" t="s">
        <v>46</v>
      </c>
      <c r="E65" s="249">
        <f>SUM(E66)</f>
        <v>-6433032.4400000004</v>
      </c>
      <c r="F65" s="249">
        <f t="shared" ref="F65:R65" si="7">SUM(F66)</f>
        <v>-6433032.4400000004</v>
      </c>
      <c r="G65" s="249">
        <f t="shared" si="7"/>
        <v>-6463818</v>
      </c>
      <c r="H65" s="249">
        <f t="shared" si="7"/>
        <v>766286</v>
      </c>
      <c r="I65" s="83">
        <f t="shared" si="7"/>
        <v>0</v>
      </c>
      <c r="J65" s="249">
        <f t="shared" si="7"/>
        <v>3638744</v>
      </c>
      <c r="K65" s="249">
        <f t="shared" si="7"/>
        <v>3638744</v>
      </c>
      <c r="L65" s="83">
        <f t="shared" si="7"/>
        <v>0</v>
      </c>
      <c r="M65" s="83">
        <f t="shared" si="7"/>
        <v>0</v>
      </c>
      <c r="N65" s="83">
        <f t="shared" si="7"/>
        <v>0</v>
      </c>
      <c r="O65" s="249">
        <f t="shared" si="7"/>
        <v>3638744</v>
      </c>
      <c r="P65" s="249">
        <f t="shared" si="7"/>
        <v>0</v>
      </c>
      <c r="Q65" s="249">
        <f t="shared" si="7"/>
        <v>0</v>
      </c>
      <c r="R65" s="249">
        <f t="shared" si="7"/>
        <v>-2794288.4400000004</v>
      </c>
      <c r="T65" s="250">
        <f t="shared" ref="T65:T66" si="8">SUM(E65,J65)</f>
        <v>-2794288.4400000004</v>
      </c>
    </row>
    <row r="66" spans="1:20" s="50" customFormat="1" ht="44.25" customHeight="1" x14ac:dyDescent="0.3">
      <c r="A66" s="5" t="s">
        <v>47</v>
      </c>
      <c r="B66" s="213"/>
      <c r="C66" s="213"/>
      <c r="D66" s="19" t="s">
        <v>46</v>
      </c>
      <c r="E66" s="249">
        <f>SUM(E67:E71,E73:E85)</f>
        <v>-6433032.4400000004</v>
      </c>
      <c r="F66" s="249">
        <f t="shared" ref="F66:R66" si="9">SUM(F67:F71,F73:F85)</f>
        <v>-6433032.4400000004</v>
      </c>
      <c r="G66" s="249">
        <f t="shared" si="9"/>
        <v>-6463818</v>
      </c>
      <c r="H66" s="249">
        <f t="shared" si="9"/>
        <v>766286</v>
      </c>
      <c r="I66" s="249">
        <f t="shared" si="9"/>
        <v>0</v>
      </c>
      <c r="J66" s="249">
        <f t="shared" si="9"/>
        <v>3638744</v>
      </c>
      <c r="K66" s="249">
        <f t="shared" si="9"/>
        <v>3638744</v>
      </c>
      <c r="L66" s="249">
        <f t="shared" si="9"/>
        <v>0</v>
      </c>
      <c r="M66" s="249">
        <f t="shared" si="9"/>
        <v>0</v>
      </c>
      <c r="N66" s="249">
        <f t="shared" si="9"/>
        <v>0</v>
      </c>
      <c r="O66" s="249">
        <f t="shared" si="9"/>
        <v>3638744</v>
      </c>
      <c r="P66" s="249">
        <f t="shared" si="9"/>
        <v>0</v>
      </c>
      <c r="Q66" s="249">
        <f t="shared" si="9"/>
        <v>0</v>
      </c>
      <c r="R66" s="249">
        <f t="shared" si="9"/>
        <v>-2794288.4400000004</v>
      </c>
      <c r="T66" s="250">
        <f t="shared" si="8"/>
        <v>-2794288.4400000004</v>
      </c>
    </row>
    <row r="67" spans="1:20" s="50" customFormat="1" ht="59.25" customHeight="1" x14ac:dyDescent="0.3">
      <c r="A67" s="8" t="s">
        <v>218</v>
      </c>
      <c r="B67" s="8" t="s">
        <v>61</v>
      </c>
      <c r="C67" s="8" t="s">
        <v>62</v>
      </c>
      <c r="D67" s="347" t="s">
        <v>79</v>
      </c>
      <c r="E67" s="296">
        <f>SUM(F67,I67)</f>
        <v>0</v>
      </c>
      <c r="F67" s="296"/>
      <c r="G67" s="296"/>
      <c r="H67" s="298"/>
      <c r="I67" s="298"/>
      <c r="J67" s="225">
        <f t="shared" ref="J67:J88" si="10">SUM(L67,O67)</f>
        <v>93596</v>
      </c>
      <c r="K67" s="225">
        <v>93596</v>
      </c>
      <c r="L67" s="298"/>
      <c r="M67" s="298"/>
      <c r="N67" s="298"/>
      <c r="O67" s="225">
        <v>93596</v>
      </c>
      <c r="P67" s="225"/>
      <c r="Q67" s="225"/>
      <c r="R67" s="225">
        <f>SUM(E67,J67)</f>
        <v>93596</v>
      </c>
    </row>
    <row r="68" spans="1:20" s="2" customFormat="1" ht="28.5" customHeight="1" x14ac:dyDescent="0.3">
      <c r="A68" s="20" t="s">
        <v>219</v>
      </c>
      <c r="B68" s="20" t="s">
        <v>214</v>
      </c>
      <c r="C68" s="84" t="s">
        <v>215</v>
      </c>
      <c r="D68" s="85" t="s">
        <v>216</v>
      </c>
      <c r="E68" s="372">
        <f t="shared" ref="E68:E85" si="11">SUM(F68,I68)</f>
        <v>-5655233</v>
      </c>
      <c r="F68" s="296">
        <v>-5655233</v>
      </c>
      <c r="G68" s="296">
        <v>-5442793</v>
      </c>
      <c r="H68" s="298">
        <v>446577</v>
      </c>
      <c r="I68" s="298"/>
      <c r="J68" s="225">
        <f t="shared" si="10"/>
        <v>0</v>
      </c>
      <c r="K68" s="225"/>
      <c r="L68" s="298"/>
      <c r="M68" s="298"/>
      <c r="N68" s="298"/>
      <c r="O68" s="225"/>
      <c r="P68" s="225"/>
      <c r="Q68" s="225"/>
      <c r="R68" s="225">
        <f t="shared" ref="R68:R88" si="12">SUM(E68,J68)</f>
        <v>-5655233</v>
      </c>
    </row>
    <row r="69" spans="1:20" s="87" customFormat="1" ht="39.75" hidden="1" customHeight="1" x14ac:dyDescent="0.3">
      <c r="A69" s="205" t="s">
        <v>220</v>
      </c>
      <c r="B69" s="206">
        <v>1020</v>
      </c>
      <c r="C69" s="207"/>
      <c r="D69" s="208" t="s">
        <v>221</v>
      </c>
      <c r="E69" s="209">
        <f t="shared" si="11"/>
        <v>0</v>
      </c>
      <c r="F69" s="209"/>
      <c r="G69" s="209"/>
      <c r="H69" s="364"/>
      <c r="I69" s="364"/>
      <c r="J69" s="225">
        <f t="shared" si="10"/>
        <v>0</v>
      </c>
      <c r="K69" s="209"/>
      <c r="L69" s="364"/>
      <c r="M69" s="364"/>
      <c r="N69" s="364"/>
      <c r="O69" s="209"/>
      <c r="P69" s="346"/>
      <c r="Q69" s="346"/>
      <c r="R69" s="225">
        <f t="shared" si="12"/>
        <v>0</v>
      </c>
    </row>
    <row r="70" spans="1:20" s="581" customFormat="1" ht="41.25" customHeight="1" x14ac:dyDescent="0.3">
      <c r="A70" s="622" t="s">
        <v>51</v>
      </c>
      <c r="B70" s="463">
        <v>1021</v>
      </c>
      <c r="C70" s="462" t="s">
        <v>52</v>
      </c>
      <c r="D70" s="623" t="s">
        <v>53</v>
      </c>
      <c r="E70" s="296">
        <f t="shared" si="11"/>
        <v>-308972</v>
      </c>
      <c r="F70" s="296">
        <v>-308972</v>
      </c>
      <c r="G70" s="296">
        <v>-531019</v>
      </c>
      <c r="H70" s="298">
        <v>313400</v>
      </c>
      <c r="I70" s="619"/>
      <c r="J70" s="225">
        <f t="shared" si="10"/>
        <v>0</v>
      </c>
      <c r="K70" s="225"/>
      <c r="L70" s="298"/>
      <c r="M70" s="298"/>
      <c r="N70" s="298"/>
      <c r="O70" s="225"/>
      <c r="P70" s="354"/>
      <c r="Q70" s="354"/>
      <c r="R70" s="225">
        <f t="shared" si="12"/>
        <v>-308972</v>
      </c>
    </row>
    <row r="71" spans="1:20" s="581" customFormat="1" ht="168" customHeight="1" x14ac:dyDescent="0.3">
      <c r="A71" s="462" t="s">
        <v>280</v>
      </c>
      <c r="B71" s="463">
        <v>1060</v>
      </c>
      <c r="C71" s="464"/>
      <c r="D71" s="621" t="s">
        <v>279</v>
      </c>
      <c r="E71" s="296">
        <f t="shared" si="11"/>
        <v>115255.56</v>
      </c>
      <c r="F71" s="372">
        <v>115255.56</v>
      </c>
      <c r="G71" s="296"/>
      <c r="H71" s="619"/>
      <c r="I71" s="619"/>
      <c r="J71" s="225">
        <f t="shared" si="10"/>
        <v>59650</v>
      </c>
      <c r="K71" s="225">
        <v>59650</v>
      </c>
      <c r="L71" s="298"/>
      <c r="M71" s="298"/>
      <c r="N71" s="298"/>
      <c r="O71" s="225">
        <v>59650</v>
      </c>
      <c r="P71" s="354"/>
      <c r="Q71" s="354"/>
      <c r="R71" s="225">
        <f t="shared" si="12"/>
        <v>174905.56</v>
      </c>
    </row>
    <row r="72" spans="1:20" s="581" customFormat="1" ht="39" customHeight="1" x14ac:dyDescent="0.3">
      <c r="A72" s="466" t="s">
        <v>278</v>
      </c>
      <c r="B72" s="467">
        <v>1061</v>
      </c>
      <c r="C72" s="466" t="s">
        <v>52</v>
      </c>
      <c r="D72" s="582" t="s">
        <v>53</v>
      </c>
      <c r="E72" s="301">
        <f t="shared" si="11"/>
        <v>115255.56</v>
      </c>
      <c r="F72" s="620">
        <v>115255.56</v>
      </c>
      <c r="G72" s="301"/>
      <c r="H72" s="354"/>
      <c r="I72" s="354"/>
      <c r="J72" s="225">
        <f t="shared" si="10"/>
        <v>59650</v>
      </c>
      <c r="K72" s="301">
        <v>59650</v>
      </c>
      <c r="L72" s="301"/>
      <c r="M72" s="301"/>
      <c r="N72" s="301"/>
      <c r="O72" s="301">
        <v>59650</v>
      </c>
      <c r="P72" s="365"/>
      <c r="Q72" s="365"/>
      <c r="R72" s="225">
        <f t="shared" si="12"/>
        <v>174905.56</v>
      </c>
    </row>
    <row r="73" spans="1:20" s="2" customFormat="1" ht="57" customHeight="1" x14ac:dyDescent="0.3">
      <c r="A73" s="20" t="s">
        <v>222</v>
      </c>
      <c r="B73" s="20" t="s">
        <v>223</v>
      </c>
      <c r="C73" s="20" t="s">
        <v>71</v>
      </c>
      <c r="D73" s="220" t="s">
        <v>224</v>
      </c>
      <c r="E73" s="296">
        <f t="shared" si="11"/>
        <v>-538242</v>
      </c>
      <c r="F73" s="296">
        <v>-538242</v>
      </c>
      <c r="G73" s="296">
        <v>-400000</v>
      </c>
      <c r="H73" s="225">
        <v>2055</v>
      </c>
      <c r="I73" s="225"/>
      <c r="J73" s="225">
        <f t="shared" si="10"/>
        <v>52297</v>
      </c>
      <c r="K73" s="296">
        <v>52297</v>
      </c>
      <c r="L73" s="225"/>
      <c r="M73" s="225"/>
      <c r="N73" s="225"/>
      <c r="O73" s="296">
        <v>52297</v>
      </c>
      <c r="P73" s="225"/>
      <c r="Q73" s="225"/>
      <c r="R73" s="225">
        <f t="shared" si="12"/>
        <v>-485945</v>
      </c>
    </row>
    <row r="74" spans="1:20" s="2" customFormat="1" ht="36.75" customHeight="1" x14ac:dyDescent="0.3">
      <c r="A74" s="20" t="s">
        <v>225</v>
      </c>
      <c r="B74" s="20" t="s">
        <v>226</v>
      </c>
      <c r="C74" s="84" t="s">
        <v>227</v>
      </c>
      <c r="D74" s="85" t="s">
        <v>228</v>
      </c>
      <c r="E74" s="296">
        <f t="shared" si="11"/>
        <v>1980</v>
      </c>
      <c r="F74" s="296">
        <v>1980</v>
      </c>
      <c r="G74" s="296"/>
      <c r="H74" s="225">
        <v>1980</v>
      </c>
      <c r="I74" s="225"/>
      <c r="J74" s="225">
        <f t="shared" si="10"/>
        <v>0</v>
      </c>
      <c r="K74" s="296"/>
      <c r="L74" s="225"/>
      <c r="M74" s="225"/>
      <c r="N74" s="225"/>
      <c r="O74" s="296"/>
      <c r="P74" s="225"/>
      <c r="Q74" s="225"/>
      <c r="R74" s="225">
        <f t="shared" si="12"/>
        <v>1980</v>
      </c>
    </row>
    <row r="75" spans="1:20" s="2" customFormat="1" ht="27" customHeight="1" x14ac:dyDescent="0.3">
      <c r="A75" s="20" t="s">
        <v>229</v>
      </c>
      <c r="B75" s="20" t="s">
        <v>230</v>
      </c>
      <c r="C75" s="20" t="s">
        <v>227</v>
      </c>
      <c r="D75" s="85" t="s">
        <v>231</v>
      </c>
      <c r="E75" s="296">
        <f t="shared" si="11"/>
        <v>1810</v>
      </c>
      <c r="F75" s="296">
        <v>1810</v>
      </c>
      <c r="G75" s="296"/>
      <c r="H75" s="225"/>
      <c r="I75" s="225"/>
      <c r="J75" s="225">
        <f t="shared" si="10"/>
        <v>0</v>
      </c>
      <c r="K75" s="225"/>
      <c r="L75" s="225"/>
      <c r="M75" s="225"/>
      <c r="N75" s="225"/>
      <c r="O75" s="225"/>
      <c r="P75" s="225"/>
      <c r="Q75" s="225"/>
      <c r="R75" s="225">
        <f t="shared" si="12"/>
        <v>1810</v>
      </c>
    </row>
    <row r="76" spans="1:20" s="2" customFormat="1" ht="54" customHeight="1" x14ac:dyDescent="0.3">
      <c r="A76" s="20" t="s">
        <v>641</v>
      </c>
      <c r="B76" s="20" t="s">
        <v>640</v>
      </c>
      <c r="C76" s="20" t="s">
        <v>227</v>
      </c>
      <c r="D76" s="220" t="s">
        <v>639</v>
      </c>
      <c r="E76" s="296">
        <f t="shared" si="11"/>
        <v>5900</v>
      </c>
      <c r="F76" s="296">
        <v>5900</v>
      </c>
      <c r="G76" s="296"/>
      <c r="H76" s="225"/>
      <c r="I76" s="225"/>
      <c r="J76" s="225">
        <f t="shared" si="10"/>
        <v>0</v>
      </c>
      <c r="K76" s="375"/>
      <c r="L76" s="225"/>
      <c r="M76" s="225"/>
      <c r="N76" s="225"/>
      <c r="O76" s="375"/>
      <c r="P76" s="225"/>
      <c r="Q76" s="225"/>
      <c r="R76" s="225">
        <f t="shared" si="12"/>
        <v>5900</v>
      </c>
    </row>
    <row r="77" spans="1:20" s="87" customFormat="1" ht="39.75" hidden="1" customHeight="1" x14ac:dyDescent="0.35">
      <c r="A77" s="212"/>
      <c r="B77" s="212"/>
      <c r="C77" s="212"/>
      <c r="D77" s="86" t="s">
        <v>282</v>
      </c>
      <c r="E77" s="296">
        <f t="shared" si="11"/>
        <v>0</v>
      </c>
      <c r="F77" s="210"/>
      <c r="G77" s="210"/>
      <c r="H77" s="346"/>
      <c r="I77" s="346"/>
      <c r="J77" s="55">
        <f t="shared" si="10"/>
        <v>0</v>
      </c>
      <c r="K77" s="373"/>
      <c r="L77" s="346"/>
      <c r="M77" s="346"/>
      <c r="N77" s="346"/>
      <c r="O77" s="373"/>
      <c r="P77" s="346"/>
      <c r="Q77" s="346"/>
      <c r="R77" s="225">
        <f t="shared" si="12"/>
        <v>0</v>
      </c>
    </row>
    <row r="78" spans="1:20" s="2" customFormat="1" ht="58.5" customHeight="1" x14ac:dyDescent="0.3">
      <c r="A78" s="20" t="s">
        <v>232</v>
      </c>
      <c r="B78" s="20" t="s">
        <v>233</v>
      </c>
      <c r="C78" s="20" t="s">
        <v>227</v>
      </c>
      <c r="D78" s="650" t="s">
        <v>234</v>
      </c>
      <c r="E78" s="296">
        <f t="shared" si="11"/>
        <v>40383</v>
      </c>
      <c r="F78" s="296">
        <v>40383</v>
      </c>
      <c r="G78" s="296">
        <v>7354</v>
      </c>
      <c r="H78" s="225"/>
      <c r="I78" s="225"/>
      <c r="J78" s="225">
        <f t="shared" si="10"/>
        <v>0</v>
      </c>
      <c r="K78" s="375"/>
      <c r="L78" s="225"/>
      <c r="M78" s="225"/>
      <c r="N78" s="225"/>
      <c r="O78" s="375"/>
      <c r="P78" s="225"/>
      <c r="Q78" s="225"/>
      <c r="R78" s="225">
        <f t="shared" si="12"/>
        <v>40383</v>
      </c>
    </row>
    <row r="79" spans="1:20" s="81" customFormat="1" ht="39.75" hidden="1" customHeight="1" x14ac:dyDescent="0.3">
      <c r="A79" s="92" t="s">
        <v>517</v>
      </c>
      <c r="B79" s="92"/>
      <c r="C79" s="350"/>
      <c r="D79" s="175" t="s">
        <v>512</v>
      </c>
      <c r="E79" s="209">
        <f t="shared" si="11"/>
        <v>0</v>
      </c>
      <c r="F79" s="209"/>
      <c r="G79" s="209">
        <f t="shared" ref="G79:O79" si="13">SUM(G80:G81)</f>
        <v>0</v>
      </c>
      <c r="H79" s="209">
        <f t="shared" si="13"/>
        <v>0</v>
      </c>
      <c r="I79" s="209">
        <f t="shared" si="13"/>
        <v>0</v>
      </c>
      <c r="J79" s="55">
        <f t="shared" si="10"/>
        <v>0</v>
      </c>
      <c r="K79" s="209">
        <f t="shared" si="13"/>
        <v>0</v>
      </c>
      <c r="L79" s="209">
        <f t="shared" si="13"/>
        <v>0</v>
      </c>
      <c r="M79" s="209">
        <f t="shared" si="13"/>
        <v>0</v>
      </c>
      <c r="N79" s="209">
        <f t="shared" si="13"/>
        <v>0</v>
      </c>
      <c r="O79" s="209">
        <f t="shared" si="13"/>
        <v>0</v>
      </c>
      <c r="P79" s="55"/>
      <c r="Q79" s="55"/>
      <c r="R79" s="55">
        <f t="shared" si="12"/>
        <v>0</v>
      </c>
    </row>
    <row r="80" spans="1:20" s="81" customFormat="1" ht="39.75" hidden="1" customHeight="1" x14ac:dyDescent="0.3">
      <c r="A80" s="92" t="s">
        <v>515</v>
      </c>
      <c r="B80" s="92" t="s">
        <v>514</v>
      </c>
      <c r="C80" s="350" t="s">
        <v>227</v>
      </c>
      <c r="D80" s="351" t="s">
        <v>510</v>
      </c>
      <c r="E80" s="209">
        <f t="shared" si="11"/>
        <v>0</v>
      </c>
      <c r="F80" s="209"/>
      <c r="G80" s="209"/>
      <c r="H80" s="55"/>
      <c r="I80" s="55"/>
      <c r="J80" s="55">
        <f t="shared" si="10"/>
        <v>0</v>
      </c>
      <c r="K80" s="209"/>
      <c r="L80" s="209"/>
      <c r="M80" s="209"/>
      <c r="N80" s="209"/>
      <c r="O80" s="209"/>
      <c r="P80" s="55"/>
      <c r="Q80" s="55"/>
      <c r="R80" s="55">
        <f t="shared" si="12"/>
        <v>0</v>
      </c>
    </row>
    <row r="81" spans="1:123" s="87" customFormat="1" ht="39.75" hidden="1" customHeight="1" x14ac:dyDescent="0.3">
      <c r="A81" s="573" t="s">
        <v>516</v>
      </c>
      <c r="B81" s="573" t="s">
        <v>513</v>
      </c>
      <c r="C81" s="574" t="s">
        <v>227</v>
      </c>
      <c r="D81" s="575" t="s">
        <v>511</v>
      </c>
      <c r="E81" s="209">
        <f t="shared" si="11"/>
        <v>0</v>
      </c>
      <c r="F81" s="210"/>
      <c r="G81" s="210"/>
      <c r="H81" s="346"/>
      <c r="I81" s="346"/>
      <c r="J81" s="55">
        <f t="shared" si="10"/>
        <v>0</v>
      </c>
      <c r="K81" s="210"/>
      <c r="L81" s="346"/>
      <c r="M81" s="346"/>
      <c r="N81" s="346"/>
      <c r="O81" s="210"/>
      <c r="P81" s="346"/>
      <c r="Q81" s="346"/>
      <c r="R81" s="55">
        <f t="shared" si="12"/>
        <v>0</v>
      </c>
    </row>
    <row r="82" spans="1:123" s="226" customFormat="1" ht="93" customHeight="1" x14ac:dyDescent="0.3">
      <c r="A82" s="20" t="s">
        <v>235</v>
      </c>
      <c r="B82" s="20" t="s">
        <v>236</v>
      </c>
      <c r="C82" s="84" t="s">
        <v>227</v>
      </c>
      <c r="D82" s="220" t="s">
        <v>237</v>
      </c>
      <c r="E82" s="296">
        <f t="shared" si="11"/>
        <v>-4592</v>
      </c>
      <c r="F82" s="296">
        <v>-4592</v>
      </c>
      <c r="G82" s="296">
        <v>-3764</v>
      </c>
      <c r="H82" s="296"/>
      <c r="I82" s="296"/>
      <c r="J82" s="225">
        <f t="shared" si="10"/>
        <v>-4985</v>
      </c>
      <c r="K82" s="296">
        <v>-4985</v>
      </c>
      <c r="L82" s="296"/>
      <c r="M82" s="301"/>
      <c r="N82" s="301"/>
      <c r="O82" s="296">
        <v>-4985</v>
      </c>
      <c r="P82" s="354"/>
      <c r="Q82" s="354"/>
      <c r="R82" s="225">
        <f t="shared" si="12"/>
        <v>-9577</v>
      </c>
    </row>
    <row r="83" spans="1:123" s="87" customFormat="1" ht="87" hidden="1" customHeight="1" x14ac:dyDescent="0.3">
      <c r="A83" s="212" t="s">
        <v>275</v>
      </c>
      <c r="B83" s="212" t="s">
        <v>276</v>
      </c>
      <c r="C83" s="352" t="s">
        <v>227</v>
      </c>
      <c r="D83" s="353" t="s">
        <v>277</v>
      </c>
      <c r="E83" s="211">
        <f t="shared" si="11"/>
        <v>0</v>
      </c>
      <c r="F83" s="210"/>
      <c r="G83" s="210"/>
      <c r="H83" s="346"/>
      <c r="I83" s="346"/>
      <c r="J83" s="55">
        <f t="shared" si="10"/>
        <v>0</v>
      </c>
      <c r="K83" s="346"/>
      <c r="L83" s="346"/>
      <c r="M83" s="346"/>
      <c r="N83" s="346"/>
      <c r="O83" s="346"/>
      <c r="P83" s="346"/>
      <c r="Q83" s="346"/>
      <c r="R83" s="55">
        <f t="shared" si="12"/>
        <v>0</v>
      </c>
    </row>
    <row r="84" spans="1:123" s="2" customFormat="1" ht="53.25" customHeight="1" x14ac:dyDescent="0.3">
      <c r="A84" s="20" t="s">
        <v>546</v>
      </c>
      <c r="B84" s="20" t="s">
        <v>547</v>
      </c>
      <c r="C84" s="84" t="s">
        <v>37</v>
      </c>
      <c r="D84" s="624" t="s">
        <v>548</v>
      </c>
      <c r="E84" s="372">
        <f t="shared" si="11"/>
        <v>-91322</v>
      </c>
      <c r="F84" s="296">
        <v>-91322</v>
      </c>
      <c r="G84" s="296">
        <v>-93596</v>
      </c>
      <c r="H84" s="225">
        <v>2274</v>
      </c>
      <c r="I84" s="225"/>
      <c r="J84" s="225">
        <f t="shared" si="10"/>
        <v>0</v>
      </c>
      <c r="K84" s="225"/>
      <c r="L84" s="225"/>
      <c r="M84" s="225"/>
      <c r="N84" s="225"/>
      <c r="O84" s="225"/>
      <c r="P84" s="225"/>
      <c r="Q84" s="225"/>
      <c r="R84" s="225">
        <f t="shared" si="12"/>
        <v>-91322</v>
      </c>
    </row>
    <row r="85" spans="1:123" s="2" customFormat="1" ht="36.75" customHeight="1" x14ac:dyDescent="0.3">
      <c r="A85" s="20" t="s">
        <v>48</v>
      </c>
      <c r="B85" s="8" t="s">
        <v>49</v>
      </c>
      <c r="C85" s="8" t="s">
        <v>16</v>
      </c>
      <c r="D85" s="9" t="s">
        <v>50</v>
      </c>
      <c r="E85" s="372">
        <f t="shared" si="11"/>
        <v>0</v>
      </c>
      <c r="F85" s="296"/>
      <c r="G85" s="296"/>
      <c r="H85" s="225"/>
      <c r="I85" s="225"/>
      <c r="J85" s="225">
        <f t="shared" si="10"/>
        <v>3438186</v>
      </c>
      <c r="K85" s="225">
        <v>3438186</v>
      </c>
      <c r="L85" s="225"/>
      <c r="M85" s="225"/>
      <c r="N85" s="225"/>
      <c r="O85" s="225">
        <v>3438186</v>
      </c>
      <c r="P85" s="225"/>
      <c r="Q85" s="225"/>
      <c r="R85" s="225">
        <f t="shared" si="12"/>
        <v>3438186</v>
      </c>
    </row>
    <row r="86" spans="1:123" s="87" customFormat="1" ht="72.75" hidden="1" customHeight="1" x14ac:dyDescent="0.3">
      <c r="A86" s="597" t="s">
        <v>395</v>
      </c>
      <c r="B86" s="597" t="s">
        <v>396</v>
      </c>
      <c r="C86" s="597" t="s">
        <v>19</v>
      </c>
      <c r="D86" s="572" t="s">
        <v>397</v>
      </c>
      <c r="E86" s="209">
        <f>SUM(F86,I86)</f>
        <v>0</v>
      </c>
      <c r="F86" s="209"/>
      <c r="G86" s="209"/>
      <c r="H86" s="209"/>
      <c r="I86" s="209"/>
      <c r="J86" s="209">
        <f>SUM(L86,O86)</f>
        <v>0</v>
      </c>
      <c r="K86" s="209"/>
      <c r="L86" s="209"/>
      <c r="M86" s="209"/>
      <c r="N86" s="209"/>
      <c r="O86" s="209"/>
      <c r="P86" s="346"/>
      <c r="Q86" s="346"/>
      <c r="R86" s="209">
        <f>SUM(E86,J86)</f>
        <v>0</v>
      </c>
    </row>
    <row r="87" spans="1:123" s="87" customFormat="1" ht="66" hidden="1" customHeight="1" x14ac:dyDescent="0.3">
      <c r="A87" s="58"/>
      <c r="B87" s="58"/>
      <c r="C87" s="58"/>
      <c r="D87" s="625" t="s">
        <v>398</v>
      </c>
      <c r="E87" s="210">
        <f>SUM(F87,I87)</f>
        <v>0</v>
      </c>
      <c r="F87" s="210"/>
      <c r="G87" s="210"/>
      <c r="H87" s="346"/>
      <c r="I87" s="346"/>
      <c r="J87" s="210">
        <f>SUM(L87,O87)</f>
        <v>0</v>
      </c>
      <c r="K87" s="210"/>
      <c r="L87" s="210"/>
      <c r="M87" s="210"/>
      <c r="N87" s="210"/>
      <c r="O87" s="210"/>
      <c r="P87" s="210"/>
      <c r="Q87" s="210"/>
      <c r="R87" s="210">
        <f>SUM(E87,J87)</f>
        <v>0</v>
      </c>
    </row>
    <row r="88" spans="1:123" s="81" customFormat="1" ht="27.75" hidden="1" customHeight="1" x14ac:dyDescent="0.3">
      <c r="A88" s="21" t="s">
        <v>549</v>
      </c>
      <c r="B88" s="21" t="s">
        <v>28</v>
      </c>
      <c r="C88" s="79" t="s">
        <v>29</v>
      </c>
      <c r="D88" s="80" t="s">
        <v>30</v>
      </c>
      <c r="E88" s="209">
        <f>SUM(F88,I88)</f>
        <v>0</v>
      </c>
      <c r="F88" s="209"/>
      <c r="G88" s="209"/>
      <c r="H88" s="209"/>
      <c r="I88" s="209">
        <f>SUM(I86)</f>
        <v>0</v>
      </c>
      <c r="J88" s="55">
        <f t="shared" si="10"/>
        <v>0</v>
      </c>
      <c r="K88" s="209"/>
      <c r="L88" s="209"/>
      <c r="M88" s="209"/>
      <c r="N88" s="209"/>
      <c r="O88" s="209"/>
      <c r="P88" s="209"/>
      <c r="Q88" s="209">
        <f>SUM(Q86)</f>
        <v>0</v>
      </c>
      <c r="R88" s="209">
        <f t="shared" si="12"/>
        <v>0</v>
      </c>
    </row>
    <row r="89" spans="1:123" s="2" customFormat="1" ht="57.75" customHeight="1" x14ac:dyDescent="0.3">
      <c r="A89" s="5" t="s">
        <v>54</v>
      </c>
      <c r="B89" s="213"/>
      <c r="C89" s="213"/>
      <c r="D89" s="19" t="s">
        <v>55</v>
      </c>
      <c r="E89" s="249">
        <f>SUM(E90)</f>
        <v>-28497.86</v>
      </c>
      <c r="F89" s="295">
        <f t="shared" ref="F89:Q89" si="14">SUM(F90)</f>
        <v>-28497.86</v>
      </c>
      <c r="G89" s="295">
        <f t="shared" si="14"/>
        <v>-27497.86</v>
      </c>
      <c r="H89" s="214">
        <f t="shared" si="14"/>
        <v>0</v>
      </c>
      <c r="I89" s="214">
        <f t="shared" si="14"/>
        <v>0</v>
      </c>
      <c r="J89" s="214">
        <f t="shared" si="14"/>
        <v>0</v>
      </c>
      <c r="K89" s="214">
        <f t="shared" si="14"/>
        <v>0</v>
      </c>
      <c r="L89" s="214">
        <f t="shared" si="14"/>
        <v>0</v>
      </c>
      <c r="M89" s="214">
        <f t="shared" si="14"/>
        <v>0</v>
      </c>
      <c r="N89" s="214">
        <f t="shared" si="14"/>
        <v>0</v>
      </c>
      <c r="O89" s="214">
        <f t="shared" si="14"/>
        <v>0</v>
      </c>
      <c r="P89" s="295">
        <f t="shared" si="14"/>
        <v>0</v>
      </c>
      <c r="Q89" s="295">
        <f t="shared" si="14"/>
        <v>0</v>
      </c>
      <c r="R89" s="295">
        <f>SUM(E89,J89)</f>
        <v>-28497.86</v>
      </c>
      <c r="T89" s="250">
        <f t="shared" ref="T89:T90" si="15">SUM(E89,J89)</f>
        <v>-28497.86</v>
      </c>
    </row>
    <row r="90" spans="1:123" s="50" customFormat="1" ht="57" customHeight="1" x14ac:dyDescent="0.3">
      <c r="A90" s="5" t="s">
        <v>56</v>
      </c>
      <c r="B90" s="213"/>
      <c r="C90" s="213"/>
      <c r="D90" s="19" t="s">
        <v>55</v>
      </c>
      <c r="E90" s="249">
        <f>SUM(E91:E92)</f>
        <v>-28497.86</v>
      </c>
      <c r="F90" s="249">
        <f>SUM(F91:F92)</f>
        <v>-28497.86</v>
      </c>
      <c r="G90" s="249">
        <f>SUM(G91:G92)</f>
        <v>-27497.86</v>
      </c>
      <c r="H90" s="83">
        <f>SUM(H91:H92)</f>
        <v>0</v>
      </c>
      <c r="I90" s="83">
        <f>SUM(I91:I92)</f>
        <v>0</v>
      </c>
      <c r="J90" s="249">
        <f t="shared" ref="J90:R90" si="16">SUM(J91:J92)</f>
        <v>0</v>
      </c>
      <c r="K90" s="249">
        <f t="shared" si="16"/>
        <v>0</v>
      </c>
      <c r="L90" s="249">
        <f t="shared" si="16"/>
        <v>0</v>
      </c>
      <c r="M90" s="249">
        <f t="shared" si="16"/>
        <v>0</v>
      </c>
      <c r="N90" s="249">
        <f t="shared" si="16"/>
        <v>0</v>
      </c>
      <c r="O90" s="249">
        <f t="shared" si="16"/>
        <v>0</v>
      </c>
      <c r="P90" s="249">
        <f t="shared" si="16"/>
        <v>0</v>
      </c>
      <c r="Q90" s="249">
        <f t="shared" si="16"/>
        <v>0</v>
      </c>
      <c r="R90" s="249">
        <f t="shared" si="16"/>
        <v>-28497.86</v>
      </c>
      <c r="T90" s="250">
        <f t="shared" si="15"/>
        <v>-28497.86</v>
      </c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</row>
    <row r="91" spans="1:123" s="216" customFormat="1" ht="57" customHeight="1" x14ac:dyDescent="0.3">
      <c r="A91" s="8" t="s">
        <v>60</v>
      </c>
      <c r="B91" s="8" t="s">
        <v>61</v>
      </c>
      <c r="C91" s="8" t="s">
        <v>62</v>
      </c>
      <c r="D91" s="347" t="s">
        <v>79</v>
      </c>
      <c r="E91" s="296">
        <f t="shared" ref="E91:E92" si="17">SUM(F91,I91)</f>
        <v>-27497.86</v>
      </c>
      <c r="F91" s="296">
        <v>-27497.86</v>
      </c>
      <c r="G91" s="298">
        <v>-27497.86</v>
      </c>
      <c r="H91" s="298"/>
      <c r="I91" s="298"/>
      <c r="J91" s="225"/>
      <c r="K91" s="225"/>
      <c r="L91" s="298"/>
      <c r="M91" s="298"/>
      <c r="N91" s="298"/>
      <c r="O91" s="298"/>
      <c r="P91" s="298"/>
      <c r="Q91" s="298"/>
      <c r="R91" s="225">
        <f>SUM(E91,J91)</f>
        <v>-27497.86</v>
      </c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</row>
    <row r="92" spans="1:123" s="73" customFormat="1" ht="37.5" customHeight="1" x14ac:dyDescent="0.3">
      <c r="A92" s="78" t="s">
        <v>623</v>
      </c>
      <c r="B92" s="8" t="s">
        <v>29</v>
      </c>
      <c r="C92" s="8" t="s">
        <v>101</v>
      </c>
      <c r="D92" s="9" t="s">
        <v>102</v>
      </c>
      <c r="E92" s="296">
        <f t="shared" si="17"/>
        <v>-1000</v>
      </c>
      <c r="F92" s="374">
        <v>-1000</v>
      </c>
      <c r="G92" s="577"/>
      <c r="H92" s="577"/>
      <c r="I92" s="577"/>
      <c r="J92" s="578"/>
      <c r="K92" s="578"/>
      <c r="L92" s="577"/>
      <c r="M92" s="577"/>
      <c r="N92" s="577"/>
      <c r="O92" s="577"/>
      <c r="P92" s="577"/>
      <c r="Q92" s="577"/>
      <c r="R92" s="225">
        <f>SUM(E92,J92)</f>
        <v>-1000</v>
      </c>
      <c r="T92" s="579"/>
      <c r="U92" s="579"/>
      <c r="V92" s="579"/>
      <c r="W92" s="579"/>
      <c r="X92" s="579"/>
      <c r="Y92" s="579"/>
      <c r="Z92" s="579"/>
      <c r="AA92" s="579"/>
      <c r="AB92" s="579"/>
      <c r="AC92" s="579"/>
      <c r="AD92" s="579"/>
      <c r="AE92" s="579"/>
      <c r="AF92" s="579"/>
      <c r="AG92" s="579"/>
      <c r="AH92" s="579"/>
    </row>
    <row r="93" spans="1:123" s="50" customFormat="1" ht="55.5" hidden="1" customHeight="1" x14ac:dyDescent="0.3">
      <c r="A93" s="5" t="s">
        <v>63</v>
      </c>
      <c r="B93" s="213"/>
      <c r="C93" s="213"/>
      <c r="D93" s="27" t="s">
        <v>64</v>
      </c>
      <c r="E93" s="249">
        <f>SUM(E94)</f>
        <v>0</v>
      </c>
      <c r="F93" s="295">
        <f t="shared" ref="F93:R93" si="18">SUM(F94)</f>
        <v>0</v>
      </c>
      <c r="G93" s="214">
        <f t="shared" si="18"/>
        <v>0</v>
      </c>
      <c r="H93" s="295">
        <f t="shared" si="18"/>
        <v>0</v>
      </c>
      <c r="I93" s="214">
        <f t="shared" si="18"/>
        <v>0</v>
      </c>
      <c r="J93" s="295">
        <f t="shared" si="18"/>
        <v>0</v>
      </c>
      <c r="K93" s="295">
        <f t="shared" si="18"/>
        <v>0</v>
      </c>
      <c r="L93" s="214">
        <f t="shared" si="18"/>
        <v>0</v>
      </c>
      <c r="M93" s="214">
        <f t="shared" si="18"/>
        <v>0</v>
      </c>
      <c r="N93" s="214">
        <f t="shared" si="18"/>
        <v>0</v>
      </c>
      <c r="O93" s="295">
        <f t="shared" si="18"/>
        <v>0</v>
      </c>
      <c r="P93" s="295">
        <f t="shared" si="18"/>
        <v>0</v>
      </c>
      <c r="Q93" s="295">
        <f t="shared" si="18"/>
        <v>0</v>
      </c>
      <c r="R93" s="295">
        <f t="shared" si="18"/>
        <v>0</v>
      </c>
      <c r="S93" s="215"/>
      <c r="T93" s="49">
        <f t="shared" ref="T93:T94" si="19">SUM(E93,J93)</f>
        <v>0</v>
      </c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</row>
    <row r="94" spans="1:123" s="50" customFormat="1" ht="54.75" hidden="1" customHeight="1" x14ac:dyDescent="0.3">
      <c r="A94" s="5" t="s">
        <v>65</v>
      </c>
      <c r="B94" s="213"/>
      <c r="C94" s="213"/>
      <c r="D94" s="27" t="s">
        <v>64</v>
      </c>
      <c r="E94" s="249">
        <f>SUM(E95:E102)</f>
        <v>0</v>
      </c>
      <c r="F94" s="249">
        <f t="shared" ref="F94:R94" si="20">SUM(F95:F102)</f>
        <v>0</v>
      </c>
      <c r="G94" s="83">
        <f t="shared" si="20"/>
        <v>0</v>
      </c>
      <c r="H94" s="249">
        <f t="shared" si="20"/>
        <v>0</v>
      </c>
      <c r="I94" s="83">
        <f t="shared" si="20"/>
        <v>0</v>
      </c>
      <c r="J94" s="249">
        <f t="shared" si="20"/>
        <v>0</v>
      </c>
      <c r="K94" s="249">
        <f t="shared" si="20"/>
        <v>0</v>
      </c>
      <c r="L94" s="83">
        <f t="shared" si="20"/>
        <v>0</v>
      </c>
      <c r="M94" s="83">
        <f t="shared" si="20"/>
        <v>0</v>
      </c>
      <c r="N94" s="83">
        <f t="shared" si="20"/>
        <v>0</v>
      </c>
      <c r="O94" s="249">
        <f t="shared" si="20"/>
        <v>0</v>
      </c>
      <c r="P94" s="249">
        <f t="shared" si="20"/>
        <v>0</v>
      </c>
      <c r="Q94" s="249">
        <f t="shared" si="20"/>
        <v>0</v>
      </c>
      <c r="R94" s="249">
        <f t="shared" si="20"/>
        <v>0</v>
      </c>
      <c r="T94" s="49">
        <f t="shared" si="19"/>
        <v>0</v>
      </c>
    </row>
    <row r="95" spans="1:123" s="50" customFormat="1" ht="53.25" hidden="1" customHeight="1" x14ac:dyDescent="0.3">
      <c r="A95" s="8" t="s">
        <v>243</v>
      </c>
      <c r="B95" s="8" t="s">
        <v>61</v>
      </c>
      <c r="C95" s="8" t="s">
        <v>62</v>
      </c>
      <c r="D95" s="184" t="s">
        <v>79</v>
      </c>
      <c r="E95" s="296">
        <f t="shared" ref="E95:E101" si="21">SUM(F95,I95)</f>
        <v>0</v>
      </c>
      <c r="F95" s="297"/>
      <c r="G95" s="298"/>
      <c r="H95" s="298"/>
      <c r="I95" s="298"/>
      <c r="J95" s="299"/>
      <c r="K95" s="298"/>
      <c r="L95" s="298"/>
      <c r="M95" s="298"/>
      <c r="N95" s="298"/>
      <c r="O95" s="298"/>
      <c r="P95" s="298"/>
      <c r="Q95" s="300"/>
      <c r="R95" s="225">
        <f>SUM(J95,E95)</f>
        <v>0</v>
      </c>
    </row>
    <row r="96" spans="1:123" s="50" customFormat="1" ht="40.5" hidden="1" customHeight="1" x14ac:dyDescent="0.3">
      <c r="A96" s="20" t="s">
        <v>69</v>
      </c>
      <c r="B96" s="20" t="s">
        <v>70</v>
      </c>
      <c r="C96" s="20" t="s">
        <v>71</v>
      </c>
      <c r="D96" s="220" t="s">
        <v>72</v>
      </c>
      <c r="E96" s="296">
        <f>SUM(F96,I96)</f>
        <v>0</v>
      </c>
      <c r="F96" s="297"/>
      <c r="G96" s="225"/>
      <c r="H96" s="225"/>
      <c r="I96" s="225"/>
      <c r="J96" s="297">
        <f>SUM(L96,O96)</f>
        <v>0</v>
      </c>
      <c r="K96" s="296"/>
      <c r="L96" s="296"/>
      <c r="M96" s="296"/>
      <c r="N96" s="296"/>
      <c r="O96" s="296"/>
      <c r="P96" s="296"/>
      <c r="Q96" s="296"/>
      <c r="R96" s="296">
        <f>SUM(J96,E96)</f>
        <v>0</v>
      </c>
    </row>
    <row r="97" spans="1:20" s="2" customFormat="1" ht="29.25" hidden="1" customHeight="1" x14ac:dyDescent="0.3">
      <c r="A97" s="20" t="s">
        <v>244</v>
      </c>
      <c r="B97" s="20" t="s">
        <v>245</v>
      </c>
      <c r="C97" s="20" t="s">
        <v>246</v>
      </c>
      <c r="D97" s="220" t="s">
        <v>247</v>
      </c>
      <c r="E97" s="296">
        <f t="shared" si="21"/>
        <v>0</v>
      </c>
      <c r="F97" s="297"/>
      <c r="G97" s="225"/>
      <c r="H97" s="225"/>
      <c r="I97" s="225"/>
      <c r="J97" s="299">
        <f t="shared" ref="J97:J102" si="22">SUM(L97,O97)</f>
        <v>0</v>
      </c>
      <c r="K97" s="225"/>
      <c r="L97" s="225"/>
      <c r="M97" s="225"/>
      <c r="N97" s="225"/>
      <c r="O97" s="225"/>
      <c r="P97" s="225"/>
      <c r="Q97" s="225"/>
      <c r="R97" s="225">
        <f t="shared" ref="R97:R101" si="23">SUM(J97,E97)</f>
        <v>0</v>
      </c>
    </row>
    <row r="98" spans="1:20" s="2" customFormat="1" ht="58.5" hidden="1" customHeight="1" x14ac:dyDescent="0.3">
      <c r="A98" s="20" t="s">
        <v>248</v>
      </c>
      <c r="B98" s="20" t="s">
        <v>249</v>
      </c>
      <c r="C98" s="20" t="s">
        <v>250</v>
      </c>
      <c r="D98" s="16" t="s">
        <v>251</v>
      </c>
      <c r="E98" s="296">
        <f t="shared" si="21"/>
        <v>0</v>
      </c>
      <c r="F98" s="297"/>
      <c r="G98" s="225"/>
      <c r="H98" s="225"/>
      <c r="I98" s="225"/>
      <c r="J98" s="299">
        <f t="shared" si="22"/>
        <v>0</v>
      </c>
      <c r="K98" s="225"/>
      <c r="L98" s="225"/>
      <c r="M98" s="225"/>
      <c r="N98" s="225"/>
      <c r="O98" s="225"/>
      <c r="P98" s="225"/>
      <c r="Q98" s="225"/>
      <c r="R98" s="225">
        <f t="shared" si="23"/>
        <v>0</v>
      </c>
    </row>
    <row r="99" spans="1:20" s="2" customFormat="1" ht="42" hidden="1" customHeight="1" x14ac:dyDescent="0.3">
      <c r="A99" s="15" t="s">
        <v>252</v>
      </c>
      <c r="B99" s="15" t="s">
        <v>253</v>
      </c>
      <c r="C99" s="15" t="s">
        <v>254</v>
      </c>
      <c r="D99" s="222" t="s">
        <v>255</v>
      </c>
      <c r="E99" s="297">
        <f t="shared" si="21"/>
        <v>0</v>
      </c>
      <c r="F99" s="297"/>
      <c r="G99" s="299"/>
      <c r="H99" s="299"/>
      <c r="I99" s="299"/>
      <c r="J99" s="299">
        <f t="shared" si="22"/>
        <v>0</v>
      </c>
      <c r="K99" s="299"/>
      <c r="L99" s="299"/>
      <c r="M99" s="299"/>
      <c r="N99" s="299"/>
      <c r="O99" s="299"/>
      <c r="P99" s="299"/>
      <c r="Q99" s="225"/>
      <c r="R99" s="225">
        <f t="shared" si="23"/>
        <v>0</v>
      </c>
    </row>
    <row r="100" spans="1:20" s="2" customFormat="1" ht="37.5" hidden="1" customHeight="1" x14ac:dyDescent="0.3">
      <c r="A100" s="15" t="s">
        <v>256</v>
      </c>
      <c r="B100" s="15" t="s">
        <v>257</v>
      </c>
      <c r="C100" s="15" t="s">
        <v>254</v>
      </c>
      <c r="D100" s="23" t="s">
        <v>258</v>
      </c>
      <c r="E100" s="296">
        <f t="shared" si="21"/>
        <v>0</v>
      </c>
      <c r="F100" s="297"/>
      <c r="G100" s="225"/>
      <c r="H100" s="225"/>
      <c r="I100" s="225"/>
      <c r="J100" s="299">
        <f t="shared" si="22"/>
        <v>0</v>
      </c>
      <c r="K100" s="299"/>
      <c r="L100" s="225"/>
      <c r="M100" s="225"/>
      <c r="N100" s="225"/>
      <c r="O100" s="299"/>
      <c r="P100" s="225"/>
      <c r="Q100" s="225"/>
      <c r="R100" s="225">
        <f t="shared" si="23"/>
        <v>0</v>
      </c>
    </row>
    <row r="101" spans="1:20" s="2" customFormat="1" ht="42" hidden="1" customHeight="1" x14ac:dyDescent="0.3">
      <c r="A101" s="15" t="s">
        <v>66</v>
      </c>
      <c r="B101" s="15" t="s">
        <v>67</v>
      </c>
      <c r="C101" s="15" t="s">
        <v>16</v>
      </c>
      <c r="D101" s="23" t="s">
        <v>68</v>
      </c>
      <c r="E101" s="296">
        <f t="shared" si="21"/>
        <v>0</v>
      </c>
      <c r="F101" s="297"/>
      <c r="G101" s="225"/>
      <c r="H101" s="225"/>
      <c r="I101" s="225"/>
      <c r="J101" s="299">
        <f t="shared" si="22"/>
        <v>0</v>
      </c>
      <c r="K101" s="299"/>
      <c r="L101" s="225"/>
      <c r="M101" s="225"/>
      <c r="N101" s="225"/>
      <c r="O101" s="299"/>
      <c r="P101" s="225"/>
      <c r="Q101" s="225"/>
      <c r="R101" s="225">
        <f t="shared" si="23"/>
        <v>0</v>
      </c>
    </row>
    <row r="102" spans="1:20" s="2" customFormat="1" ht="10.5" hidden="1" customHeight="1" x14ac:dyDescent="0.3">
      <c r="A102" s="15" t="s">
        <v>259</v>
      </c>
      <c r="B102" s="15" t="s">
        <v>260</v>
      </c>
      <c r="C102" s="15" t="s">
        <v>19</v>
      </c>
      <c r="D102" s="23" t="s">
        <v>261</v>
      </c>
      <c r="E102" s="225">
        <f>SUM(F102,I102)</f>
        <v>0</v>
      </c>
      <c r="F102" s="297"/>
      <c r="G102" s="225"/>
      <c r="H102" s="225"/>
      <c r="I102" s="225"/>
      <c r="J102" s="296">
        <f t="shared" si="22"/>
        <v>0</v>
      </c>
      <c r="K102" s="299"/>
      <c r="L102" s="225"/>
      <c r="M102" s="225"/>
      <c r="N102" s="225"/>
      <c r="O102" s="225"/>
      <c r="P102" s="225"/>
      <c r="Q102" s="225"/>
      <c r="R102" s="296">
        <f t="shared" ref="R102" si="24">SUM(E102,J102)</f>
        <v>0</v>
      </c>
    </row>
    <row r="103" spans="1:20" s="2" customFormat="1" ht="59.25" customHeight="1" x14ac:dyDescent="0.3">
      <c r="A103" s="5" t="s">
        <v>283</v>
      </c>
      <c r="B103" s="213"/>
      <c r="C103" s="213"/>
      <c r="D103" s="27" t="s">
        <v>82</v>
      </c>
      <c r="E103" s="249">
        <f>SUM(E104)</f>
        <v>-20767.5</v>
      </c>
      <c r="F103" s="249">
        <f t="shared" ref="F103:Q103" si="25">SUM(F104)</f>
        <v>-20767.5</v>
      </c>
      <c r="G103" s="249">
        <f t="shared" si="25"/>
        <v>-28365.57</v>
      </c>
      <c r="H103" s="249">
        <f t="shared" si="25"/>
        <v>0</v>
      </c>
      <c r="I103" s="249">
        <f t="shared" si="25"/>
        <v>0</v>
      </c>
      <c r="J103" s="249">
        <f t="shared" si="25"/>
        <v>20767.5</v>
      </c>
      <c r="K103" s="249">
        <f t="shared" si="25"/>
        <v>20767.5</v>
      </c>
      <c r="L103" s="249">
        <f t="shared" si="25"/>
        <v>0</v>
      </c>
      <c r="M103" s="249">
        <f t="shared" si="25"/>
        <v>0</v>
      </c>
      <c r="N103" s="249">
        <f t="shared" si="25"/>
        <v>0</v>
      </c>
      <c r="O103" s="249">
        <f t="shared" si="25"/>
        <v>20767.5</v>
      </c>
      <c r="P103" s="249">
        <f t="shared" si="25"/>
        <v>0</v>
      </c>
      <c r="Q103" s="249">
        <f t="shared" si="25"/>
        <v>0</v>
      </c>
      <c r="R103" s="249">
        <f>SUM(J103,E103)</f>
        <v>0</v>
      </c>
      <c r="T103" s="250">
        <f t="shared" ref="T103:T104" si="26">SUM(E103,J103)</f>
        <v>0</v>
      </c>
    </row>
    <row r="104" spans="1:20" s="2" customFormat="1" ht="58.5" customHeight="1" x14ac:dyDescent="0.3">
      <c r="A104" s="5" t="s">
        <v>284</v>
      </c>
      <c r="B104" s="213"/>
      <c r="C104" s="213"/>
      <c r="D104" s="27" t="s">
        <v>82</v>
      </c>
      <c r="E104" s="249">
        <f>SUM(E105:E115)</f>
        <v>-20767.5</v>
      </c>
      <c r="F104" s="249">
        <f t="shared" ref="F104:R104" si="27">SUM(F105:F115)</f>
        <v>-20767.5</v>
      </c>
      <c r="G104" s="249">
        <f t="shared" si="27"/>
        <v>-28365.57</v>
      </c>
      <c r="H104" s="249">
        <f t="shared" si="27"/>
        <v>0</v>
      </c>
      <c r="I104" s="249">
        <f t="shared" si="27"/>
        <v>0</v>
      </c>
      <c r="J104" s="249">
        <f t="shared" si="27"/>
        <v>20767.5</v>
      </c>
      <c r="K104" s="249">
        <f t="shared" si="27"/>
        <v>20767.5</v>
      </c>
      <c r="L104" s="249">
        <f t="shared" si="27"/>
        <v>0</v>
      </c>
      <c r="M104" s="249">
        <f t="shared" si="27"/>
        <v>0</v>
      </c>
      <c r="N104" s="249">
        <f t="shared" si="27"/>
        <v>0</v>
      </c>
      <c r="O104" s="249">
        <f t="shared" si="27"/>
        <v>20767.5</v>
      </c>
      <c r="P104" s="249">
        <f t="shared" si="27"/>
        <v>0</v>
      </c>
      <c r="Q104" s="249">
        <f t="shared" si="27"/>
        <v>0</v>
      </c>
      <c r="R104" s="249">
        <f t="shared" si="27"/>
        <v>0</v>
      </c>
      <c r="T104" s="250">
        <f t="shared" si="26"/>
        <v>0</v>
      </c>
    </row>
    <row r="105" spans="1:20" s="2" customFormat="1" ht="57.75" customHeight="1" x14ac:dyDescent="0.3">
      <c r="A105" s="20" t="s">
        <v>281</v>
      </c>
      <c r="B105" s="20" t="s">
        <v>61</v>
      </c>
      <c r="C105" s="20" t="s">
        <v>62</v>
      </c>
      <c r="D105" s="184" t="s">
        <v>79</v>
      </c>
      <c r="E105" s="296">
        <f>SUM(F105,I105)</f>
        <v>11570</v>
      </c>
      <c r="F105" s="225">
        <v>11570</v>
      </c>
      <c r="G105" s="296"/>
      <c r="H105" s="296"/>
      <c r="I105" s="354"/>
      <c r="J105" s="297">
        <f>SUM(L105,O105)</f>
        <v>0</v>
      </c>
      <c r="K105" s="296"/>
      <c r="L105" s="354"/>
      <c r="M105" s="354"/>
      <c r="N105" s="354"/>
      <c r="O105" s="296"/>
      <c r="P105" s="354"/>
      <c r="Q105" s="354"/>
      <c r="R105" s="296">
        <f t="shared" ref="R105:R113" si="28">SUM(J105,E105)</f>
        <v>11570</v>
      </c>
    </row>
    <row r="106" spans="1:20" s="2" customFormat="1" ht="39.75" customHeight="1" x14ac:dyDescent="0.3">
      <c r="A106" s="20" t="s">
        <v>518</v>
      </c>
      <c r="B106" s="20" t="s">
        <v>70</v>
      </c>
      <c r="C106" s="20" t="s">
        <v>71</v>
      </c>
      <c r="D106" s="220" t="s">
        <v>72</v>
      </c>
      <c r="E106" s="296">
        <f t="shared" ref="E106:E107" si="29">SUM(F106,I106)</f>
        <v>-28365.57</v>
      </c>
      <c r="F106" s="225">
        <v>-28365.57</v>
      </c>
      <c r="G106" s="296">
        <v>-28365.57</v>
      </c>
      <c r="H106" s="296"/>
      <c r="I106" s="354"/>
      <c r="J106" s="297">
        <f t="shared" ref="J106:J113" si="30">SUM(L106,O106)</f>
        <v>0</v>
      </c>
      <c r="K106" s="296"/>
      <c r="L106" s="354"/>
      <c r="M106" s="354"/>
      <c r="N106" s="354"/>
      <c r="O106" s="296"/>
      <c r="P106" s="354"/>
      <c r="Q106" s="354"/>
      <c r="R106" s="296">
        <f t="shared" si="28"/>
        <v>-28365.57</v>
      </c>
    </row>
    <row r="107" spans="1:20" s="2" customFormat="1" ht="39.75" customHeight="1" x14ac:dyDescent="0.3">
      <c r="A107" s="20" t="s">
        <v>642</v>
      </c>
      <c r="B107" s="20" t="s">
        <v>137</v>
      </c>
      <c r="C107" s="20" t="s">
        <v>128</v>
      </c>
      <c r="D107" s="220" t="s">
        <v>138</v>
      </c>
      <c r="E107" s="296">
        <f t="shared" si="29"/>
        <v>40500</v>
      </c>
      <c r="F107" s="225">
        <v>40500</v>
      </c>
      <c r="G107" s="296"/>
      <c r="H107" s="296"/>
      <c r="I107" s="354"/>
      <c r="J107" s="297"/>
      <c r="K107" s="296"/>
      <c r="L107" s="354"/>
      <c r="M107" s="354"/>
      <c r="N107" s="354"/>
      <c r="O107" s="296"/>
      <c r="P107" s="354"/>
      <c r="Q107" s="354"/>
      <c r="R107" s="296">
        <f t="shared" si="28"/>
        <v>40500</v>
      </c>
    </row>
    <row r="108" spans="1:20" s="2" customFormat="1" ht="109.5" hidden="1" customHeight="1" x14ac:dyDescent="0.3">
      <c r="A108" s="20" t="s">
        <v>553</v>
      </c>
      <c r="B108" s="20" t="s">
        <v>140</v>
      </c>
      <c r="C108" s="20" t="s">
        <v>128</v>
      </c>
      <c r="D108" s="220" t="s">
        <v>141</v>
      </c>
      <c r="E108" s="296">
        <f t="shared" ref="E108:E113" si="31">SUM(F108,I108)</f>
        <v>0</v>
      </c>
      <c r="F108" s="225"/>
      <c r="G108" s="296"/>
      <c r="H108" s="296"/>
      <c r="I108" s="354"/>
      <c r="J108" s="297">
        <f t="shared" si="30"/>
        <v>0</v>
      </c>
      <c r="K108" s="296"/>
      <c r="L108" s="354"/>
      <c r="M108" s="354"/>
      <c r="N108" s="354"/>
      <c r="O108" s="296"/>
      <c r="P108" s="354"/>
      <c r="Q108" s="354"/>
      <c r="R108" s="296">
        <f t="shared" si="28"/>
        <v>0</v>
      </c>
    </row>
    <row r="109" spans="1:20" s="2" customFormat="1" ht="29.25" customHeight="1" x14ac:dyDescent="0.3">
      <c r="A109" s="20" t="s">
        <v>519</v>
      </c>
      <c r="B109" s="20" t="s">
        <v>245</v>
      </c>
      <c r="C109" s="20" t="s">
        <v>246</v>
      </c>
      <c r="D109" s="220" t="s">
        <v>247</v>
      </c>
      <c r="E109" s="296">
        <f t="shared" si="31"/>
        <v>0</v>
      </c>
      <c r="F109" s="225"/>
      <c r="G109" s="296"/>
      <c r="H109" s="296"/>
      <c r="I109" s="354"/>
      <c r="J109" s="297">
        <f t="shared" si="30"/>
        <v>21017.5</v>
      </c>
      <c r="K109" s="296">
        <v>21017.5</v>
      </c>
      <c r="L109" s="354"/>
      <c r="M109" s="354"/>
      <c r="N109" s="354"/>
      <c r="O109" s="296">
        <v>21017.5</v>
      </c>
      <c r="P109" s="354"/>
      <c r="Q109" s="354"/>
      <c r="R109" s="296">
        <f t="shared" si="28"/>
        <v>21017.5</v>
      </c>
    </row>
    <row r="110" spans="1:20" s="2" customFormat="1" ht="57.75" hidden="1" customHeight="1" x14ac:dyDescent="0.3">
      <c r="A110" s="20" t="s">
        <v>520</v>
      </c>
      <c r="B110" s="20" t="s">
        <v>249</v>
      </c>
      <c r="C110" s="20" t="s">
        <v>250</v>
      </c>
      <c r="D110" s="16" t="s">
        <v>251</v>
      </c>
      <c r="E110" s="296">
        <f t="shared" si="31"/>
        <v>0</v>
      </c>
      <c r="F110" s="225"/>
      <c r="G110" s="296"/>
      <c r="H110" s="296"/>
      <c r="I110" s="354"/>
      <c r="J110" s="297">
        <f t="shared" si="30"/>
        <v>0</v>
      </c>
      <c r="K110" s="296"/>
      <c r="L110" s="354"/>
      <c r="M110" s="354"/>
      <c r="N110" s="354"/>
      <c r="O110" s="296"/>
      <c r="P110" s="354"/>
      <c r="Q110" s="354"/>
      <c r="R110" s="296">
        <f t="shared" si="28"/>
        <v>0</v>
      </c>
    </row>
    <row r="111" spans="1:20" s="2" customFormat="1" ht="40.5" hidden="1" customHeight="1" x14ac:dyDescent="0.3">
      <c r="A111" s="15" t="s">
        <v>521</v>
      </c>
      <c r="B111" s="15" t="s">
        <v>253</v>
      </c>
      <c r="C111" s="15" t="s">
        <v>254</v>
      </c>
      <c r="D111" s="222" t="s">
        <v>255</v>
      </c>
      <c r="E111" s="296">
        <f t="shared" si="31"/>
        <v>0</v>
      </c>
      <c r="F111" s="225"/>
      <c r="G111" s="296"/>
      <c r="H111" s="296"/>
      <c r="I111" s="354"/>
      <c r="J111" s="297">
        <f t="shared" si="30"/>
        <v>0</v>
      </c>
      <c r="K111" s="296"/>
      <c r="L111" s="354"/>
      <c r="M111" s="354"/>
      <c r="N111" s="354"/>
      <c r="O111" s="296"/>
      <c r="P111" s="354"/>
      <c r="Q111" s="354"/>
      <c r="R111" s="296">
        <f t="shared" si="28"/>
        <v>0</v>
      </c>
    </row>
    <row r="112" spans="1:20" s="2" customFormat="1" ht="38.25" customHeight="1" x14ac:dyDescent="0.3">
      <c r="A112" s="15" t="s">
        <v>522</v>
      </c>
      <c r="B112" s="15" t="s">
        <v>257</v>
      </c>
      <c r="C112" s="15" t="s">
        <v>254</v>
      </c>
      <c r="D112" s="23" t="s">
        <v>258</v>
      </c>
      <c r="E112" s="296">
        <f t="shared" si="31"/>
        <v>-44471.93</v>
      </c>
      <c r="F112" s="225">
        <v>-44471.93</v>
      </c>
      <c r="G112" s="296"/>
      <c r="H112" s="296"/>
      <c r="I112" s="354"/>
      <c r="J112" s="297">
        <f t="shared" si="30"/>
        <v>-250</v>
      </c>
      <c r="K112" s="296">
        <v>-250</v>
      </c>
      <c r="L112" s="354"/>
      <c r="M112" s="354"/>
      <c r="N112" s="354"/>
      <c r="O112" s="296">
        <v>-250</v>
      </c>
      <c r="P112" s="354"/>
      <c r="Q112" s="354"/>
      <c r="R112" s="296">
        <f t="shared" si="28"/>
        <v>-44721.93</v>
      </c>
    </row>
    <row r="113" spans="1:20" s="2" customFormat="1" ht="40.5" hidden="1" customHeight="1" x14ac:dyDescent="0.3">
      <c r="A113" s="15" t="s">
        <v>523</v>
      </c>
      <c r="B113" s="15" t="s">
        <v>67</v>
      </c>
      <c r="C113" s="15" t="s">
        <v>16</v>
      </c>
      <c r="D113" s="23" t="s">
        <v>68</v>
      </c>
      <c r="E113" s="296">
        <f t="shared" si="31"/>
        <v>0</v>
      </c>
      <c r="F113" s="225"/>
      <c r="G113" s="296"/>
      <c r="H113" s="296"/>
      <c r="I113" s="354"/>
      <c r="J113" s="297">
        <f t="shared" si="30"/>
        <v>0</v>
      </c>
      <c r="K113" s="296"/>
      <c r="L113" s="354"/>
      <c r="M113" s="354"/>
      <c r="N113" s="354"/>
      <c r="O113" s="296"/>
      <c r="P113" s="354"/>
      <c r="Q113" s="354"/>
      <c r="R113" s="296">
        <f t="shared" si="28"/>
        <v>0</v>
      </c>
    </row>
    <row r="114" spans="1:20" s="2" customFormat="1" ht="40.5" hidden="1" customHeight="1" x14ac:dyDescent="0.3">
      <c r="A114" s="221"/>
      <c r="B114" s="221"/>
      <c r="C114" s="221"/>
      <c r="D114" s="184"/>
      <c r="E114" s="296"/>
      <c r="F114" s="225"/>
      <c r="G114" s="296"/>
      <c r="H114" s="354"/>
      <c r="I114" s="354"/>
      <c r="J114" s="297"/>
      <c r="K114" s="375"/>
      <c r="L114" s="354"/>
      <c r="M114" s="354"/>
      <c r="N114" s="354"/>
      <c r="O114" s="354"/>
      <c r="P114" s="354"/>
      <c r="Q114" s="354"/>
      <c r="R114" s="296"/>
    </row>
    <row r="115" spans="1:20" s="2" customFormat="1" ht="39.75" hidden="1" customHeight="1" x14ac:dyDescent="0.3">
      <c r="A115" s="221"/>
      <c r="B115" s="221"/>
      <c r="C115" s="221"/>
      <c r="D115" s="220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96">
        <f>SUM(J115,E115)</f>
        <v>0</v>
      </c>
    </row>
    <row r="116" spans="1:20" s="2" customFormat="1" ht="75.75" customHeight="1" x14ac:dyDescent="0.3">
      <c r="A116" s="5" t="s">
        <v>392</v>
      </c>
      <c r="B116" s="213"/>
      <c r="C116" s="213"/>
      <c r="D116" s="27" t="s">
        <v>80</v>
      </c>
      <c r="E116" s="249">
        <f>SUM(E117)</f>
        <v>-175000</v>
      </c>
      <c r="F116" s="249">
        <f t="shared" ref="F116:Q116" si="32">SUM(F117)</f>
        <v>-175000</v>
      </c>
      <c r="G116" s="249">
        <f t="shared" si="32"/>
        <v>-150000</v>
      </c>
      <c r="H116" s="249">
        <f t="shared" si="32"/>
        <v>0</v>
      </c>
      <c r="I116" s="83">
        <f t="shared" si="32"/>
        <v>0</v>
      </c>
      <c r="J116" s="249">
        <f t="shared" si="32"/>
        <v>-1236191</v>
      </c>
      <c r="K116" s="249">
        <f t="shared" si="32"/>
        <v>-1236191</v>
      </c>
      <c r="L116" s="83">
        <f t="shared" si="32"/>
        <v>0</v>
      </c>
      <c r="M116" s="83">
        <f t="shared" si="32"/>
        <v>0</v>
      </c>
      <c r="N116" s="83">
        <f t="shared" si="32"/>
        <v>0</v>
      </c>
      <c r="O116" s="249">
        <f t="shared" si="32"/>
        <v>-1236191</v>
      </c>
      <c r="P116" s="249">
        <f t="shared" si="32"/>
        <v>0</v>
      </c>
      <c r="Q116" s="249">
        <f t="shared" si="32"/>
        <v>0</v>
      </c>
      <c r="R116" s="249">
        <f>SUM(J116,E116)</f>
        <v>-1411191</v>
      </c>
      <c r="T116" s="49"/>
    </row>
    <row r="117" spans="1:20" s="2" customFormat="1" ht="75" customHeight="1" x14ac:dyDescent="0.3">
      <c r="A117" s="5" t="s">
        <v>393</v>
      </c>
      <c r="B117" s="213"/>
      <c r="C117" s="213"/>
      <c r="D117" s="27" t="s">
        <v>80</v>
      </c>
      <c r="E117" s="249">
        <f>SUM(E118:E123,E125,E126)</f>
        <v>-175000</v>
      </c>
      <c r="F117" s="249">
        <f t="shared" ref="F117:R117" si="33">SUM(F118:F123,F125,F126)</f>
        <v>-175000</v>
      </c>
      <c r="G117" s="249">
        <f t="shared" si="33"/>
        <v>-150000</v>
      </c>
      <c r="H117" s="249">
        <f t="shared" si="33"/>
        <v>0</v>
      </c>
      <c r="I117" s="83">
        <f t="shared" si="33"/>
        <v>0</v>
      </c>
      <c r="J117" s="249">
        <f t="shared" si="33"/>
        <v>-1236191</v>
      </c>
      <c r="K117" s="249">
        <f t="shared" si="33"/>
        <v>-1236191</v>
      </c>
      <c r="L117" s="83">
        <f t="shared" si="33"/>
        <v>0</v>
      </c>
      <c r="M117" s="83">
        <f t="shared" si="33"/>
        <v>0</v>
      </c>
      <c r="N117" s="83">
        <f t="shared" si="33"/>
        <v>0</v>
      </c>
      <c r="O117" s="249">
        <f t="shared" si="33"/>
        <v>-1236191</v>
      </c>
      <c r="P117" s="249">
        <f t="shared" si="33"/>
        <v>0</v>
      </c>
      <c r="Q117" s="249">
        <f t="shared" si="33"/>
        <v>0</v>
      </c>
      <c r="R117" s="249">
        <f t="shared" si="33"/>
        <v>-1411191</v>
      </c>
      <c r="T117" s="49">
        <f t="shared" ref="T117" si="34">SUM(E117,J117)</f>
        <v>-1411191</v>
      </c>
    </row>
    <row r="118" spans="1:20" s="2" customFormat="1" ht="56.25" customHeight="1" x14ac:dyDescent="0.3">
      <c r="A118" s="20" t="s">
        <v>394</v>
      </c>
      <c r="B118" s="20" t="s">
        <v>61</v>
      </c>
      <c r="C118" s="8" t="s">
        <v>62</v>
      </c>
      <c r="D118" s="184" t="s">
        <v>79</v>
      </c>
      <c r="E118" s="296">
        <f>SUM(F118,I118)</f>
        <v>-175000</v>
      </c>
      <c r="F118" s="225">
        <v>-175000</v>
      </c>
      <c r="G118" s="225">
        <v>-150000</v>
      </c>
      <c r="H118" s="225"/>
      <c r="I118" s="225"/>
      <c r="J118" s="225">
        <f t="shared" ref="J118:J121" si="35">SUM(K118)</f>
        <v>0</v>
      </c>
      <c r="K118" s="225"/>
      <c r="L118" s="225"/>
      <c r="M118" s="225"/>
      <c r="N118" s="225"/>
      <c r="O118" s="225"/>
      <c r="P118" s="225"/>
      <c r="Q118" s="225"/>
      <c r="R118" s="296">
        <f>SUM(J118,E118)</f>
        <v>-175000</v>
      </c>
    </row>
    <row r="119" spans="1:20" s="2" customFormat="1" ht="56.25" customHeight="1" x14ac:dyDescent="0.3">
      <c r="A119" s="20" t="s">
        <v>643</v>
      </c>
      <c r="B119" s="20" t="s">
        <v>36</v>
      </c>
      <c r="C119" s="8" t="s">
        <v>37</v>
      </c>
      <c r="D119" s="184" t="s">
        <v>38</v>
      </c>
      <c r="E119" s="296">
        <f>SUM(F119)</f>
        <v>0</v>
      </c>
      <c r="F119" s="225"/>
      <c r="G119" s="225"/>
      <c r="H119" s="225"/>
      <c r="I119" s="225"/>
      <c r="J119" s="225">
        <f t="shared" si="35"/>
        <v>550728</v>
      </c>
      <c r="K119" s="225">
        <v>550728</v>
      </c>
      <c r="L119" s="225"/>
      <c r="M119" s="225"/>
      <c r="N119" s="225"/>
      <c r="O119" s="225">
        <v>550728</v>
      </c>
      <c r="P119" s="225"/>
      <c r="Q119" s="225"/>
      <c r="R119" s="296">
        <f>SUM(E119,J119)</f>
        <v>550728</v>
      </c>
    </row>
    <row r="120" spans="1:20" s="81" customFormat="1" ht="73.5" hidden="1" customHeight="1" x14ac:dyDescent="0.3">
      <c r="A120" s="21" t="s">
        <v>550</v>
      </c>
      <c r="B120" s="21" t="s">
        <v>169</v>
      </c>
      <c r="C120" s="11" t="s">
        <v>160</v>
      </c>
      <c r="D120" s="204" t="s">
        <v>170</v>
      </c>
      <c r="E120" s="209">
        <f t="shared" ref="E120:E126" si="36">SUM(F120)</f>
        <v>0</v>
      </c>
      <c r="F120" s="55"/>
      <c r="G120" s="55"/>
      <c r="H120" s="55"/>
      <c r="I120" s="55"/>
      <c r="J120" s="55">
        <f t="shared" si="35"/>
        <v>0</v>
      </c>
      <c r="K120" s="55"/>
      <c r="L120" s="55"/>
      <c r="M120" s="55"/>
      <c r="N120" s="55"/>
      <c r="O120" s="55"/>
      <c r="P120" s="55"/>
      <c r="Q120" s="55"/>
      <c r="R120" s="209">
        <f>SUM(E120,J120)</f>
        <v>0</v>
      </c>
    </row>
    <row r="121" spans="1:20" s="81" customFormat="1" ht="39" hidden="1" customHeight="1" x14ac:dyDescent="0.3">
      <c r="A121" s="21" t="s">
        <v>554</v>
      </c>
      <c r="B121" s="21" t="s">
        <v>555</v>
      </c>
      <c r="C121" s="11" t="s">
        <v>557</v>
      </c>
      <c r="D121" s="175" t="s">
        <v>556</v>
      </c>
      <c r="E121" s="209">
        <f t="shared" si="36"/>
        <v>0</v>
      </c>
      <c r="F121" s="55"/>
      <c r="G121" s="55"/>
      <c r="H121" s="55"/>
      <c r="I121" s="55"/>
      <c r="J121" s="55">
        <f t="shared" si="35"/>
        <v>0</v>
      </c>
      <c r="K121" s="55"/>
      <c r="L121" s="55"/>
      <c r="M121" s="55"/>
      <c r="N121" s="55"/>
      <c r="O121" s="55"/>
      <c r="P121" s="55"/>
      <c r="Q121" s="55"/>
      <c r="R121" s="209">
        <f>SUM(E121,J121)</f>
        <v>0</v>
      </c>
    </row>
    <row r="122" spans="1:20" s="2" customFormat="1" ht="39.75" customHeight="1" x14ac:dyDescent="0.3">
      <c r="A122" s="20" t="s">
        <v>508</v>
      </c>
      <c r="B122" s="20" t="s">
        <v>40</v>
      </c>
      <c r="C122" s="8" t="s">
        <v>16</v>
      </c>
      <c r="D122" s="184" t="s">
        <v>41</v>
      </c>
      <c r="E122" s="296">
        <f t="shared" si="36"/>
        <v>0</v>
      </c>
      <c r="F122" s="225"/>
      <c r="G122" s="225"/>
      <c r="H122" s="225"/>
      <c r="I122" s="225"/>
      <c r="J122" s="225">
        <f>SUM(K122)</f>
        <v>-1786919</v>
      </c>
      <c r="K122" s="225">
        <v>-1786919</v>
      </c>
      <c r="L122" s="225"/>
      <c r="M122" s="225"/>
      <c r="N122" s="225"/>
      <c r="O122" s="225">
        <v>-1786919</v>
      </c>
      <c r="P122" s="225"/>
      <c r="Q122" s="225"/>
      <c r="R122" s="296">
        <f t="shared" ref="R122:R125" si="37">SUM(E122,J122)</f>
        <v>-1786919</v>
      </c>
    </row>
    <row r="123" spans="1:20" s="81" customFormat="1" ht="43.5" hidden="1" customHeight="1" x14ac:dyDescent="0.3">
      <c r="A123" s="21" t="s">
        <v>551</v>
      </c>
      <c r="B123" s="21" t="s">
        <v>49</v>
      </c>
      <c r="C123" s="11" t="s">
        <v>16</v>
      </c>
      <c r="D123" s="175" t="s">
        <v>552</v>
      </c>
      <c r="E123" s="209">
        <f t="shared" si="36"/>
        <v>0</v>
      </c>
      <c r="F123" s="55"/>
      <c r="G123" s="55"/>
      <c r="H123" s="55"/>
      <c r="I123" s="55"/>
      <c r="J123" s="55">
        <f t="shared" ref="J123:J126" si="38">SUM(K123)</f>
        <v>0</v>
      </c>
      <c r="K123" s="55"/>
      <c r="L123" s="55"/>
      <c r="M123" s="55"/>
      <c r="N123" s="55"/>
      <c r="O123" s="55"/>
      <c r="P123" s="55"/>
      <c r="Q123" s="55"/>
      <c r="R123" s="209">
        <f t="shared" si="37"/>
        <v>0</v>
      </c>
    </row>
    <row r="124" spans="1:20" s="587" customFormat="1" ht="24.75" hidden="1" customHeight="1" x14ac:dyDescent="0.3">
      <c r="A124" s="583"/>
      <c r="B124" s="583"/>
      <c r="C124" s="584"/>
      <c r="D124" s="575" t="s">
        <v>574</v>
      </c>
      <c r="E124" s="585">
        <f t="shared" si="36"/>
        <v>0</v>
      </c>
      <c r="F124" s="586"/>
      <c r="G124" s="586"/>
      <c r="H124" s="586"/>
      <c r="I124" s="586"/>
      <c r="J124" s="586">
        <f t="shared" si="38"/>
        <v>0</v>
      </c>
      <c r="K124" s="586"/>
      <c r="L124" s="586"/>
      <c r="M124" s="586"/>
      <c r="N124" s="586"/>
      <c r="O124" s="586"/>
      <c r="P124" s="586"/>
      <c r="Q124" s="586"/>
      <c r="R124" s="585">
        <f t="shared" si="37"/>
        <v>0</v>
      </c>
    </row>
    <row r="125" spans="1:20" s="592" customFormat="1" ht="39" hidden="1" customHeight="1" x14ac:dyDescent="0.25">
      <c r="A125" s="588" t="s">
        <v>558</v>
      </c>
      <c r="B125" s="588" t="s">
        <v>559</v>
      </c>
      <c r="C125" s="589" t="s">
        <v>16</v>
      </c>
      <c r="D125" s="590" t="s">
        <v>560</v>
      </c>
      <c r="E125" s="591">
        <f>SUM(F125)</f>
        <v>0</v>
      </c>
      <c r="F125" s="591"/>
      <c r="G125" s="591"/>
      <c r="H125" s="591"/>
      <c r="I125" s="591"/>
      <c r="J125" s="591">
        <f t="shared" si="38"/>
        <v>0</v>
      </c>
      <c r="K125" s="591"/>
      <c r="L125" s="591"/>
      <c r="M125" s="591"/>
      <c r="N125" s="591"/>
      <c r="O125" s="591"/>
      <c r="P125" s="591"/>
      <c r="Q125" s="591"/>
      <c r="R125" s="591">
        <f t="shared" si="37"/>
        <v>0</v>
      </c>
    </row>
    <row r="126" spans="1:20" s="81" customFormat="1" ht="51.75" hidden="1" customHeight="1" x14ac:dyDescent="0.3">
      <c r="A126" s="21" t="s">
        <v>524</v>
      </c>
      <c r="B126" s="21" t="s">
        <v>183</v>
      </c>
      <c r="C126" s="11" t="s">
        <v>184</v>
      </c>
      <c r="D126" s="175" t="s">
        <v>185</v>
      </c>
      <c r="E126" s="209">
        <f t="shared" si="36"/>
        <v>0</v>
      </c>
      <c r="F126" s="55"/>
      <c r="G126" s="55"/>
      <c r="H126" s="55"/>
      <c r="I126" s="55"/>
      <c r="J126" s="55">
        <f t="shared" si="38"/>
        <v>0</v>
      </c>
      <c r="K126" s="55"/>
      <c r="L126" s="55"/>
      <c r="M126" s="55"/>
      <c r="N126" s="55"/>
      <c r="O126" s="55"/>
      <c r="P126" s="55"/>
      <c r="Q126" s="55"/>
      <c r="R126" s="209">
        <f>SUM(E126,J126)</f>
        <v>0</v>
      </c>
    </row>
    <row r="127" spans="1:20" s="2" customFormat="1" ht="74.25" customHeight="1" x14ac:dyDescent="0.3">
      <c r="A127" s="5" t="s">
        <v>32</v>
      </c>
      <c r="B127" s="5"/>
      <c r="C127" s="5"/>
      <c r="D127" s="6" t="s">
        <v>33</v>
      </c>
      <c r="E127" s="321">
        <f>SUM(E128)</f>
        <v>-392695.96</v>
      </c>
      <c r="F127" s="223">
        <f t="shared" ref="F127:Q127" si="39">SUM(F128)</f>
        <v>-392695.96</v>
      </c>
      <c r="G127" s="223">
        <f t="shared" si="39"/>
        <v>-322695.96000000002</v>
      </c>
      <c r="H127" s="223">
        <f t="shared" si="39"/>
        <v>0</v>
      </c>
      <c r="I127" s="223">
        <f t="shared" si="39"/>
        <v>0</v>
      </c>
      <c r="J127" s="223">
        <f t="shared" si="39"/>
        <v>-4316.6000000000004</v>
      </c>
      <c r="K127" s="223">
        <f t="shared" si="39"/>
        <v>-4316.6000000000004</v>
      </c>
      <c r="L127" s="223">
        <f t="shared" si="39"/>
        <v>0</v>
      </c>
      <c r="M127" s="223">
        <f t="shared" si="39"/>
        <v>0</v>
      </c>
      <c r="N127" s="223">
        <f t="shared" si="39"/>
        <v>0</v>
      </c>
      <c r="O127" s="223">
        <f t="shared" si="39"/>
        <v>-4316.6000000000004</v>
      </c>
      <c r="P127" s="223">
        <f t="shared" si="39"/>
        <v>0</v>
      </c>
      <c r="Q127" s="223">
        <f t="shared" si="39"/>
        <v>0</v>
      </c>
      <c r="R127" s="249">
        <f t="shared" si="5"/>
        <v>-397012.56</v>
      </c>
      <c r="T127" s="250"/>
    </row>
    <row r="128" spans="1:20" s="2" customFormat="1" ht="76.5" customHeight="1" x14ac:dyDescent="0.3">
      <c r="A128" s="5" t="s">
        <v>34</v>
      </c>
      <c r="B128" s="5"/>
      <c r="C128" s="5"/>
      <c r="D128" s="6" t="s">
        <v>33</v>
      </c>
      <c r="E128" s="321">
        <f t="shared" ref="E128:R128" si="40">SUM(E129:E133)</f>
        <v>-392695.96</v>
      </c>
      <c r="F128" s="321">
        <f t="shared" si="40"/>
        <v>-392695.96</v>
      </c>
      <c r="G128" s="321">
        <f t="shared" si="40"/>
        <v>-322695.96000000002</v>
      </c>
      <c r="H128" s="321">
        <f t="shared" si="40"/>
        <v>0</v>
      </c>
      <c r="I128" s="321">
        <f t="shared" si="40"/>
        <v>0</v>
      </c>
      <c r="J128" s="321">
        <f t="shared" si="40"/>
        <v>-4316.6000000000004</v>
      </c>
      <c r="K128" s="321">
        <f t="shared" si="40"/>
        <v>-4316.6000000000004</v>
      </c>
      <c r="L128" s="321">
        <f t="shared" si="40"/>
        <v>0</v>
      </c>
      <c r="M128" s="321">
        <f t="shared" si="40"/>
        <v>0</v>
      </c>
      <c r="N128" s="321">
        <f t="shared" si="40"/>
        <v>0</v>
      </c>
      <c r="O128" s="321">
        <f t="shared" si="40"/>
        <v>-4316.6000000000004</v>
      </c>
      <c r="P128" s="321">
        <f t="shared" si="40"/>
        <v>0</v>
      </c>
      <c r="Q128" s="321">
        <f t="shared" si="40"/>
        <v>0</v>
      </c>
      <c r="R128" s="321">
        <f t="shared" si="40"/>
        <v>-397012.56</v>
      </c>
      <c r="T128" s="250">
        <f>SUM(E128,J128)</f>
        <v>-397012.56</v>
      </c>
    </row>
    <row r="129" spans="1:20" s="2" customFormat="1" ht="56.25" customHeight="1" x14ac:dyDescent="0.3">
      <c r="A129" s="8" t="s">
        <v>213</v>
      </c>
      <c r="B129" s="8" t="s">
        <v>61</v>
      </c>
      <c r="C129" s="8" t="s">
        <v>62</v>
      </c>
      <c r="D129" s="347" t="s">
        <v>79</v>
      </c>
      <c r="E129" s="297">
        <f t="shared" ref="E129:E131" si="41">SUM(F129,I129)</f>
        <v>-392695.96</v>
      </c>
      <c r="F129" s="297">
        <v>-392695.96</v>
      </c>
      <c r="G129" s="299">
        <v>-322695.96000000002</v>
      </c>
      <c r="H129" s="299"/>
      <c r="I129" s="299"/>
      <c r="J129" s="297">
        <f t="shared" ref="J129:J133" si="42">SUM(L129,O129)</f>
        <v>0</v>
      </c>
      <c r="K129" s="297"/>
      <c r="L129" s="369"/>
      <c r="M129" s="369"/>
      <c r="N129" s="369"/>
      <c r="O129" s="297"/>
      <c r="P129" s="369"/>
      <c r="Q129" s="369"/>
      <c r="R129" s="225">
        <f t="shared" si="5"/>
        <v>-392695.96</v>
      </c>
    </row>
    <row r="130" spans="1:20" s="2" customFormat="1" ht="57" hidden="1" customHeight="1" x14ac:dyDescent="0.3">
      <c r="A130" s="13" t="s">
        <v>35</v>
      </c>
      <c r="B130" s="8" t="s">
        <v>36</v>
      </c>
      <c r="C130" s="8" t="s">
        <v>37</v>
      </c>
      <c r="D130" s="14" t="s">
        <v>38</v>
      </c>
      <c r="E130" s="297">
        <f t="shared" si="41"/>
        <v>0</v>
      </c>
      <c r="F130" s="297"/>
      <c r="G130" s="370"/>
      <c r="H130" s="370"/>
      <c r="I130" s="370"/>
      <c r="J130" s="299">
        <f t="shared" si="42"/>
        <v>0</v>
      </c>
      <c r="K130" s="299"/>
      <c r="L130" s="369"/>
      <c r="M130" s="369"/>
      <c r="N130" s="369"/>
      <c r="O130" s="299"/>
      <c r="P130" s="369"/>
      <c r="Q130" s="369"/>
      <c r="R130" s="225">
        <f t="shared" si="5"/>
        <v>0</v>
      </c>
    </row>
    <row r="131" spans="1:20" s="2" customFormat="1" ht="39" hidden="1" customHeight="1" x14ac:dyDescent="0.3">
      <c r="A131" s="15" t="s">
        <v>39</v>
      </c>
      <c r="B131" s="15" t="s">
        <v>40</v>
      </c>
      <c r="C131" s="15" t="s">
        <v>16</v>
      </c>
      <c r="D131" s="16" t="s">
        <v>41</v>
      </c>
      <c r="E131" s="297">
        <f t="shared" si="41"/>
        <v>0</v>
      </c>
      <c r="F131" s="297"/>
      <c r="G131" s="370"/>
      <c r="H131" s="370"/>
      <c r="I131" s="370"/>
      <c r="J131" s="299">
        <f t="shared" si="42"/>
        <v>0</v>
      </c>
      <c r="K131" s="299"/>
      <c r="L131" s="376"/>
      <c r="M131" s="376"/>
      <c r="N131" s="376"/>
      <c r="O131" s="299"/>
      <c r="P131" s="376"/>
      <c r="Q131" s="370"/>
      <c r="R131" s="225">
        <f t="shared" si="5"/>
        <v>0</v>
      </c>
    </row>
    <row r="132" spans="1:20" s="2" customFormat="1" ht="31.5" hidden="1" customHeight="1" x14ac:dyDescent="0.3">
      <c r="A132" s="7" t="s">
        <v>217</v>
      </c>
      <c r="B132" s="8" t="s">
        <v>49</v>
      </c>
      <c r="C132" s="8" t="s">
        <v>16</v>
      </c>
      <c r="D132" s="9" t="s">
        <v>50</v>
      </c>
      <c r="E132" s="297">
        <f>SUM(F132,I132)</f>
        <v>0</v>
      </c>
      <c r="F132" s="297"/>
      <c r="G132" s="370"/>
      <c r="H132" s="370"/>
      <c r="I132" s="370"/>
      <c r="J132" s="299">
        <f t="shared" si="42"/>
        <v>0</v>
      </c>
      <c r="K132" s="297"/>
      <c r="L132" s="376"/>
      <c r="M132" s="376"/>
      <c r="N132" s="376"/>
      <c r="O132" s="297"/>
      <c r="P132" s="376"/>
      <c r="Q132" s="370"/>
      <c r="R132" s="225">
        <f t="shared" si="5"/>
        <v>0</v>
      </c>
    </row>
    <row r="133" spans="1:20" s="2" customFormat="1" ht="36.75" customHeight="1" x14ac:dyDescent="0.3">
      <c r="A133" s="8" t="s">
        <v>42</v>
      </c>
      <c r="B133" s="8" t="s">
        <v>43</v>
      </c>
      <c r="C133" s="8" t="s">
        <v>16</v>
      </c>
      <c r="D133" s="9" t="s">
        <v>44</v>
      </c>
      <c r="E133" s="297">
        <f>SUM(F133,I133)</f>
        <v>0</v>
      </c>
      <c r="F133" s="297"/>
      <c r="G133" s="299"/>
      <c r="H133" s="299"/>
      <c r="I133" s="299"/>
      <c r="J133" s="299">
        <f t="shared" si="42"/>
        <v>-4316.6000000000004</v>
      </c>
      <c r="K133" s="297">
        <v>-4316.6000000000004</v>
      </c>
      <c r="L133" s="369"/>
      <c r="M133" s="369"/>
      <c r="N133" s="369"/>
      <c r="O133" s="297">
        <v>-4316.6000000000004</v>
      </c>
      <c r="P133" s="370"/>
      <c r="Q133" s="369"/>
      <c r="R133" s="225">
        <f t="shared" si="5"/>
        <v>-4316.6000000000004</v>
      </c>
    </row>
    <row r="134" spans="1:20" s="2" customFormat="1" ht="55.5" customHeight="1" x14ac:dyDescent="0.3">
      <c r="A134" s="5" t="s">
        <v>76</v>
      </c>
      <c r="B134" s="213"/>
      <c r="C134" s="213"/>
      <c r="D134" s="27" t="s">
        <v>77</v>
      </c>
      <c r="E134" s="249">
        <f>SUM(E135)</f>
        <v>-11000</v>
      </c>
      <c r="F134" s="249">
        <f t="shared" ref="F134:Q134" si="43">SUM(F135)</f>
        <v>-11000</v>
      </c>
      <c r="G134" s="249">
        <f t="shared" si="43"/>
        <v>-43000</v>
      </c>
      <c r="H134" s="249">
        <f t="shared" si="43"/>
        <v>0</v>
      </c>
      <c r="I134" s="249">
        <f t="shared" si="43"/>
        <v>0</v>
      </c>
      <c r="J134" s="249">
        <f t="shared" si="43"/>
        <v>-39000</v>
      </c>
      <c r="K134" s="249">
        <f t="shared" si="43"/>
        <v>-39000</v>
      </c>
      <c r="L134" s="249">
        <f t="shared" si="43"/>
        <v>0</v>
      </c>
      <c r="M134" s="249">
        <f t="shared" si="43"/>
        <v>0</v>
      </c>
      <c r="N134" s="249">
        <f t="shared" si="43"/>
        <v>0</v>
      </c>
      <c r="O134" s="249">
        <f t="shared" si="43"/>
        <v>-39000</v>
      </c>
      <c r="P134" s="249">
        <f t="shared" si="43"/>
        <v>0</v>
      </c>
      <c r="Q134" s="249">
        <f t="shared" si="43"/>
        <v>0</v>
      </c>
      <c r="R134" s="249">
        <f t="shared" ref="R134:R140" si="44">SUM(J134,E134)</f>
        <v>-50000</v>
      </c>
      <c r="T134" s="49">
        <f t="shared" ref="T134:T135" si="45">SUM(E134,J134)</f>
        <v>-50000</v>
      </c>
    </row>
    <row r="135" spans="1:20" s="2" customFormat="1" ht="57" customHeight="1" x14ac:dyDescent="0.3">
      <c r="A135" s="5" t="s">
        <v>78</v>
      </c>
      <c r="B135" s="213"/>
      <c r="C135" s="213"/>
      <c r="D135" s="27" t="s">
        <v>77</v>
      </c>
      <c r="E135" s="249">
        <f>SUM(E136:E137)</f>
        <v>-11000</v>
      </c>
      <c r="F135" s="249">
        <f t="shared" ref="F135:R135" si="46">SUM(F136:F137)</f>
        <v>-11000</v>
      </c>
      <c r="G135" s="249">
        <f t="shared" si="46"/>
        <v>-43000</v>
      </c>
      <c r="H135" s="249">
        <f t="shared" si="46"/>
        <v>0</v>
      </c>
      <c r="I135" s="249">
        <f t="shared" si="46"/>
        <v>0</v>
      </c>
      <c r="J135" s="249">
        <f t="shared" si="46"/>
        <v>-39000</v>
      </c>
      <c r="K135" s="249">
        <f t="shared" si="46"/>
        <v>-39000</v>
      </c>
      <c r="L135" s="249">
        <f t="shared" si="46"/>
        <v>0</v>
      </c>
      <c r="M135" s="249">
        <f t="shared" si="46"/>
        <v>0</v>
      </c>
      <c r="N135" s="249">
        <f t="shared" si="46"/>
        <v>0</v>
      </c>
      <c r="O135" s="249">
        <f t="shared" si="46"/>
        <v>-39000</v>
      </c>
      <c r="P135" s="249">
        <f t="shared" si="46"/>
        <v>0</v>
      </c>
      <c r="Q135" s="249">
        <f t="shared" si="46"/>
        <v>0</v>
      </c>
      <c r="R135" s="249">
        <f t="shared" si="46"/>
        <v>-50000</v>
      </c>
      <c r="T135" s="49">
        <f t="shared" si="45"/>
        <v>-50000</v>
      </c>
    </row>
    <row r="136" spans="1:20" s="2" customFormat="1" ht="54" customHeight="1" x14ac:dyDescent="0.3">
      <c r="A136" s="20" t="s">
        <v>625</v>
      </c>
      <c r="B136" s="20" t="s">
        <v>61</v>
      </c>
      <c r="C136" s="8" t="s">
        <v>62</v>
      </c>
      <c r="D136" s="347" t="s">
        <v>79</v>
      </c>
      <c r="E136" s="296">
        <f>SUM(F136,I136)</f>
        <v>-11000</v>
      </c>
      <c r="F136" s="225">
        <v>-11000</v>
      </c>
      <c r="G136" s="225">
        <v>-43000</v>
      </c>
      <c r="H136" s="225"/>
      <c r="I136" s="225"/>
      <c r="J136" s="297">
        <f>SUM(L136,O136)</f>
        <v>11000</v>
      </c>
      <c r="K136" s="225">
        <v>11000</v>
      </c>
      <c r="L136" s="225"/>
      <c r="M136" s="225"/>
      <c r="N136" s="225"/>
      <c r="O136" s="225">
        <v>11000</v>
      </c>
      <c r="P136" s="225"/>
      <c r="Q136" s="225"/>
      <c r="R136" s="296">
        <f t="shared" si="44"/>
        <v>0</v>
      </c>
    </row>
    <row r="137" spans="1:20" s="2" customFormat="1" ht="56.25" customHeight="1" x14ac:dyDescent="0.3">
      <c r="A137" s="20" t="s">
        <v>561</v>
      </c>
      <c r="B137" s="20" t="s">
        <v>26</v>
      </c>
      <c r="C137" s="8" t="s">
        <v>16</v>
      </c>
      <c r="D137" s="184" t="s">
        <v>27</v>
      </c>
      <c r="E137" s="296"/>
      <c r="F137" s="225"/>
      <c r="G137" s="225"/>
      <c r="H137" s="225"/>
      <c r="I137" s="225"/>
      <c r="J137" s="297">
        <f>SUM(L137,O137)</f>
        <v>-50000</v>
      </c>
      <c r="K137" s="225">
        <v>-50000</v>
      </c>
      <c r="L137" s="225"/>
      <c r="M137" s="225"/>
      <c r="N137" s="225"/>
      <c r="O137" s="225">
        <v>-50000</v>
      </c>
      <c r="P137" s="225"/>
      <c r="Q137" s="225"/>
      <c r="R137" s="296">
        <f t="shared" si="44"/>
        <v>-50000</v>
      </c>
    </row>
    <row r="138" spans="1:20" s="2" customFormat="1" ht="53.25" hidden="1" customHeight="1" x14ac:dyDescent="0.3">
      <c r="A138" s="5" t="s">
        <v>389</v>
      </c>
      <c r="B138" s="213"/>
      <c r="C138" s="213"/>
      <c r="D138" s="27" t="s">
        <v>81</v>
      </c>
      <c r="E138" s="249">
        <f>SUM(E139)</f>
        <v>0</v>
      </c>
      <c r="F138" s="249">
        <f t="shared" ref="F138:Q139" si="47">SUM(F139)</f>
        <v>0</v>
      </c>
      <c r="G138" s="249">
        <f t="shared" si="47"/>
        <v>0</v>
      </c>
      <c r="H138" s="249">
        <f t="shared" si="47"/>
        <v>0</v>
      </c>
      <c r="I138" s="249">
        <f t="shared" si="47"/>
        <v>0</v>
      </c>
      <c r="J138" s="249">
        <f t="shared" si="47"/>
        <v>0</v>
      </c>
      <c r="K138" s="249">
        <f t="shared" si="47"/>
        <v>0</v>
      </c>
      <c r="L138" s="249">
        <f t="shared" si="47"/>
        <v>0</v>
      </c>
      <c r="M138" s="249">
        <f t="shared" si="47"/>
        <v>0</v>
      </c>
      <c r="N138" s="249">
        <f t="shared" si="47"/>
        <v>0</v>
      </c>
      <c r="O138" s="249">
        <f t="shared" si="47"/>
        <v>0</v>
      </c>
      <c r="P138" s="249">
        <f t="shared" si="47"/>
        <v>0</v>
      </c>
      <c r="Q138" s="249">
        <f t="shared" si="47"/>
        <v>0</v>
      </c>
      <c r="R138" s="249">
        <f t="shared" si="44"/>
        <v>0</v>
      </c>
      <c r="T138" s="49">
        <f t="shared" ref="T138:T139" si="48">SUM(E138,J138)</f>
        <v>0</v>
      </c>
    </row>
    <row r="139" spans="1:20" s="2" customFormat="1" ht="60" hidden="1" customHeight="1" x14ac:dyDescent="0.3">
      <c r="A139" s="5" t="s">
        <v>390</v>
      </c>
      <c r="B139" s="213"/>
      <c r="C139" s="213"/>
      <c r="D139" s="27" t="s">
        <v>81</v>
      </c>
      <c r="E139" s="249">
        <f>SUM(E140)</f>
        <v>0</v>
      </c>
      <c r="F139" s="249">
        <f t="shared" si="47"/>
        <v>0</v>
      </c>
      <c r="G139" s="249">
        <f t="shared" si="47"/>
        <v>0</v>
      </c>
      <c r="H139" s="249">
        <f t="shared" si="47"/>
        <v>0</v>
      </c>
      <c r="I139" s="249">
        <f t="shared" si="47"/>
        <v>0</v>
      </c>
      <c r="J139" s="249">
        <f t="shared" si="47"/>
        <v>0</v>
      </c>
      <c r="K139" s="249">
        <f t="shared" si="47"/>
        <v>0</v>
      </c>
      <c r="L139" s="249">
        <f t="shared" si="47"/>
        <v>0</v>
      </c>
      <c r="M139" s="249">
        <f t="shared" si="47"/>
        <v>0</v>
      </c>
      <c r="N139" s="249">
        <f t="shared" si="47"/>
        <v>0</v>
      </c>
      <c r="O139" s="249">
        <f t="shared" si="47"/>
        <v>0</v>
      </c>
      <c r="P139" s="249">
        <f t="shared" si="47"/>
        <v>0</v>
      </c>
      <c r="Q139" s="249">
        <f t="shared" si="47"/>
        <v>0</v>
      </c>
      <c r="R139" s="249">
        <f t="shared" si="44"/>
        <v>0</v>
      </c>
      <c r="T139" s="49">
        <f t="shared" si="48"/>
        <v>0</v>
      </c>
    </row>
    <row r="140" spans="1:20" s="2" customFormat="1" ht="8.25" hidden="1" customHeight="1" x14ac:dyDescent="0.3">
      <c r="A140" s="221" t="s">
        <v>391</v>
      </c>
      <c r="B140" s="221" t="s">
        <v>61</v>
      </c>
      <c r="C140" s="221" t="s">
        <v>62</v>
      </c>
      <c r="D140" s="347" t="s">
        <v>79</v>
      </c>
      <c r="E140" s="296">
        <f>SUM(F140,I140)</f>
        <v>0</v>
      </c>
      <c r="F140" s="225"/>
      <c r="G140" s="225"/>
      <c r="H140" s="225"/>
      <c r="I140" s="225"/>
      <c r="J140" s="297">
        <f>SUM(L140,O140)</f>
        <v>0</v>
      </c>
      <c r="K140" s="225"/>
      <c r="L140" s="225"/>
      <c r="M140" s="225"/>
      <c r="N140" s="225"/>
      <c r="O140" s="225"/>
      <c r="P140" s="225"/>
      <c r="Q140" s="225"/>
      <c r="R140" s="296">
        <f t="shared" si="44"/>
        <v>0</v>
      </c>
    </row>
    <row r="141" spans="1:20" s="2" customFormat="1" ht="61.5" customHeight="1" x14ac:dyDescent="0.3">
      <c r="A141" s="5" t="s">
        <v>285</v>
      </c>
      <c r="B141" s="227"/>
      <c r="C141" s="227"/>
      <c r="D141" s="27" t="s">
        <v>83</v>
      </c>
      <c r="E141" s="249">
        <f>SUM(E142)</f>
        <v>3033832.42</v>
      </c>
      <c r="F141" s="249">
        <f t="shared" ref="F141:Q141" si="49">SUM(F142)</f>
        <v>3033832.42</v>
      </c>
      <c r="G141" s="249">
        <f t="shared" si="49"/>
        <v>1885500</v>
      </c>
      <c r="H141" s="249">
        <f t="shared" si="49"/>
        <v>0</v>
      </c>
      <c r="I141" s="249">
        <f t="shared" si="49"/>
        <v>0</v>
      </c>
      <c r="J141" s="249">
        <f t="shared" si="49"/>
        <v>0</v>
      </c>
      <c r="K141" s="249">
        <f t="shared" si="49"/>
        <v>0</v>
      </c>
      <c r="L141" s="249">
        <f t="shared" si="49"/>
        <v>0</v>
      </c>
      <c r="M141" s="249">
        <f t="shared" si="49"/>
        <v>0</v>
      </c>
      <c r="N141" s="249">
        <f t="shared" si="49"/>
        <v>0</v>
      </c>
      <c r="O141" s="249">
        <f t="shared" si="49"/>
        <v>0</v>
      </c>
      <c r="P141" s="377">
        <f t="shared" si="49"/>
        <v>0</v>
      </c>
      <c r="Q141" s="377">
        <f t="shared" si="49"/>
        <v>0</v>
      </c>
      <c r="R141" s="249">
        <f>SUM(J141,E141)</f>
        <v>3033832.42</v>
      </c>
      <c r="T141" s="250"/>
    </row>
    <row r="142" spans="1:20" s="2" customFormat="1" ht="60" customHeight="1" x14ac:dyDescent="0.3">
      <c r="A142" s="5" t="s">
        <v>286</v>
      </c>
      <c r="B142" s="227"/>
      <c r="C142" s="227"/>
      <c r="D142" s="27" t="s">
        <v>83</v>
      </c>
      <c r="E142" s="249">
        <f>SUM(E143:E149,E151,E153)</f>
        <v>3033832.42</v>
      </c>
      <c r="F142" s="249">
        <f t="shared" ref="F142:R142" si="50">SUM(F143:F149,F151,F153)</f>
        <v>3033832.42</v>
      </c>
      <c r="G142" s="249">
        <f t="shared" si="50"/>
        <v>1885500</v>
      </c>
      <c r="H142" s="249">
        <f t="shared" si="50"/>
        <v>0</v>
      </c>
      <c r="I142" s="249">
        <f t="shared" si="50"/>
        <v>0</v>
      </c>
      <c r="J142" s="249">
        <f t="shared" si="50"/>
        <v>0</v>
      </c>
      <c r="K142" s="249">
        <f t="shared" si="50"/>
        <v>0</v>
      </c>
      <c r="L142" s="249">
        <f t="shared" si="50"/>
        <v>0</v>
      </c>
      <c r="M142" s="249">
        <f t="shared" si="50"/>
        <v>0</v>
      </c>
      <c r="N142" s="249">
        <f t="shared" si="50"/>
        <v>0</v>
      </c>
      <c r="O142" s="249">
        <f t="shared" si="50"/>
        <v>0</v>
      </c>
      <c r="P142" s="249">
        <f t="shared" si="50"/>
        <v>0</v>
      </c>
      <c r="Q142" s="249">
        <f t="shared" si="50"/>
        <v>0</v>
      </c>
      <c r="R142" s="249">
        <f t="shared" si="50"/>
        <v>3033832.42</v>
      </c>
      <c r="T142" s="250">
        <f t="shared" ref="T142" si="51">SUM(E142,J142)</f>
        <v>3033832.42</v>
      </c>
    </row>
    <row r="143" spans="1:20" s="2" customFormat="1" ht="59.25" customHeight="1" x14ac:dyDescent="0.3">
      <c r="A143" s="20" t="s">
        <v>274</v>
      </c>
      <c r="B143" s="20" t="s">
        <v>61</v>
      </c>
      <c r="C143" s="20" t="s">
        <v>62</v>
      </c>
      <c r="D143" s="184" t="s">
        <v>79</v>
      </c>
      <c r="E143" s="296">
        <f>SUM(F143,I143)</f>
        <v>2425497.86</v>
      </c>
      <c r="F143" s="225">
        <v>2425497.86</v>
      </c>
      <c r="G143" s="296">
        <v>1885500</v>
      </c>
      <c r="H143" s="354"/>
      <c r="I143" s="354"/>
      <c r="J143" s="297">
        <f>SUM(L143,O143)</f>
        <v>0</v>
      </c>
      <c r="K143" s="375"/>
      <c r="L143" s="354"/>
      <c r="M143" s="354"/>
      <c r="N143" s="354"/>
      <c r="O143" s="354"/>
      <c r="P143" s="354"/>
      <c r="Q143" s="354"/>
      <c r="R143" s="296">
        <f>SUM(J143,E143)</f>
        <v>2425497.86</v>
      </c>
    </row>
    <row r="144" spans="1:20" s="2" customFormat="1" ht="55.5" hidden="1" customHeight="1" x14ac:dyDescent="0.3">
      <c r="A144" s="20" t="s">
        <v>562</v>
      </c>
      <c r="B144" s="88">
        <v>3031</v>
      </c>
      <c r="C144" s="88">
        <v>1030</v>
      </c>
      <c r="D144" s="85" t="s">
        <v>381</v>
      </c>
      <c r="E144" s="296">
        <f t="shared" ref="E144:E153" si="52">SUM(F144,I144)</f>
        <v>0</v>
      </c>
      <c r="F144" s="225"/>
      <c r="G144" s="296"/>
      <c r="H144" s="354"/>
      <c r="I144" s="354"/>
      <c r="J144" s="297">
        <f t="shared" ref="J144:J153" si="53">SUM(L144,O144)</f>
        <v>0</v>
      </c>
      <c r="K144" s="375"/>
      <c r="L144" s="354"/>
      <c r="M144" s="354"/>
      <c r="N144" s="354"/>
      <c r="O144" s="354"/>
      <c r="P144" s="354"/>
      <c r="Q144" s="354"/>
      <c r="R144" s="296">
        <f t="shared" ref="R144:R161" si="54">SUM(J144,E144)</f>
        <v>0</v>
      </c>
    </row>
    <row r="145" spans="1:221" s="2" customFormat="1" ht="38.25" hidden="1" customHeight="1" x14ac:dyDescent="0.3">
      <c r="A145" s="20" t="s">
        <v>563</v>
      </c>
      <c r="B145" s="88">
        <v>3032</v>
      </c>
      <c r="C145" s="218">
        <v>1070</v>
      </c>
      <c r="D145" s="85" t="s">
        <v>384</v>
      </c>
      <c r="E145" s="296">
        <f t="shared" si="52"/>
        <v>0</v>
      </c>
      <c r="F145" s="225"/>
      <c r="G145" s="296"/>
      <c r="H145" s="354"/>
      <c r="I145" s="354"/>
      <c r="J145" s="297">
        <f t="shared" si="53"/>
        <v>0</v>
      </c>
      <c r="K145" s="375"/>
      <c r="L145" s="354"/>
      <c r="M145" s="354"/>
      <c r="N145" s="354"/>
      <c r="O145" s="354"/>
      <c r="P145" s="354"/>
      <c r="Q145" s="354"/>
      <c r="R145" s="296">
        <f t="shared" si="54"/>
        <v>0</v>
      </c>
    </row>
    <row r="146" spans="1:221" s="2" customFormat="1" ht="59.25" customHeight="1" x14ac:dyDescent="0.3">
      <c r="A146" s="20" t="s">
        <v>564</v>
      </c>
      <c r="B146" s="88">
        <v>3033</v>
      </c>
      <c r="C146" s="218">
        <v>1070</v>
      </c>
      <c r="D146" s="85" t="s">
        <v>385</v>
      </c>
      <c r="E146" s="296">
        <f t="shared" si="52"/>
        <v>608334.56000000006</v>
      </c>
      <c r="F146" s="225">
        <v>608334.56000000006</v>
      </c>
      <c r="G146" s="296"/>
      <c r="H146" s="354"/>
      <c r="I146" s="354"/>
      <c r="J146" s="297">
        <f t="shared" si="53"/>
        <v>0</v>
      </c>
      <c r="K146" s="375"/>
      <c r="L146" s="354"/>
      <c r="M146" s="354"/>
      <c r="N146" s="354"/>
      <c r="O146" s="354"/>
      <c r="P146" s="354"/>
      <c r="Q146" s="354"/>
      <c r="R146" s="296">
        <f t="shared" si="54"/>
        <v>608334.56000000006</v>
      </c>
    </row>
    <row r="147" spans="1:221" s="2" customFormat="1" ht="133.5" hidden="1" customHeight="1" x14ac:dyDescent="0.3">
      <c r="A147" s="20" t="s">
        <v>565</v>
      </c>
      <c r="B147" s="20" t="s">
        <v>238</v>
      </c>
      <c r="C147" s="20" t="s">
        <v>214</v>
      </c>
      <c r="D147" s="184" t="s">
        <v>239</v>
      </c>
      <c r="E147" s="296">
        <f t="shared" si="52"/>
        <v>0</v>
      </c>
      <c r="F147" s="225"/>
      <c r="G147" s="296"/>
      <c r="H147" s="354"/>
      <c r="I147" s="354"/>
      <c r="J147" s="297">
        <f t="shared" si="53"/>
        <v>0</v>
      </c>
      <c r="K147" s="375"/>
      <c r="L147" s="354"/>
      <c r="M147" s="354"/>
      <c r="N147" s="354"/>
      <c r="O147" s="354"/>
      <c r="P147" s="354"/>
      <c r="Q147" s="354"/>
      <c r="R147" s="296">
        <f t="shared" si="54"/>
        <v>0</v>
      </c>
    </row>
    <row r="148" spans="1:221" s="2" customFormat="1" ht="77.25" hidden="1" customHeight="1" x14ac:dyDescent="0.3">
      <c r="A148" s="20" t="s">
        <v>566</v>
      </c>
      <c r="B148" s="90" t="s">
        <v>240</v>
      </c>
      <c r="C148" s="20" t="s">
        <v>241</v>
      </c>
      <c r="D148" s="91" t="s">
        <v>242</v>
      </c>
      <c r="E148" s="296">
        <f t="shared" si="52"/>
        <v>0</v>
      </c>
      <c r="F148" s="225"/>
      <c r="G148" s="296"/>
      <c r="H148" s="354"/>
      <c r="I148" s="354"/>
      <c r="J148" s="297">
        <f t="shared" si="53"/>
        <v>0</v>
      </c>
      <c r="K148" s="375"/>
      <c r="L148" s="354"/>
      <c r="M148" s="354"/>
      <c r="N148" s="354"/>
      <c r="O148" s="354"/>
      <c r="P148" s="354"/>
      <c r="Q148" s="354"/>
      <c r="R148" s="296">
        <f t="shared" si="54"/>
        <v>0</v>
      </c>
    </row>
    <row r="149" spans="1:221" s="392" customFormat="1" ht="299.25" hidden="1" customHeight="1" x14ac:dyDescent="0.2">
      <c r="A149" s="221" t="s">
        <v>601</v>
      </c>
      <c r="B149" s="221" t="s">
        <v>571</v>
      </c>
      <c r="C149" s="221" t="s">
        <v>536</v>
      </c>
      <c r="D149" s="348" t="s">
        <v>572</v>
      </c>
      <c r="E149" s="388">
        <f t="shared" si="52"/>
        <v>0</v>
      </c>
      <c r="F149" s="389"/>
      <c r="G149" s="388"/>
      <c r="H149" s="390"/>
      <c r="I149" s="390"/>
      <c r="J149" s="391">
        <f t="shared" si="53"/>
        <v>0</v>
      </c>
      <c r="K149" s="388"/>
      <c r="L149" s="390"/>
      <c r="M149" s="390"/>
      <c r="N149" s="390"/>
      <c r="O149" s="388"/>
      <c r="P149" s="390"/>
      <c r="Q149" s="390"/>
      <c r="R149" s="388">
        <f t="shared" si="54"/>
        <v>0</v>
      </c>
    </row>
    <row r="150" spans="1:221" s="226" customFormat="1" ht="39" hidden="1" customHeight="1" x14ac:dyDescent="0.3">
      <c r="A150" s="219"/>
      <c r="B150" s="393"/>
      <c r="C150" s="219"/>
      <c r="D150" s="580" t="s">
        <v>626</v>
      </c>
      <c r="E150" s="301">
        <f t="shared" si="52"/>
        <v>0</v>
      </c>
      <c r="F150" s="354"/>
      <c r="G150" s="301"/>
      <c r="H150" s="354"/>
      <c r="I150" s="354"/>
      <c r="J150" s="365">
        <f t="shared" si="53"/>
        <v>0</v>
      </c>
      <c r="K150" s="301"/>
      <c r="L150" s="354"/>
      <c r="M150" s="354"/>
      <c r="N150" s="354"/>
      <c r="O150" s="301"/>
      <c r="P150" s="354"/>
      <c r="Q150" s="354"/>
      <c r="R150" s="301">
        <f t="shared" si="54"/>
        <v>0</v>
      </c>
    </row>
    <row r="151" spans="1:221" s="392" customFormat="1" ht="318.75" hidden="1" customHeight="1" x14ac:dyDescent="0.2">
      <c r="A151" s="221" t="s">
        <v>568</v>
      </c>
      <c r="B151" s="395" t="s">
        <v>570</v>
      </c>
      <c r="C151" s="221" t="s">
        <v>536</v>
      </c>
      <c r="D151" s="396" t="s">
        <v>569</v>
      </c>
      <c r="E151" s="388">
        <f t="shared" si="52"/>
        <v>0</v>
      </c>
      <c r="F151" s="389"/>
      <c r="G151" s="388"/>
      <c r="H151" s="390"/>
      <c r="I151" s="390"/>
      <c r="J151" s="391">
        <f t="shared" si="53"/>
        <v>0</v>
      </c>
      <c r="K151" s="388"/>
      <c r="L151" s="390"/>
      <c r="M151" s="390"/>
      <c r="N151" s="390"/>
      <c r="O151" s="388"/>
      <c r="P151" s="390"/>
      <c r="Q151" s="390"/>
      <c r="R151" s="388">
        <f t="shared" si="54"/>
        <v>0</v>
      </c>
    </row>
    <row r="152" spans="1:221" s="2" customFormat="1" ht="45.75" hidden="1" customHeight="1" x14ac:dyDescent="0.3">
      <c r="A152" s="20"/>
      <c r="B152" s="20"/>
      <c r="C152" s="20"/>
      <c r="D152" s="580" t="s">
        <v>626</v>
      </c>
      <c r="E152" s="301">
        <f t="shared" si="52"/>
        <v>0</v>
      </c>
      <c r="F152" s="225"/>
      <c r="G152" s="296"/>
      <c r="H152" s="354"/>
      <c r="I152" s="354"/>
      <c r="J152" s="365">
        <f t="shared" si="53"/>
        <v>0</v>
      </c>
      <c r="K152" s="301"/>
      <c r="L152" s="354"/>
      <c r="M152" s="354"/>
      <c r="N152" s="354"/>
      <c r="O152" s="354"/>
      <c r="P152" s="354"/>
      <c r="Q152" s="354"/>
      <c r="R152" s="296">
        <f t="shared" si="54"/>
        <v>0</v>
      </c>
    </row>
    <row r="153" spans="1:221" s="2" customFormat="1" ht="39.75" hidden="1" customHeight="1" x14ac:dyDescent="0.3">
      <c r="A153" s="20" t="s">
        <v>567</v>
      </c>
      <c r="B153" s="89" t="s">
        <v>143</v>
      </c>
      <c r="C153" s="20" t="s">
        <v>144</v>
      </c>
      <c r="D153" s="91" t="s">
        <v>145</v>
      </c>
      <c r="E153" s="296">
        <f t="shared" si="52"/>
        <v>0</v>
      </c>
      <c r="F153" s="225"/>
      <c r="G153" s="296"/>
      <c r="H153" s="354"/>
      <c r="I153" s="354"/>
      <c r="J153" s="297">
        <f t="shared" si="53"/>
        <v>0</v>
      </c>
      <c r="K153" s="375"/>
      <c r="L153" s="354"/>
      <c r="M153" s="354"/>
      <c r="N153" s="354"/>
      <c r="O153" s="354"/>
      <c r="P153" s="354"/>
      <c r="Q153" s="354"/>
      <c r="R153" s="296">
        <f t="shared" si="54"/>
        <v>0</v>
      </c>
    </row>
    <row r="154" spans="1:221" s="2" customFormat="1" ht="39.75" hidden="1" customHeight="1" x14ac:dyDescent="0.3">
      <c r="A154" s="20" t="s">
        <v>527</v>
      </c>
      <c r="B154" s="20" t="s">
        <v>526</v>
      </c>
      <c r="C154" s="20" t="s">
        <v>19</v>
      </c>
      <c r="D154" s="184" t="s">
        <v>525</v>
      </c>
      <c r="E154" s="296"/>
      <c r="F154" s="225"/>
      <c r="G154" s="296"/>
      <c r="H154" s="354"/>
      <c r="I154" s="354"/>
      <c r="J154" s="297">
        <f>SUM(L154,O154)</f>
        <v>0</v>
      </c>
      <c r="K154" s="296"/>
      <c r="L154" s="354"/>
      <c r="M154" s="354"/>
      <c r="N154" s="354"/>
      <c r="O154" s="296"/>
      <c r="P154" s="354"/>
      <c r="Q154" s="354"/>
      <c r="R154" s="296">
        <f t="shared" si="54"/>
        <v>0</v>
      </c>
    </row>
    <row r="155" spans="1:221" s="310" customFormat="1" ht="42.75" hidden="1" customHeight="1" x14ac:dyDescent="0.3">
      <c r="A155" s="306" t="s">
        <v>73</v>
      </c>
      <c r="B155" s="307"/>
      <c r="C155" s="307"/>
      <c r="D155" s="308" t="s">
        <v>74</v>
      </c>
      <c r="E155" s="309">
        <f>SUM(E156)</f>
        <v>0</v>
      </c>
      <c r="F155" s="378">
        <f t="shared" ref="F155:Q155" si="55">SUM(F156)</f>
        <v>0</v>
      </c>
      <c r="G155" s="378">
        <f t="shared" si="55"/>
        <v>0</v>
      </c>
      <c r="H155" s="378">
        <f t="shared" si="55"/>
        <v>0</v>
      </c>
      <c r="I155" s="378">
        <f t="shared" si="55"/>
        <v>0</v>
      </c>
      <c r="J155" s="378">
        <f t="shared" si="55"/>
        <v>0</v>
      </c>
      <c r="K155" s="378">
        <f t="shared" si="55"/>
        <v>0</v>
      </c>
      <c r="L155" s="378">
        <f t="shared" si="55"/>
        <v>0</v>
      </c>
      <c r="M155" s="378">
        <f t="shared" si="55"/>
        <v>0</v>
      </c>
      <c r="N155" s="378">
        <f t="shared" si="55"/>
        <v>0</v>
      </c>
      <c r="O155" s="378">
        <f t="shared" si="55"/>
        <v>0</v>
      </c>
      <c r="P155" s="378">
        <f t="shared" si="55"/>
        <v>0</v>
      </c>
      <c r="Q155" s="378">
        <f t="shared" si="55"/>
        <v>0</v>
      </c>
      <c r="R155" s="309">
        <f t="shared" si="54"/>
        <v>0</v>
      </c>
      <c r="T155" s="311">
        <f t="shared" ref="T155:T156" si="56">SUM(E155,J155)</f>
        <v>0</v>
      </c>
    </row>
    <row r="156" spans="1:221" s="310" customFormat="1" ht="43.5" hidden="1" customHeight="1" x14ac:dyDescent="0.3">
      <c r="A156" s="306" t="s">
        <v>75</v>
      </c>
      <c r="B156" s="307"/>
      <c r="C156" s="307"/>
      <c r="D156" s="308" t="s">
        <v>74</v>
      </c>
      <c r="E156" s="309">
        <f>SUM(E157:E161)</f>
        <v>0</v>
      </c>
      <c r="F156" s="378">
        <f t="shared" ref="F156:P156" si="57">SUM(F157:F161)</f>
        <v>0</v>
      </c>
      <c r="G156" s="378">
        <f t="shared" si="57"/>
        <v>0</v>
      </c>
      <c r="H156" s="378">
        <f t="shared" si="57"/>
        <v>0</v>
      </c>
      <c r="I156" s="378">
        <f t="shared" si="57"/>
        <v>0</v>
      </c>
      <c r="J156" s="378">
        <f t="shared" si="57"/>
        <v>0</v>
      </c>
      <c r="K156" s="378">
        <f t="shared" si="57"/>
        <v>0</v>
      </c>
      <c r="L156" s="378">
        <f t="shared" si="57"/>
        <v>0</v>
      </c>
      <c r="M156" s="378">
        <f t="shared" si="57"/>
        <v>0</v>
      </c>
      <c r="N156" s="378">
        <f t="shared" si="57"/>
        <v>0</v>
      </c>
      <c r="O156" s="378">
        <f t="shared" si="57"/>
        <v>0</v>
      </c>
      <c r="P156" s="378">
        <f t="shared" si="57"/>
        <v>0</v>
      </c>
      <c r="Q156" s="378">
        <f>SUM(Q157)</f>
        <v>0</v>
      </c>
      <c r="R156" s="309">
        <f t="shared" si="54"/>
        <v>0</v>
      </c>
      <c r="T156" s="311">
        <f t="shared" si="56"/>
        <v>0</v>
      </c>
    </row>
    <row r="157" spans="1:221" s="310" customFormat="1" ht="49.5" hidden="1" customHeight="1" x14ac:dyDescent="0.3">
      <c r="A157" s="303" t="s">
        <v>262</v>
      </c>
      <c r="B157" s="312" t="s">
        <v>61</v>
      </c>
      <c r="C157" s="312" t="s">
        <v>62</v>
      </c>
      <c r="D157" s="313" t="s">
        <v>79</v>
      </c>
      <c r="E157" s="379">
        <f>SUM(F157,I157)</f>
        <v>0</v>
      </c>
      <c r="F157" s="380"/>
      <c r="G157" s="381"/>
      <c r="H157" s="381"/>
      <c r="I157" s="381"/>
      <c r="J157" s="314">
        <f t="shared" ref="J157:J160" si="58">SUM(L157,O157)</f>
        <v>0</v>
      </c>
      <c r="K157" s="382"/>
      <c r="L157" s="381"/>
      <c r="M157" s="381"/>
      <c r="N157" s="381"/>
      <c r="O157" s="381"/>
      <c r="P157" s="381"/>
      <c r="Q157" s="381"/>
      <c r="R157" s="314">
        <f t="shared" si="54"/>
        <v>0</v>
      </c>
    </row>
    <row r="158" spans="1:221" s="319" customFormat="1" ht="36.75" hidden="1" customHeight="1" x14ac:dyDescent="0.3">
      <c r="A158" s="315" t="s">
        <v>263</v>
      </c>
      <c r="B158" s="316" t="s">
        <v>264</v>
      </c>
      <c r="C158" s="316" t="s">
        <v>101</v>
      </c>
      <c r="D158" s="317" t="s">
        <v>265</v>
      </c>
      <c r="E158" s="379"/>
      <c r="F158" s="383"/>
      <c r="G158" s="379"/>
      <c r="H158" s="379"/>
      <c r="I158" s="379"/>
      <c r="J158" s="314">
        <f t="shared" si="58"/>
        <v>0</v>
      </c>
      <c r="K158" s="384"/>
      <c r="L158" s="379"/>
      <c r="M158" s="379"/>
      <c r="N158" s="379"/>
      <c r="O158" s="379"/>
      <c r="P158" s="379"/>
      <c r="Q158" s="379"/>
      <c r="R158" s="314">
        <f t="shared" si="54"/>
        <v>0</v>
      </c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318"/>
      <c r="AJ158" s="318"/>
      <c r="AK158" s="318"/>
      <c r="AL158" s="318"/>
      <c r="AM158" s="318"/>
      <c r="AN158" s="318"/>
      <c r="AO158" s="318"/>
      <c r="AP158" s="318"/>
      <c r="AQ158" s="318"/>
      <c r="AR158" s="318"/>
      <c r="AS158" s="318"/>
      <c r="AT158" s="318"/>
      <c r="AU158" s="318"/>
      <c r="AV158" s="318"/>
      <c r="AW158" s="318"/>
      <c r="AX158" s="318"/>
      <c r="AY158" s="318"/>
      <c r="AZ158" s="318"/>
      <c r="BA158" s="318"/>
      <c r="BB158" s="318"/>
      <c r="BC158" s="318"/>
      <c r="BD158" s="318"/>
      <c r="BE158" s="318"/>
      <c r="BF158" s="318"/>
      <c r="BG158" s="318"/>
      <c r="BH158" s="318"/>
      <c r="BI158" s="318"/>
      <c r="BJ158" s="318"/>
      <c r="BK158" s="318"/>
      <c r="BL158" s="318"/>
      <c r="BM158" s="318"/>
      <c r="BN158" s="318"/>
      <c r="BO158" s="318"/>
      <c r="BP158" s="318"/>
      <c r="BQ158" s="318"/>
      <c r="BR158" s="318"/>
      <c r="BS158" s="318"/>
      <c r="BT158" s="318"/>
      <c r="BU158" s="318"/>
      <c r="BV158" s="318"/>
      <c r="BW158" s="318"/>
      <c r="BX158" s="318"/>
      <c r="BY158" s="318"/>
      <c r="BZ158" s="318"/>
      <c r="CA158" s="318"/>
      <c r="CB158" s="318"/>
      <c r="CC158" s="318"/>
      <c r="CD158" s="318"/>
      <c r="CE158" s="318"/>
      <c r="CF158" s="318"/>
      <c r="CG158" s="318"/>
      <c r="CH158" s="318"/>
      <c r="CI158" s="318"/>
      <c r="CJ158" s="318"/>
      <c r="CK158" s="318"/>
      <c r="CL158" s="318"/>
      <c r="CM158" s="318"/>
      <c r="CN158" s="318"/>
      <c r="CO158" s="318"/>
      <c r="CP158" s="318"/>
      <c r="CQ158" s="318"/>
      <c r="CR158" s="318"/>
      <c r="CS158" s="318"/>
      <c r="CT158" s="318"/>
      <c r="CU158" s="318"/>
      <c r="CV158" s="318"/>
      <c r="CW158" s="318"/>
      <c r="CX158" s="318"/>
      <c r="CY158" s="318"/>
      <c r="CZ158" s="318"/>
      <c r="DA158" s="318"/>
      <c r="DB158" s="318"/>
      <c r="DC158" s="318"/>
      <c r="DD158" s="318"/>
      <c r="DE158" s="318"/>
      <c r="DF158" s="318"/>
      <c r="DG158" s="318"/>
      <c r="DH158" s="318"/>
      <c r="DI158" s="318"/>
      <c r="DJ158" s="318"/>
      <c r="DK158" s="318"/>
      <c r="DL158" s="318"/>
      <c r="DM158" s="318"/>
      <c r="DN158" s="318"/>
      <c r="DO158" s="318"/>
      <c r="DP158" s="318"/>
      <c r="DQ158" s="318"/>
      <c r="DR158" s="318"/>
      <c r="DS158" s="318"/>
      <c r="DT158" s="318"/>
      <c r="DU158" s="318"/>
      <c r="DV158" s="318"/>
      <c r="DW158" s="318"/>
      <c r="DX158" s="318"/>
      <c r="DY158" s="318"/>
      <c r="DZ158" s="318"/>
      <c r="EA158" s="318"/>
      <c r="EB158" s="318"/>
      <c r="EC158" s="318"/>
      <c r="ED158" s="318"/>
      <c r="EE158" s="318"/>
      <c r="EF158" s="318"/>
      <c r="EG158" s="318"/>
      <c r="EH158" s="318"/>
      <c r="EI158" s="318"/>
      <c r="EJ158" s="318"/>
      <c r="EK158" s="318"/>
      <c r="EL158" s="318"/>
      <c r="EM158" s="318"/>
      <c r="EN158" s="318"/>
      <c r="EO158" s="318"/>
      <c r="EP158" s="318"/>
      <c r="EQ158" s="318"/>
      <c r="ER158" s="318"/>
      <c r="ES158" s="318"/>
      <c r="ET158" s="318"/>
      <c r="EU158" s="318"/>
      <c r="EV158" s="318"/>
      <c r="EW158" s="318"/>
      <c r="EX158" s="318"/>
      <c r="EY158" s="318"/>
      <c r="EZ158" s="318"/>
      <c r="FA158" s="318"/>
      <c r="FB158" s="318"/>
      <c r="FC158" s="318"/>
      <c r="FD158" s="318"/>
      <c r="FE158" s="318"/>
      <c r="FF158" s="318"/>
      <c r="FG158" s="318"/>
      <c r="FH158" s="318"/>
      <c r="FI158" s="318"/>
      <c r="FJ158" s="318"/>
      <c r="FK158" s="318"/>
      <c r="FL158" s="318"/>
      <c r="FM158" s="318"/>
      <c r="FN158" s="318"/>
      <c r="FO158" s="318"/>
      <c r="FP158" s="318"/>
      <c r="FQ158" s="318"/>
      <c r="FR158" s="318"/>
      <c r="FS158" s="318"/>
      <c r="FT158" s="318"/>
      <c r="FU158" s="318"/>
      <c r="FV158" s="318"/>
      <c r="FW158" s="318"/>
      <c r="FX158" s="318"/>
      <c r="FY158" s="318"/>
      <c r="FZ158" s="318"/>
      <c r="GA158" s="318"/>
      <c r="GB158" s="318"/>
      <c r="GC158" s="318"/>
      <c r="GD158" s="318"/>
      <c r="GE158" s="318"/>
      <c r="GF158" s="318"/>
      <c r="GG158" s="318"/>
      <c r="GH158" s="318"/>
      <c r="GI158" s="318"/>
      <c r="GJ158" s="318"/>
      <c r="GK158" s="318"/>
      <c r="GL158" s="318"/>
      <c r="GM158" s="318"/>
      <c r="GN158" s="318"/>
      <c r="GO158" s="318"/>
      <c r="GP158" s="318"/>
      <c r="GQ158" s="318"/>
      <c r="GR158" s="318"/>
      <c r="GS158" s="318"/>
      <c r="GT158" s="318"/>
      <c r="GU158" s="318"/>
      <c r="GV158" s="318"/>
      <c r="GW158" s="318"/>
      <c r="GX158" s="318"/>
      <c r="GY158" s="318"/>
      <c r="GZ158" s="318"/>
      <c r="HA158" s="318"/>
      <c r="HB158" s="318"/>
      <c r="HC158" s="318"/>
      <c r="HD158" s="318"/>
      <c r="HE158" s="318"/>
      <c r="HF158" s="318"/>
      <c r="HG158" s="318"/>
      <c r="HH158" s="318"/>
      <c r="HI158" s="318"/>
      <c r="HJ158" s="318"/>
      <c r="HK158" s="318"/>
      <c r="HL158" s="318"/>
      <c r="HM158" s="318"/>
    </row>
    <row r="159" spans="1:221" s="319" customFormat="1" ht="22.5" hidden="1" customHeight="1" x14ac:dyDescent="0.3">
      <c r="A159" s="302" t="s">
        <v>266</v>
      </c>
      <c r="B159" s="320" t="s">
        <v>267</v>
      </c>
      <c r="C159" s="320" t="s">
        <v>268</v>
      </c>
      <c r="D159" s="304" t="s">
        <v>269</v>
      </c>
      <c r="E159" s="379">
        <f>SUM(F159,I159)</f>
        <v>0</v>
      </c>
      <c r="F159" s="383"/>
      <c r="G159" s="379"/>
      <c r="H159" s="379"/>
      <c r="I159" s="379"/>
      <c r="J159" s="314">
        <f t="shared" si="58"/>
        <v>0</v>
      </c>
      <c r="K159" s="384"/>
      <c r="L159" s="379"/>
      <c r="M159" s="379"/>
      <c r="N159" s="379"/>
      <c r="O159" s="379"/>
      <c r="P159" s="379"/>
      <c r="Q159" s="379"/>
      <c r="R159" s="314">
        <f t="shared" si="54"/>
        <v>0</v>
      </c>
      <c r="S159" s="318"/>
      <c r="T159" s="318"/>
      <c r="U159" s="318"/>
      <c r="V159" s="318"/>
      <c r="W159" s="318"/>
      <c r="X159" s="318"/>
      <c r="Y159" s="318"/>
      <c r="Z159" s="318"/>
      <c r="AA159" s="318"/>
      <c r="AB159" s="318"/>
      <c r="AC159" s="318"/>
      <c r="AD159" s="318"/>
      <c r="AE159" s="318"/>
      <c r="AF159" s="318"/>
      <c r="AG159" s="318"/>
      <c r="AH159" s="318"/>
      <c r="AI159" s="318"/>
      <c r="AJ159" s="318"/>
      <c r="AK159" s="318"/>
      <c r="AL159" s="318"/>
      <c r="AM159" s="318"/>
      <c r="AN159" s="318"/>
      <c r="AO159" s="318"/>
      <c r="AP159" s="318"/>
      <c r="AQ159" s="318"/>
      <c r="AR159" s="318"/>
      <c r="AS159" s="318"/>
      <c r="AT159" s="318"/>
      <c r="AU159" s="318"/>
      <c r="AV159" s="318"/>
      <c r="AW159" s="318"/>
      <c r="AX159" s="318"/>
      <c r="AY159" s="318"/>
      <c r="AZ159" s="318"/>
      <c r="BA159" s="318"/>
      <c r="BB159" s="318"/>
      <c r="BC159" s="318"/>
      <c r="BD159" s="318"/>
      <c r="BE159" s="318"/>
      <c r="BF159" s="318"/>
      <c r="BG159" s="318"/>
      <c r="BH159" s="318"/>
      <c r="BI159" s="318"/>
      <c r="BJ159" s="318"/>
      <c r="BK159" s="318"/>
      <c r="BL159" s="318"/>
      <c r="BM159" s="318"/>
      <c r="BN159" s="318"/>
      <c r="BO159" s="318"/>
      <c r="BP159" s="318"/>
      <c r="BQ159" s="318"/>
      <c r="BR159" s="318"/>
      <c r="BS159" s="318"/>
      <c r="BT159" s="318"/>
      <c r="BU159" s="318"/>
      <c r="BV159" s="318"/>
      <c r="BW159" s="318"/>
      <c r="BX159" s="318"/>
      <c r="BY159" s="318"/>
      <c r="BZ159" s="318"/>
      <c r="CA159" s="318"/>
      <c r="CB159" s="318"/>
      <c r="CC159" s="318"/>
      <c r="CD159" s="318"/>
      <c r="CE159" s="318"/>
      <c r="CF159" s="318"/>
      <c r="CG159" s="318"/>
      <c r="CH159" s="318"/>
      <c r="CI159" s="318"/>
      <c r="CJ159" s="318"/>
      <c r="CK159" s="318"/>
      <c r="CL159" s="318"/>
      <c r="CM159" s="318"/>
      <c r="CN159" s="318"/>
      <c r="CO159" s="318"/>
      <c r="CP159" s="318"/>
      <c r="CQ159" s="318"/>
      <c r="CR159" s="318"/>
      <c r="CS159" s="318"/>
      <c r="CT159" s="318"/>
      <c r="CU159" s="318"/>
      <c r="CV159" s="318"/>
      <c r="CW159" s="318"/>
      <c r="CX159" s="318"/>
      <c r="CY159" s="318"/>
      <c r="CZ159" s="318"/>
      <c r="DA159" s="318"/>
      <c r="DB159" s="318"/>
      <c r="DC159" s="318"/>
      <c r="DD159" s="318"/>
      <c r="DE159" s="318"/>
      <c r="DF159" s="318"/>
      <c r="DG159" s="318"/>
      <c r="DH159" s="318"/>
      <c r="DI159" s="318"/>
      <c r="DJ159" s="318"/>
      <c r="DK159" s="318"/>
      <c r="DL159" s="318"/>
      <c r="DM159" s="318"/>
      <c r="DN159" s="318"/>
      <c r="DO159" s="318"/>
      <c r="DP159" s="318"/>
      <c r="DQ159" s="318"/>
      <c r="DR159" s="318"/>
      <c r="DS159" s="318"/>
      <c r="DT159" s="318"/>
      <c r="DU159" s="318"/>
      <c r="DV159" s="318"/>
      <c r="DW159" s="318"/>
      <c r="DX159" s="318"/>
      <c r="DY159" s="318"/>
      <c r="DZ159" s="318"/>
      <c r="EA159" s="318"/>
      <c r="EB159" s="318"/>
      <c r="EC159" s="318"/>
      <c r="ED159" s="318"/>
      <c r="EE159" s="318"/>
      <c r="EF159" s="318"/>
      <c r="EG159" s="318"/>
      <c r="EH159" s="318"/>
      <c r="EI159" s="318"/>
      <c r="EJ159" s="318"/>
      <c r="EK159" s="318"/>
      <c r="EL159" s="318"/>
      <c r="EM159" s="318"/>
      <c r="EN159" s="318"/>
      <c r="EO159" s="318"/>
      <c r="EP159" s="318"/>
      <c r="EQ159" s="318"/>
      <c r="ER159" s="318"/>
      <c r="ES159" s="318"/>
      <c r="ET159" s="318"/>
      <c r="EU159" s="318"/>
      <c r="EV159" s="318"/>
      <c r="EW159" s="318"/>
      <c r="EX159" s="318"/>
      <c r="EY159" s="318"/>
      <c r="EZ159" s="318"/>
      <c r="FA159" s="318"/>
      <c r="FB159" s="318"/>
      <c r="FC159" s="318"/>
      <c r="FD159" s="318"/>
      <c r="FE159" s="318"/>
      <c r="FF159" s="318"/>
      <c r="FG159" s="318"/>
      <c r="FH159" s="318"/>
      <c r="FI159" s="318"/>
      <c r="FJ159" s="318"/>
      <c r="FK159" s="318"/>
      <c r="FL159" s="318"/>
      <c r="FM159" s="318"/>
      <c r="FN159" s="318"/>
      <c r="FO159" s="318"/>
      <c r="FP159" s="318"/>
      <c r="FQ159" s="318"/>
      <c r="FR159" s="318"/>
      <c r="FS159" s="318"/>
      <c r="FT159" s="318"/>
      <c r="FU159" s="318"/>
      <c r="FV159" s="318"/>
      <c r="FW159" s="318"/>
      <c r="FX159" s="318"/>
      <c r="FY159" s="318"/>
      <c r="FZ159" s="318"/>
      <c r="GA159" s="318"/>
      <c r="GB159" s="318"/>
      <c r="GC159" s="318"/>
      <c r="GD159" s="318"/>
      <c r="GE159" s="318"/>
      <c r="GF159" s="318"/>
      <c r="GG159" s="318"/>
      <c r="GH159" s="318"/>
      <c r="GI159" s="318"/>
      <c r="GJ159" s="318"/>
      <c r="GK159" s="318"/>
      <c r="GL159" s="318"/>
      <c r="GM159" s="318"/>
      <c r="GN159" s="318"/>
      <c r="GO159" s="318"/>
      <c r="GP159" s="318"/>
      <c r="GQ159" s="318"/>
      <c r="GR159" s="318"/>
      <c r="GS159" s="318"/>
      <c r="GT159" s="318"/>
      <c r="GU159" s="318"/>
      <c r="GV159" s="318"/>
      <c r="GW159" s="318"/>
      <c r="GX159" s="318"/>
      <c r="GY159" s="318"/>
      <c r="GZ159" s="318"/>
      <c r="HA159" s="318"/>
      <c r="HB159" s="318"/>
      <c r="HC159" s="318"/>
      <c r="HD159" s="318"/>
      <c r="HE159" s="318"/>
      <c r="HF159" s="318"/>
      <c r="HG159" s="318"/>
      <c r="HH159" s="318"/>
      <c r="HI159" s="318"/>
      <c r="HJ159" s="318"/>
      <c r="HK159" s="318"/>
      <c r="HL159" s="318"/>
      <c r="HM159" s="318"/>
    </row>
    <row r="160" spans="1:221" s="310" customFormat="1" ht="30" hidden="1" customHeight="1" x14ac:dyDescent="0.3">
      <c r="A160" s="315" t="s">
        <v>529</v>
      </c>
      <c r="B160" s="302" t="s">
        <v>530</v>
      </c>
      <c r="C160" s="302" t="s">
        <v>101</v>
      </c>
      <c r="D160" s="304" t="s">
        <v>531</v>
      </c>
      <c r="E160" s="383"/>
      <c r="F160" s="383"/>
      <c r="G160" s="379"/>
      <c r="H160" s="379"/>
      <c r="I160" s="379"/>
      <c r="J160" s="314">
        <f t="shared" si="58"/>
        <v>0</v>
      </c>
      <c r="K160" s="384"/>
      <c r="L160" s="379"/>
      <c r="M160" s="379"/>
      <c r="N160" s="379"/>
      <c r="O160" s="379"/>
      <c r="P160" s="379"/>
      <c r="Q160" s="379"/>
      <c r="R160" s="314">
        <f t="shared" si="54"/>
        <v>0</v>
      </c>
    </row>
    <row r="161" spans="1:221" s="81" customFormat="1" ht="0.75" customHeight="1" x14ac:dyDescent="0.3">
      <c r="A161" s="21" t="s">
        <v>270</v>
      </c>
      <c r="B161" s="96" t="s">
        <v>271</v>
      </c>
      <c r="C161" s="96" t="s">
        <v>29</v>
      </c>
      <c r="D161" s="28" t="s">
        <v>272</v>
      </c>
      <c r="E161" s="52">
        <f>SUM(F161,I161)</f>
        <v>0</v>
      </c>
      <c r="F161" s="52"/>
      <c r="G161" s="26"/>
      <c r="H161" s="26"/>
      <c r="I161" s="26"/>
      <c r="J161" s="71">
        <f>SUM(L161,O161)</f>
        <v>0</v>
      </c>
      <c r="K161" s="93"/>
      <c r="L161" s="26"/>
      <c r="M161" s="26"/>
      <c r="N161" s="26"/>
      <c r="O161" s="26"/>
      <c r="P161" s="26"/>
      <c r="Q161" s="26"/>
      <c r="R161" s="71">
        <f t="shared" si="54"/>
        <v>0</v>
      </c>
    </row>
    <row r="162" spans="1:221" s="50" customFormat="1" ht="34.5" customHeight="1" x14ac:dyDescent="0.3">
      <c r="A162" s="97"/>
      <c r="B162" s="97"/>
      <c r="C162" s="97"/>
      <c r="D162" s="98" t="s">
        <v>273</v>
      </c>
      <c r="E162" s="387">
        <f t="shared" ref="E162:R162" si="59">SUM(E14,E66,E90,E94,E104,E117,E128,E135,E142,E156)</f>
        <v>-2266018.3400000008</v>
      </c>
      <c r="F162" s="387">
        <f t="shared" si="59"/>
        <v>-2266018.3400000008</v>
      </c>
      <c r="G162" s="387">
        <f t="shared" si="59"/>
        <v>-6699877.3900000006</v>
      </c>
      <c r="H162" s="387">
        <f t="shared" si="59"/>
        <v>766286</v>
      </c>
      <c r="I162" s="387">
        <f t="shared" si="59"/>
        <v>0</v>
      </c>
      <c r="J162" s="387">
        <f t="shared" si="59"/>
        <v>3610729.9</v>
      </c>
      <c r="K162" s="387">
        <f t="shared" si="59"/>
        <v>3610729.9</v>
      </c>
      <c r="L162" s="387">
        <f t="shared" si="59"/>
        <v>0</v>
      </c>
      <c r="M162" s="387">
        <f t="shared" si="59"/>
        <v>0</v>
      </c>
      <c r="N162" s="387">
        <f t="shared" si="59"/>
        <v>0</v>
      </c>
      <c r="O162" s="387">
        <f t="shared" si="59"/>
        <v>3610729.9</v>
      </c>
      <c r="P162" s="387">
        <f t="shared" si="59"/>
        <v>0</v>
      </c>
      <c r="Q162" s="387">
        <f t="shared" si="59"/>
        <v>0</v>
      </c>
      <c r="R162" s="387">
        <f t="shared" si="59"/>
        <v>1344711.5599999996</v>
      </c>
      <c r="T162" s="305">
        <f>SUM(T14,T128,T66,T90,T94,T156,T135,T117,T139,T104,T142)</f>
        <v>1344711.5599999996</v>
      </c>
      <c r="U162" s="631">
        <f>SUM(E162,J162)</f>
        <v>1344711.5599999991</v>
      </c>
      <c r="V162" s="631">
        <f>SUM(E162,J162)</f>
        <v>1344711.5599999991</v>
      </c>
    </row>
    <row r="163" spans="1:221" x14ac:dyDescent="0.2">
      <c r="C163" s="99"/>
      <c r="D163" s="100"/>
      <c r="E163" s="101"/>
      <c r="F163" s="102"/>
      <c r="G163" s="103"/>
      <c r="H163" s="103"/>
      <c r="I163" s="103"/>
      <c r="J163" s="104"/>
      <c r="K163" s="104"/>
      <c r="L163" s="103"/>
      <c r="M163" s="103"/>
      <c r="N163" s="103"/>
      <c r="O163" s="103"/>
      <c r="P163" s="103"/>
      <c r="Q163" s="103"/>
      <c r="R163" s="102"/>
    </row>
    <row r="164" spans="1:221" ht="9" customHeight="1" x14ac:dyDescent="0.2">
      <c r="C164" s="99"/>
      <c r="D164" s="100"/>
      <c r="M164" s="103"/>
      <c r="O164" s="103"/>
      <c r="P164" s="103"/>
      <c r="Q164" s="103"/>
      <c r="R164" s="102"/>
    </row>
    <row r="165" spans="1:221" ht="82.5" customHeight="1" x14ac:dyDescent="0.2">
      <c r="C165" s="105"/>
      <c r="D165" s="100"/>
      <c r="Q165" s="103"/>
      <c r="R165" s="102"/>
    </row>
    <row r="166" spans="1:221" x14ac:dyDescent="0.2">
      <c r="C166" s="99"/>
      <c r="D166" s="100"/>
      <c r="O166" s="103"/>
      <c r="P166" s="103"/>
    </row>
    <row r="167" spans="1:221" ht="12.75" customHeight="1" x14ac:dyDescent="0.2">
      <c r="C167" s="99"/>
    </row>
    <row r="168" spans="1:221" x14ac:dyDescent="0.2">
      <c r="C168" s="99"/>
    </row>
    <row r="169" spans="1:221" x14ac:dyDescent="0.2">
      <c r="C169" s="99"/>
    </row>
    <row r="170" spans="1:221" x14ac:dyDescent="0.2">
      <c r="C170" s="99"/>
    </row>
    <row r="171" spans="1:221" s="34" customFormat="1" ht="12.75" customHeight="1" x14ac:dyDescent="0.2">
      <c r="A171"/>
      <c r="B171"/>
      <c r="C171" s="99"/>
      <c r="E171" s="31"/>
      <c r="F171" s="32"/>
      <c r="G171"/>
      <c r="H171"/>
      <c r="I171"/>
      <c r="J171" s="33"/>
      <c r="K171" s="33"/>
      <c r="L171"/>
      <c r="M171"/>
      <c r="N171"/>
      <c r="O171"/>
      <c r="P171"/>
      <c r="Q171"/>
      <c r="R171" s="3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</row>
    <row r="172" spans="1:221" s="34" customFormat="1" x14ac:dyDescent="0.2">
      <c r="A172"/>
      <c r="B172"/>
      <c r="C172" s="99"/>
      <c r="E172" s="31"/>
      <c r="F172" s="32"/>
      <c r="G172"/>
      <c r="H172"/>
      <c r="I172"/>
      <c r="J172" s="33"/>
      <c r="K172" s="33"/>
      <c r="L172"/>
      <c r="M172"/>
      <c r="N172"/>
      <c r="O172"/>
      <c r="P172"/>
      <c r="Q172"/>
      <c r="R172" s="3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</row>
    <row r="173" spans="1:221" s="34" customFormat="1" x14ac:dyDescent="0.2">
      <c r="A173"/>
      <c r="B173"/>
      <c r="C173" s="99"/>
      <c r="E173" s="31"/>
      <c r="F173" s="32"/>
      <c r="G173"/>
      <c r="H173"/>
      <c r="I173"/>
      <c r="J173" s="33"/>
      <c r="K173" s="33"/>
      <c r="L173"/>
      <c r="M173"/>
      <c r="N173"/>
      <c r="O173"/>
      <c r="P173"/>
      <c r="Q173"/>
      <c r="R173" s="3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</row>
    <row r="174" spans="1:221" s="34" customFormat="1" x14ac:dyDescent="0.2">
      <c r="A174"/>
      <c r="B174"/>
      <c r="C174" s="99"/>
      <c r="E174" s="31"/>
      <c r="F174" s="32"/>
      <c r="G174"/>
      <c r="H174"/>
      <c r="I174"/>
      <c r="J174" s="33"/>
      <c r="K174" s="33"/>
      <c r="L174"/>
      <c r="M174"/>
      <c r="N174"/>
      <c r="O174"/>
      <c r="P174"/>
      <c r="Q174"/>
      <c r="R174" s="3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</row>
    <row r="175" spans="1:221" s="34" customFormat="1" ht="12.75" customHeight="1" x14ac:dyDescent="0.2">
      <c r="A175"/>
      <c r="B175"/>
      <c r="C175" s="99"/>
      <c r="E175" s="31"/>
      <c r="F175" s="32"/>
      <c r="G175"/>
      <c r="H175"/>
      <c r="I175"/>
      <c r="J175" s="33"/>
      <c r="K175" s="33"/>
      <c r="L175"/>
      <c r="M175"/>
      <c r="N175"/>
      <c r="O175"/>
      <c r="P175"/>
      <c r="Q175"/>
      <c r="R175" s="3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</row>
    <row r="176" spans="1:221" s="34" customFormat="1" x14ac:dyDescent="0.2">
      <c r="A176"/>
      <c r="B176"/>
      <c r="C176" s="99"/>
      <c r="E176" s="31"/>
      <c r="F176" s="32"/>
      <c r="G176"/>
      <c r="H176"/>
      <c r="I176"/>
      <c r="J176" s="33"/>
      <c r="K176" s="33"/>
      <c r="L176"/>
      <c r="M176"/>
      <c r="N176"/>
      <c r="O176"/>
      <c r="P176"/>
      <c r="Q176"/>
      <c r="R176" s="3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</row>
    <row r="177" spans="1:221" s="34" customFormat="1" x14ac:dyDescent="0.2">
      <c r="A177"/>
      <c r="B177"/>
      <c r="C177" s="99"/>
      <c r="E177" s="31"/>
      <c r="F177" s="32"/>
      <c r="G177"/>
      <c r="H177"/>
      <c r="I177"/>
      <c r="J177" s="33"/>
      <c r="K177" s="33"/>
      <c r="L177"/>
      <c r="M177"/>
      <c r="N177"/>
      <c r="O177"/>
      <c r="P177"/>
      <c r="Q177"/>
      <c r="R177" s="3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</row>
    <row r="178" spans="1:221" s="34" customFormat="1" x14ac:dyDescent="0.2">
      <c r="A178"/>
      <c r="B178"/>
      <c r="C178" s="99"/>
      <c r="E178" s="31"/>
      <c r="F178" s="32"/>
      <c r="G178"/>
      <c r="H178"/>
      <c r="I178"/>
      <c r="J178" s="33"/>
      <c r="K178" s="33"/>
      <c r="L178"/>
      <c r="M178"/>
      <c r="N178"/>
      <c r="O178"/>
      <c r="P178"/>
      <c r="Q178"/>
      <c r="R178" s="3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</row>
    <row r="179" spans="1:221" s="34" customFormat="1" ht="12.75" customHeight="1" x14ac:dyDescent="0.2">
      <c r="A179"/>
      <c r="B179"/>
      <c r="C179" s="99"/>
      <c r="E179" s="31"/>
      <c r="F179" s="32"/>
      <c r="G179"/>
      <c r="H179"/>
      <c r="I179"/>
      <c r="J179" s="33"/>
      <c r="K179" s="33"/>
      <c r="L179"/>
      <c r="M179"/>
      <c r="N179"/>
      <c r="O179"/>
      <c r="P179"/>
      <c r="Q179"/>
      <c r="R179" s="3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</row>
    <row r="180" spans="1:221" s="34" customFormat="1" x14ac:dyDescent="0.2">
      <c r="A180"/>
      <c r="B180"/>
      <c r="C180" s="99"/>
      <c r="E180" s="31"/>
      <c r="F180" s="32"/>
      <c r="G180"/>
      <c r="H180"/>
      <c r="I180"/>
      <c r="J180" s="33"/>
      <c r="K180" s="33"/>
      <c r="L180"/>
      <c r="M180"/>
      <c r="N180"/>
      <c r="O180"/>
      <c r="P180"/>
      <c r="Q180"/>
      <c r="R180" s="3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</row>
    <row r="181" spans="1:221" s="34" customFormat="1" x14ac:dyDescent="0.2">
      <c r="A181"/>
      <c r="B181"/>
      <c r="C181" s="99"/>
      <c r="E181" s="31"/>
      <c r="F181" s="32"/>
      <c r="G181"/>
      <c r="H181"/>
      <c r="I181"/>
      <c r="J181" s="33"/>
      <c r="K181" s="33"/>
      <c r="L181"/>
      <c r="M181"/>
      <c r="N181"/>
      <c r="O181"/>
      <c r="P181"/>
      <c r="Q181"/>
      <c r="R181" s="3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</row>
    <row r="182" spans="1:221" s="34" customFormat="1" x14ac:dyDescent="0.2">
      <c r="A182"/>
      <c r="B182"/>
      <c r="C182" s="99"/>
      <c r="E182" s="31"/>
      <c r="F182" s="32"/>
      <c r="G182"/>
      <c r="H182"/>
      <c r="I182"/>
      <c r="J182" s="33"/>
      <c r="K182" s="33"/>
      <c r="L182"/>
      <c r="M182"/>
      <c r="N182"/>
      <c r="O182"/>
      <c r="P182"/>
      <c r="Q182"/>
      <c r="R182" s="3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221" s="34" customFormat="1" ht="12.75" customHeight="1" x14ac:dyDescent="0.2">
      <c r="A183"/>
      <c r="B183"/>
      <c r="C183" s="99"/>
      <c r="E183" s="31"/>
      <c r="F183" s="32"/>
      <c r="G183"/>
      <c r="H183"/>
      <c r="I183"/>
      <c r="J183" s="33"/>
      <c r="K183" s="33"/>
      <c r="L183"/>
      <c r="M183"/>
      <c r="N183"/>
      <c r="O183"/>
      <c r="P183"/>
      <c r="Q183"/>
      <c r="R183" s="3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</row>
    <row r="184" spans="1:221" s="34" customFormat="1" x14ac:dyDescent="0.2">
      <c r="A184"/>
      <c r="B184"/>
      <c r="C184" s="99"/>
      <c r="E184" s="31"/>
      <c r="F184" s="32"/>
      <c r="G184"/>
      <c r="H184"/>
      <c r="I184"/>
      <c r="J184" s="33"/>
      <c r="K184" s="33"/>
      <c r="L184"/>
      <c r="M184"/>
      <c r="N184"/>
      <c r="O184"/>
      <c r="P184"/>
      <c r="Q184"/>
      <c r="R184" s="3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</row>
    <row r="185" spans="1:221" s="34" customFormat="1" x14ac:dyDescent="0.2">
      <c r="A185"/>
      <c r="B185"/>
      <c r="C185" s="99"/>
      <c r="E185" s="31"/>
      <c r="F185" s="32"/>
      <c r="G185"/>
      <c r="H185"/>
      <c r="I185"/>
      <c r="J185" s="33"/>
      <c r="K185" s="33"/>
      <c r="L185"/>
      <c r="M185"/>
      <c r="N185"/>
      <c r="O185"/>
      <c r="P185"/>
      <c r="Q185"/>
      <c r="R185" s="3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</row>
    <row r="186" spans="1:221" s="34" customFormat="1" x14ac:dyDescent="0.2">
      <c r="A186"/>
      <c r="B186"/>
      <c r="C186" s="99"/>
      <c r="E186" s="31"/>
      <c r="F186" s="32"/>
      <c r="G186"/>
      <c r="H186"/>
      <c r="I186"/>
      <c r="J186" s="33"/>
      <c r="K186" s="33"/>
      <c r="L186"/>
      <c r="M186"/>
      <c r="N186"/>
      <c r="O186"/>
      <c r="P186"/>
      <c r="Q186"/>
      <c r="R186" s="3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34" customFormat="1" ht="12.75" customHeight="1" x14ac:dyDescent="0.2">
      <c r="A187"/>
      <c r="B187"/>
      <c r="C187" s="99"/>
      <c r="E187" s="31"/>
      <c r="F187" s="32"/>
      <c r="G187"/>
      <c r="H187"/>
      <c r="I187"/>
      <c r="J187" s="33"/>
      <c r="K187" s="33"/>
      <c r="L187"/>
      <c r="M187"/>
      <c r="N187"/>
      <c r="O187"/>
      <c r="P187"/>
      <c r="Q187"/>
      <c r="R187" s="3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221" s="34" customFormat="1" x14ac:dyDescent="0.2">
      <c r="A188"/>
      <c r="B188"/>
      <c r="C188" s="99"/>
      <c r="E188" s="31"/>
      <c r="F188" s="32"/>
      <c r="G188"/>
      <c r="H188"/>
      <c r="I188"/>
      <c r="J188" s="33"/>
      <c r="K188" s="33"/>
      <c r="L188"/>
      <c r="M188"/>
      <c r="N188"/>
      <c r="O188"/>
      <c r="P188"/>
      <c r="Q188"/>
      <c r="R188" s="3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</row>
    <row r="189" spans="1:221" s="34" customFormat="1" x14ac:dyDescent="0.2">
      <c r="A189"/>
      <c r="B189"/>
      <c r="C189" s="99"/>
      <c r="E189" s="31"/>
      <c r="F189" s="32"/>
      <c r="G189"/>
      <c r="H189"/>
      <c r="I189"/>
      <c r="J189" s="33"/>
      <c r="K189" s="33"/>
      <c r="L189"/>
      <c r="M189"/>
      <c r="N189"/>
      <c r="O189"/>
      <c r="P189"/>
      <c r="Q189"/>
      <c r="R189" s="3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</row>
    <row r="190" spans="1:221" s="34" customFormat="1" x14ac:dyDescent="0.2">
      <c r="A190"/>
      <c r="B190"/>
      <c r="C190" s="99"/>
      <c r="E190" s="31"/>
      <c r="F190" s="32"/>
      <c r="G190"/>
      <c r="H190"/>
      <c r="I190"/>
      <c r="J190" s="33"/>
      <c r="K190" s="33"/>
      <c r="L190"/>
      <c r="M190"/>
      <c r="N190"/>
      <c r="O190"/>
      <c r="P190"/>
      <c r="Q190"/>
      <c r="R190" s="3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</row>
    <row r="191" spans="1:221" s="34" customFormat="1" ht="12.75" customHeight="1" x14ac:dyDescent="0.2">
      <c r="A191"/>
      <c r="B191"/>
      <c r="C191" s="99"/>
      <c r="E191" s="31"/>
      <c r="F191" s="32"/>
      <c r="G191"/>
      <c r="H191"/>
      <c r="I191"/>
      <c r="J191" s="33"/>
      <c r="K191" s="33"/>
      <c r="L191"/>
      <c r="M191"/>
      <c r="N191"/>
      <c r="O191"/>
      <c r="P191"/>
      <c r="Q191"/>
      <c r="R191" s="3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</row>
    <row r="192" spans="1:221" s="34" customFormat="1" x14ac:dyDescent="0.2">
      <c r="A192"/>
      <c r="B192"/>
      <c r="C192" s="99"/>
      <c r="E192" s="31"/>
      <c r="F192" s="32"/>
      <c r="G192"/>
      <c r="H192"/>
      <c r="I192"/>
      <c r="J192" s="33"/>
      <c r="K192" s="33"/>
      <c r="L192"/>
      <c r="M192"/>
      <c r="N192"/>
      <c r="O192"/>
      <c r="P192"/>
      <c r="Q192"/>
      <c r="R192" s="3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</row>
    <row r="193" spans="1:221" s="34" customFormat="1" x14ac:dyDescent="0.2">
      <c r="A193"/>
      <c r="B193"/>
      <c r="C193" s="99"/>
      <c r="E193" s="31"/>
      <c r="F193" s="32"/>
      <c r="G193"/>
      <c r="H193"/>
      <c r="I193"/>
      <c r="J193" s="33"/>
      <c r="K193" s="33"/>
      <c r="L193"/>
      <c r="M193"/>
      <c r="N193"/>
      <c r="O193"/>
      <c r="P193"/>
      <c r="Q193"/>
      <c r="R193" s="3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221" s="34" customFormat="1" x14ac:dyDescent="0.2">
      <c r="A194"/>
      <c r="B194"/>
      <c r="C194" s="99"/>
      <c r="E194" s="31"/>
      <c r="F194" s="32"/>
      <c r="G194"/>
      <c r="H194"/>
      <c r="I194"/>
      <c r="J194" s="33"/>
      <c r="K194" s="33"/>
      <c r="L194"/>
      <c r="M194"/>
      <c r="N194"/>
      <c r="O194"/>
      <c r="P194"/>
      <c r="Q194"/>
      <c r="R194" s="3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</row>
    <row r="195" spans="1:221" s="34" customFormat="1" ht="12.75" customHeight="1" x14ac:dyDescent="0.2">
      <c r="A195"/>
      <c r="B195"/>
      <c r="C195" s="99"/>
      <c r="E195" s="31"/>
      <c r="F195" s="32"/>
      <c r="G195"/>
      <c r="H195"/>
      <c r="I195"/>
      <c r="J195" s="33"/>
      <c r="K195" s="33"/>
      <c r="L195"/>
      <c r="M195"/>
      <c r="N195"/>
      <c r="O195"/>
      <c r="P195"/>
      <c r="Q195"/>
      <c r="R195" s="3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</row>
    <row r="196" spans="1:221" s="34" customFormat="1" x14ac:dyDescent="0.2">
      <c r="A196"/>
      <c r="B196"/>
      <c r="C196" s="99"/>
      <c r="E196" s="31"/>
      <c r="F196" s="32"/>
      <c r="G196"/>
      <c r="H196"/>
      <c r="I196"/>
      <c r="J196" s="33"/>
      <c r="K196" s="33"/>
      <c r="L196"/>
      <c r="M196"/>
      <c r="N196"/>
      <c r="O196"/>
      <c r="P196"/>
      <c r="Q196"/>
      <c r="R196" s="3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34" customFormat="1" x14ac:dyDescent="0.2">
      <c r="A197"/>
      <c r="B197"/>
      <c r="C197" s="99"/>
      <c r="E197" s="31"/>
      <c r="F197" s="32"/>
      <c r="G197"/>
      <c r="H197"/>
      <c r="I197"/>
      <c r="J197" s="33"/>
      <c r="K197" s="33"/>
      <c r="L197"/>
      <c r="M197"/>
      <c r="N197"/>
      <c r="O197"/>
      <c r="P197"/>
      <c r="Q197"/>
      <c r="R197" s="3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221" s="34" customFormat="1" x14ac:dyDescent="0.2">
      <c r="A198"/>
      <c r="B198"/>
      <c r="C198" s="99"/>
      <c r="E198" s="31"/>
      <c r="F198" s="32"/>
      <c r="G198"/>
      <c r="H198"/>
      <c r="I198"/>
      <c r="J198" s="33"/>
      <c r="K198" s="33"/>
      <c r="L198"/>
      <c r="M198"/>
      <c r="N198"/>
      <c r="O198"/>
      <c r="P198"/>
      <c r="Q198"/>
      <c r="R198" s="3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</row>
    <row r="199" spans="1:221" s="34" customFormat="1" ht="12.75" customHeight="1" x14ac:dyDescent="0.2">
      <c r="A199"/>
      <c r="B199"/>
      <c r="C199" s="99"/>
      <c r="E199" s="31"/>
      <c r="F199" s="32"/>
      <c r="G199"/>
      <c r="H199"/>
      <c r="I199"/>
      <c r="J199" s="33"/>
      <c r="K199" s="33"/>
      <c r="L199"/>
      <c r="M199"/>
      <c r="N199"/>
      <c r="O199"/>
      <c r="P199"/>
      <c r="Q199"/>
      <c r="R199" s="3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221" s="34" customFormat="1" x14ac:dyDescent="0.2">
      <c r="A200"/>
      <c r="B200"/>
      <c r="C200" s="99"/>
      <c r="E200" s="31"/>
      <c r="F200" s="32"/>
      <c r="G200"/>
      <c r="H200"/>
      <c r="I200"/>
      <c r="J200" s="33"/>
      <c r="K200" s="33"/>
      <c r="L200"/>
      <c r="M200"/>
      <c r="N200"/>
      <c r="O200"/>
      <c r="P200"/>
      <c r="Q200"/>
      <c r="R200" s="3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</row>
    <row r="201" spans="1:221" s="34" customFormat="1" x14ac:dyDescent="0.2">
      <c r="A201"/>
      <c r="B201"/>
      <c r="C201" s="99"/>
      <c r="E201" s="31"/>
      <c r="F201" s="32"/>
      <c r="G201"/>
      <c r="H201"/>
      <c r="I201"/>
      <c r="J201" s="33"/>
      <c r="K201" s="33"/>
      <c r="L201"/>
      <c r="M201"/>
      <c r="N201"/>
      <c r="O201"/>
      <c r="P201"/>
      <c r="Q201"/>
      <c r="R201" s="3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</row>
    <row r="202" spans="1:221" s="34" customFormat="1" x14ac:dyDescent="0.2">
      <c r="A202"/>
      <c r="B202"/>
      <c r="C202" s="99"/>
      <c r="E202" s="31"/>
      <c r="F202" s="32"/>
      <c r="G202"/>
      <c r="H202"/>
      <c r="I202"/>
      <c r="J202" s="33"/>
      <c r="K202" s="33"/>
      <c r="L202"/>
      <c r="M202"/>
      <c r="N202"/>
      <c r="O202"/>
      <c r="P202"/>
      <c r="Q202"/>
      <c r="R202" s="3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</row>
    <row r="203" spans="1:221" s="34" customFormat="1" ht="12.75" customHeight="1" x14ac:dyDescent="0.2">
      <c r="A203"/>
      <c r="B203"/>
      <c r="C203" s="99"/>
      <c r="E203" s="31"/>
      <c r="F203" s="32"/>
      <c r="G203"/>
      <c r="H203"/>
      <c r="I203"/>
      <c r="J203" s="33"/>
      <c r="K203" s="33"/>
      <c r="L203"/>
      <c r="M203"/>
      <c r="N203"/>
      <c r="O203"/>
      <c r="P203"/>
      <c r="Q203"/>
      <c r="R203" s="3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</row>
    <row r="204" spans="1:221" s="34" customFormat="1" x14ac:dyDescent="0.2">
      <c r="A204"/>
      <c r="B204"/>
      <c r="C204" s="99"/>
      <c r="E204" s="31"/>
      <c r="F204" s="32"/>
      <c r="G204"/>
      <c r="H204"/>
      <c r="I204"/>
      <c r="J204" s="33"/>
      <c r="K204" s="33"/>
      <c r="L204"/>
      <c r="M204"/>
      <c r="N204"/>
      <c r="O204"/>
      <c r="P204"/>
      <c r="Q204"/>
      <c r="R204" s="3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</row>
    <row r="205" spans="1:221" s="34" customFormat="1" x14ac:dyDescent="0.2">
      <c r="A205"/>
      <c r="B205"/>
      <c r="C205" s="99"/>
      <c r="E205" s="31"/>
      <c r="F205" s="32"/>
      <c r="G205"/>
      <c r="H205"/>
      <c r="I205"/>
      <c r="J205" s="33"/>
      <c r="K205" s="33"/>
      <c r="L205"/>
      <c r="M205"/>
      <c r="N205"/>
      <c r="O205"/>
      <c r="P205"/>
      <c r="Q205"/>
      <c r="R205" s="3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221" s="34" customFormat="1" x14ac:dyDescent="0.2">
      <c r="A206"/>
      <c r="B206"/>
      <c r="C206" s="99"/>
      <c r="E206" s="31"/>
      <c r="F206" s="32"/>
      <c r="G206"/>
      <c r="H206"/>
      <c r="I206"/>
      <c r="J206" s="33"/>
      <c r="K206" s="33"/>
      <c r="L206"/>
      <c r="M206"/>
      <c r="N206"/>
      <c r="O206"/>
      <c r="P206"/>
      <c r="Q206"/>
      <c r="R206" s="3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</row>
    <row r="207" spans="1:221" s="34" customFormat="1" ht="12.75" customHeight="1" x14ac:dyDescent="0.2">
      <c r="A207"/>
      <c r="B207"/>
      <c r="C207" s="99"/>
      <c r="E207" s="31"/>
      <c r="F207" s="32"/>
      <c r="G207"/>
      <c r="H207"/>
      <c r="I207"/>
      <c r="J207" s="33"/>
      <c r="K207" s="33"/>
      <c r="L207"/>
      <c r="M207"/>
      <c r="N207"/>
      <c r="O207"/>
      <c r="P207"/>
      <c r="Q207"/>
      <c r="R207" s="3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</row>
    <row r="208" spans="1:221" s="34" customFormat="1" x14ac:dyDescent="0.2">
      <c r="A208"/>
      <c r="B208"/>
      <c r="C208" s="99"/>
      <c r="E208" s="31"/>
      <c r="F208" s="32"/>
      <c r="G208"/>
      <c r="H208"/>
      <c r="I208"/>
      <c r="J208" s="33"/>
      <c r="K208" s="33"/>
      <c r="L208"/>
      <c r="M208"/>
      <c r="N208"/>
      <c r="O208"/>
      <c r="P208"/>
      <c r="Q208"/>
      <c r="R208" s="3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221" s="34" customFormat="1" x14ac:dyDescent="0.2">
      <c r="A209"/>
      <c r="B209"/>
      <c r="C209" s="99"/>
      <c r="E209" s="31"/>
      <c r="F209" s="32"/>
      <c r="G209"/>
      <c r="H209"/>
      <c r="I209"/>
      <c r="J209" s="33"/>
      <c r="K209" s="33"/>
      <c r="L209"/>
      <c r="M209"/>
      <c r="N209"/>
      <c r="O209"/>
      <c r="P209"/>
      <c r="Q209"/>
      <c r="R209" s="3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</row>
    <row r="210" spans="1:221" s="34" customFormat="1" x14ac:dyDescent="0.2">
      <c r="A210"/>
      <c r="B210"/>
      <c r="C210" s="99"/>
      <c r="E210" s="31"/>
      <c r="F210" s="32"/>
      <c r="G210"/>
      <c r="H210"/>
      <c r="I210"/>
      <c r="J210" s="33"/>
      <c r="K210" s="33"/>
      <c r="L210"/>
      <c r="M210"/>
      <c r="N210"/>
      <c r="O210"/>
      <c r="P210"/>
      <c r="Q210"/>
      <c r="R210" s="3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</row>
    <row r="211" spans="1:221" s="34" customFormat="1" ht="12.75" customHeight="1" x14ac:dyDescent="0.2">
      <c r="A211"/>
      <c r="B211"/>
      <c r="C211" s="99"/>
      <c r="E211" s="31"/>
      <c r="F211" s="32"/>
      <c r="G211"/>
      <c r="H211"/>
      <c r="I211"/>
      <c r="J211" s="33"/>
      <c r="K211" s="33"/>
      <c r="L211"/>
      <c r="M211"/>
      <c r="N211"/>
      <c r="O211"/>
      <c r="P211"/>
      <c r="Q211"/>
      <c r="R211" s="3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</row>
    <row r="212" spans="1:221" s="34" customFormat="1" x14ac:dyDescent="0.2">
      <c r="A212"/>
      <c r="B212"/>
      <c r="C212" s="99"/>
      <c r="E212" s="31"/>
      <c r="F212" s="32"/>
      <c r="G212"/>
      <c r="H212"/>
      <c r="I212"/>
      <c r="J212" s="33"/>
      <c r="K212" s="33"/>
      <c r="L212"/>
      <c r="M212"/>
      <c r="N212"/>
      <c r="O212"/>
      <c r="P212"/>
      <c r="Q212"/>
      <c r="R212" s="3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</row>
    <row r="213" spans="1:221" s="34" customFormat="1" x14ac:dyDescent="0.2">
      <c r="A213"/>
      <c r="B213"/>
      <c r="C213" s="99"/>
      <c r="E213" s="31"/>
      <c r="F213" s="32"/>
      <c r="G213"/>
      <c r="H213"/>
      <c r="I213"/>
      <c r="J213" s="33"/>
      <c r="K213" s="33"/>
      <c r="L213"/>
      <c r="M213"/>
      <c r="N213"/>
      <c r="O213"/>
      <c r="P213"/>
      <c r="Q213"/>
      <c r="R213" s="3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</row>
    <row r="214" spans="1:221" s="34" customFormat="1" x14ac:dyDescent="0.2">
      <c r="A214"/>
      <c r="B214"/>
      <c r="C214" s="99"/>
      <c r="E214" s="31"/>
      <c r="F214" s="32"/>
      <c r="G214"/>
      <c r="H214"/>
      <c r="I214"/>
      <c r="J214" s="33"/>
      <c r="K214" s="33"/>
      <c r="L214"/>
      <c r="M214"/>
      <c r="N214"/>
      <c r="O214"/>
      <c r="P214"/>
      <c r="Q214"/>
      <c r="R214" s="3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221" s="34" customFormat="1" ht="12.75" customHeight="1" x14ac:dyDescent="0.2">
      <c r="A215"/>
      <c r="B215"/>
      <c r="C215" s="99"/>
      <c r="E215" s="31"/>
      <c r="F215" s="32"/>
      <c r="G215"/>
      <c r="H215"/>
      <c r="I215"/>
      <c r="J215" s="33"/>
      <c r="K215" s="33"/>
      <c r="L215"/>
      <c r="M215"/>
      <c r="N215"/>
      <c r="O215"/>
      <c r="P215"/>
      <c r="Q215"/>
      <c r="R215" s="3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</row>
    <row r="216" spans="1:221" s="34" customFormat="1" x14ac:dyDescent="0.2">
      <c r="A216"/>
      <c r="B216"/>
      <c r="C216" s="99"/>
      <c r="E216" s="31"/>
      <c r="F216" s="32"/>
      <c r="G216"/>
      <c r="H216"/>
      <c r="I216"/>
      <c r="J216" s="33"/>
      <c r="K216" s="33"/>
      <c r="L216"/>
      <c r="M216"/>
      <c r="N216"/>
      <c r="O216"/>
      <c r="P216"/>
      <c r="Q216"/>
      <c r="R216" s="3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</row>
    <row r="217" spans="1:221" s="34" customFormat="1" x14ac:dyDescent="0.2">
      <c r="A217"/>
      <c r="B217"/>
      <c r="C217" s="99"/>
      <c r="E217" s="31"/>
      <c r="F217" s="32"/>
      <c r="G217"/>
      <c r="H217"/>
      <c r="I217"/>
      <c r="J217" s="33"/>
      <c r="K217" s="33"/>
      <c r="L217"/>
      <c r="M217"/>
      <c r="N217"/>
      <c r="O217"/>
      <c r="P217"/>
      <c r="Q217"/>
      <c r="R217" s="3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</row>
    <row r="218" spans="1:221" s="34" customFormat="1" x14ac:dyDescent="0.2">
      <c r="A218"/>
      <c r="B218"/>
      <c r="C218" s="99"/>
      <c r="E218" s="31"/>
      <c r="F218" s="32"/>
      <c r="G218"/>
      <c r="H218"/>
      <c r="I218"/>
      <c r="J218" s="33"/>
      <c r="K218" s="33"/>
      <c r="L218"/>
      <c r="M218"/>
      <c r="N218"/>
      <c r="O218"/>
      <c r="P218"/>
      <c r="Q218"/>
      <c r="R218" s="3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1" s="34" customFormat="1" ht="12.75" customHeight="1" x14ac:dyDescent="0.2">
      <c r="A219"/>
      <c r="B219"/>
      <c r="C219" s="99"/>
      <c r="E219" s="31"/>
      <c r="F219" s="32"/>
      <c r="G219"/>
      <c r="H219"/>
      <c r="I219"/>
      <c r="J219" s="33"/>
      <c r="K219" s="33"/>
      <c r="L219"/>
      <c r="M219"/>
      <c r="N219"/>
      <c r="O219"/>
      <c r="P219"/>
      <c r="Q219"/>
      <c r="R219" s="3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</row>
    <row r="220" spans="1:221" s="34" customFormat="1" x14ac:dyDescent="0.2">
      <c r="A220"/>
      <c r="B220"/>
      <c r="C220" s="99"/>
      <c r="E220" s="31"/>
      <c r="F220" s="32"/>
      <c r="G220"/>
      <c r="H220"/>
      <c r="I220"/>
      <c r="J220" s="33"/>
      <c r="K220" s="33"/>
      <c r="L220"/>
      <c r="M220"/>
      <c r="N220"/>
      <c r="O220"/>
      <c r="P220"/>
      <c r="Q220"/>
      <c r="R220" s="3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1" s="34" customFormat="1" x14ac:dyDescent="0.2">
      <c r="A221"/>
      <c r="B221"/>
      <c r="C221" s="99"/>
      <c r="E221" s="31"/>
      <c r="F221" s="32"/>
      <c r="G221"/>
      <c r="H221"/>
      <c r="I221"/>
      <c r="J221" s="33"/>
      <c r="K221" s="33"/>
      <c r="L221"/>
      <c r="M221"/>
      <c r="N221"/>
      <c r="O221"/>
      <c r="P221"/>
      <c r="Q221"/>
      <c r="R221" s="3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221" s="34" customFormat="1" x14ac:dyDescent="0.2">
      <c r="A222"/>
      <c r="B222"/>
      <c r="C222" s="99"/>
      <c r="E222" s="31"/>
      <c r="F222" s="32"/>
      <c r="G222"/>
      <c r="H222"/>
      <c r="I222"/>
      <c r="J222" s="33"/>
      <c r="K222" s="33"/>
      <c r="L222"/>
      <c r="M222"/>
      <c r="N222"/>
      <c r="O222"/>
      <c r="P222"/>
      <c r="Q222"/>
      <c r="R222" s="3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</row>
    <row r="223" spans="1:221" s="34" customFormat="1" ht="12.75" customHeight="1" x14ac:dyDescent="0.2">
      <c r="A223"/>
      <c r="B223"/>
      <c r="C223" s="99"/>
      <c r="E223" s="31"/>
      <c r="F223" s="32"/>
      <c r="G223"/>
      <c r="H223"/>
      <c r="I223"/>
      <c r="J223" s="33"/>
      <c r="K223" s="33"/>
      <c r="L223"/>
      <c r="M223"/>
      <c r="N223"/>
      <c r="O223"/>
      <c r="P223"/>
      <c r="Q223"/>
      <c r="R223" s="3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</row>
    <row r="224" spans="1:221" s="34" customFormat="1" x14ac:dyDescent="0.2">
      <c r="A224"/>
      <c r="B224"/>
      <c r="C224" s="99"/>
      <c r="E224" s="31"/>
      <c r="F224" s="32"/>
      <c r="G224"/>
      <c r="H224"/>
      <c r="I224"/>
      <c r="J224" s="33"/>
      <c r="K224" s="33"/>
      <c r="L224"/>
      <c r="M224"/>
      <c r="N224"/>
      <c r="O224"/>
      <c r="P224"/>
      <c r="Q224"/>
      <c r="R224" s="3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</row>
    <row r="225" spans="1:221" s="34" customFormat="1" x14ac:dyDescent="0.2">
      <c r="A225"/>
      <c r="B225"/>
      <c r="C225" s="99"/>
      <c r="E225" s="31"/>
      <c r="F225" s="32"/>
      <c r="G225"/>
      <c r="H225"/>
      <c r="I225"/>
      <c r="J225" s="33"/>
      <c r="K225" s="33"/>
      <c r="L225"/>
      <c r="M225"/>
      <c r="N225"/>
      <c r="O225"/>
      <c r="P225"/>
      <c r="Q225"/>
      <c r="R225" s="3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</row>
    <row r="226" spans="1:221" s="34" customFormat="1" x14ac:dyDescent="0.2">
      <c r="A226"/>
      <c r="B226"/>
      <c r="C226" s="99"/>
      <c r="E226" s="31"/>
      <c r="F226" s="32"/>
      <c r="G226"/>
      <c r="H226"/>
      <c r="I226"/>
      <c r="J226" s="33"/>
      <c r="K226" s="33"/>
      <c r="L226"/>
      <c r="M226"/>
      <c r="N226"/>
      <c r="O226"/>
      <c r="P226"/>
      <c r="Q226"/>
      <c r="R226" s="3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</row>
    <row r="227" spans="1:221" s="34" customFormat="1" ht="12.75" customHeight="1" x14ac:dyDescent="0.2">
      <c r="A227"/>
      <c r="B227"/>
      <c r="C227" s="99"/>
      <c r="E227" s="31"/>
      <c r="F227" s="32"/>
      <c r="G227"/>
      <c r="H227"/>
      <c r="I227"/>
      <c r="J227" s="33"/>
      <c r="K227" s="33"/>
      <c r="L227"/>
      <c r="M227"/>
      <c r="N227"/>
      <c r="O227"/>
      <c r="P227"/>
      <c r="Q227"/>
      <c r="R227" s="3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</row>
    <row r="228" spans="1:221" s="34" customFormat="1" x14ac:dyDescent="0.2">
      <c r="A228"/>
      <c r="B228"/>
      <c r="C228" s="99"/>
      <c r="E228" s="31"/>
      <c r="F228" s="32"/>
      <c r="G228"/>
      <c r="H228"/>
      <c r="I228"/>
      <c r="J228" s="33"/>
      <c r="K228" s="33"/>
      <c r="L228"/>
      <c r="M228"/>
      <c r="N228"/>
      <c r="O228"/>
      <c r="P228"/>
      <c r="Q228"/>
      <c r="R228" s="3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</row>
    <row r="229" spans="1:221" s="34" customFormat="1" x14ac:dyDescent="0.2">
      <c r="A229"/>
      <c r="B229"/>
      <c r="C229" s="99"/>
      <c r="E229" s="31"/>
      <c r="F229" s="32"/>
      <c r="G229"/>
      <c r="H229"/>
      <c r="I229"/>
      <c r="J229" s="33"/>
      <c r="K229" s="33"/>
      <c r="L229"/>
      <c r="M229"/>
      <c r="N229"/>
      <c r="O229"/>
      <c r="P229"/>
      <c r="Q229"/>
      <c r="R229" s="3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221" s="34" customFormat="1" x14ac:dyDescent="0.2">
      <c r="A230"/>
      <c r="B230"/>
      <c r="C230" s="99"/>
      <c r="E230" s="31"/>
      <c r="F230" s="32"/>
      <c r="G230"/>
      <c r="H230"/>
      <c r="I230"/>
      <c r="J230" s="33"/>
      <c r="K230" s="33"/>
      <c r="L230"/>
      <c r="M230"/>
      <c r="N230"/>
      <c r="O230"/>
      <c r="P230"/>
      <c r="Q230"/>
      <c r="R230" s="3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</row>
    <row r="231" spans="1:221" s="34" customFormat="1" ht="12.75" customHeight="1" x14ac:dyDescent="0.2">
      <c r="A231"/>
      <c r="B231"/>
      <c r="C231" s="99"/>
      <c r="E231" s="31"/>
      <c r="F231" s="32"/>
      <c r="G231"/>
      <c r="H231"/>
      <c r="I231"/>
      <c r="J231" s="33"/>
      <c r="K231" s="33"/>
      <c r="L231"/>
      <c r="M231"/>
      <c r="N231"/>
      <c r="O231"/>
      <c r="P231"/>
      <c r="Q231"/>
      <c r="R231" s="3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</row>
    <row r="232" spans="1:221" s="34" customFormat="1" x14ac:dyDescent="0.2">
      <c r="A232"/>
      <c r="B232"/>
      <c r="C232" s="99"/>
      <c r="E232" s="31"/>
      <c r="F232" s="32"/>
      <c r="G232"/>
      <c r="H232"/>
      <c r="I232"/>
      <c r="J232" s="33"/>
      <c r="K232" s="33"/>
      <c r="L232"/>
      <c r="M232"/>
      <c r="N232"/>
      <c r="O232"/>
      <c r="P232"/>
      <c r="Q232"/>
      <c r="R232" s="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</row>
    <row r="233" spans="1:221" s="34" customFormat="1" x14ac:dyDescent="0.2">
      <c r="A233"/>
      <c r="B233"/>
      <c r="C233" s="99"/>
      <c r="E233" s="31"/>
      <c r="F233" s="32"/>
      <c r="G233"/>
      <c r="H233"/>
      <c r="I233"/>
      <c r="J233" s="33"/>
      <c r="K233" s="33"/>
      <c r="L233"/>
      <c r="M233"/>
      <c r="N233"/>
      <c r="O233"/>
      <c r="P233"/>
      <c r="Q233"/>
      <c r="R233" s="3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</row>
    <row r="234" spans="1:221" s="34" customFormat="1" x14ac:dyDescent="0.2">
      <c r="A234"/>
      <c r="B234"/>
      <c r="C234" s="99"/>
      <c r="E234" s="31"/>
      <c r="F234" s="32"/>
      <c r="G234"/>
      <c r="H234"/>
      <c r="I234"/>
      <c r="J234" s="33"/>
      <c r="K234" s="33"/>
      <c r="L234"/>
      <c r="M234"/>
      <c r="N234"/>
      <c r="O234"/>
      <c r="P234"/>
      <c r="Q234"/>
      <c r="R234" s="3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</row>
    <row r="235" spans="1:221" s="34" customFormat="1" ht="12.75" customHeight="1" x14ac:dyDescent="0.2">
      <c r="A235"/>
      <c r="B235"/>
      <c r="C235" s="99"/>
      <c r="E235" s="31"/>
      <c r="F235" s="32"/>
      <c r="G235"/>
      <c r="H235"/>
      <c r="I235"/>
      <c r="J235" s="33"/>
      <c r="K235" s="33"/>
      <c r="L235"/>
      <c r="M235"/>
      <c r="N235"/>
      <c r="O235"/>
      <c r="P235"/>
      <c r="Q235"/>
      <c r="R235" s="3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</row>
    <row r="236" spans="1:221" s="34" customFormat="1" x14ac:dyDescent="0.2">
      <c r="A236"/>
      <c r="B236"/>
      <c r="C236" s="99"/>
      <c r="E236" s="31"/>
      <c r="F236" s="32"/>
      <c r="G236"/>
      <c r="H236"/>
      <c r="I236"/>
      <c r="J236" s="33"/>
      <c r="K236" s="33"/>
      <c r="L236"/>
      <c r="M236"/>
      <c r="N236"/>
      <c r="O236"/>
      <c r="P236"/>
      <c r="Q236"/>
      <c r="R236" s="3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221" s="34" customFormat="1" x14ac:dyDescent="0.2">
      <c r="A237"/>
      <c r="B237"/>
      <c r="C237" s="99"/>
      <c r="E237" s="31"/>
      <c r="F237" s="32"/>
      <c r="G237"/>
      <c r="H237"/>
      <c r="I237"/>
      <c r="J237" s="33"/>
      <c r="K237" s="33"/>
      <c r="L237"/>
      <c r="M237"/>
      <c r="N237"/>
      <c r="O237"/>
      <c r="P237"/>
      <c r="Q237"/>
      <c r="R237" s="3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</row>
    <row r="238" spans="1:221" s="34" customFormat="1" x14ac:dyDescent="0.2">
      <c r="A238"/>
      <c r="B238"/>
      <c r="C238" s="99"/>
      <c r="E238" s="31"/>
      <c r="F238" s="32"/>
      <c r="G238"/>
      <c r="H238"/>
      <c r="I238"/>
      <c r="J238" s="33"/>
      <c r="K238" s="33"/>
      <c r="L238"/>
      <c r="M238"/>
      <c r="N238"/>
      <c r="O238"/>
      <c r="P238"/>
      <c r="Q238"/>
      <c r="R238" s="3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</row>
    <row r="239" spans="1:221" s="34" customFormat="1" ht="12.75" customHeight="1" x14ac:dyDescent="0.2">
      <c r="A239"/>
      <c r="B239"/>
      <c r="C239" s="99"/>
      <c r="E239" s="31"/>
      <c r="F239" s="32"/>
      <c r="G239"/>
      <c r="H239"/>
      <c r="I239"/>
      <c r="J239" s="33"/>
      <c r="K239" s="33"/>
      <c r="L239"/>
      <c r="M239"/>
      <c r="N239"/>
      <c r="O239"/>
      <c r="P239"/>
      <c r="Q239"/>
      <c r="R239" s="3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</row>
    <row r="240" spans="1:221" s="34" customFormat="1" x14ac:dyDescent="0.2">
      <c r="A240"/>
      <c r="B240"/>
      <c r="C240" s="99"/>
      <c r="E240" s="31"/>
      <c r="F240" s="32"/>
      <c r="G240"/>
      <c r="H240"/>
      <c r="I240"/>
      <c r="J240" s="33"/>
      <c r="K240" s="33"/>
      <c r="L240"/>
      <c r="M240"/>
      <c r="N240"/>
      <c r="O240"/>
      <c r="P240"/>
      <c r="Q240"/>
      <c r="R240" s="3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</row>
    <row r="241" spans="1:221" s="34" customFormat="1" x14ac:dyDescent="0.2">
      <c r="A241"/>
      <c r="B241"/>
      <c r="C241" s="99"/>
      <c r="E241" s="31"/>
      <c r="F241" s="32"/>
      <c r="G241"/>
      <c r="H241"/>
      <c r="I241"/>
      <c r="J241" s="33"/>
      <c r="K241" s="33"/>
      <c r="L241"/>
      <c r="M241"/>
      <c r="N241"/>
      <c r="O241"/>
      <c r="P241"/>
      <c r="Q241"/>
      <c r="R241" s="3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</row>
    <row r="242" spans="1:221" s="34" customFormat="1" x14ac:dyDescent="0.2">
      <c r="A242"/>
      <c r="B242"/>
      <c r="C242" s="99"/>
      <c r="E242" s="31"/>
      <c r="F242" s="32"/>
      <c r="G242"/>
      <c r="H242"/>
      <c r="I242"/>
      <c r="J242" s="33"/>
      <c r="K242" s="33"/>
      <c r="L242"/>
      <c r="M242"/>
      <c r="N242"/>
      <c r="O242"/>
      <c r="P242"/>
      <c r="Q242"/>
      <c r="R242" s="3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</row>
    <row r="243" spans="1:221" s="34" customFormat="1" ht="12.75" customHeight="1" x14ac:dyDescent="0.2">
      <c r="A243"/>
      <c r="B243"/>
      <c r="C243" s="99"/>
      <c r="E243" s="31"/>
      <c r="F243" s="32"/>
      <c r="G243"/>
      <c r="H243"/>
      <c r="I243"/>
      <c r="J243" s="33"/>
      <c r="K243" s="33"/>
      <c r="L243"/>
      <c r="M243"/>
      <c r="N243"/>
      <c r="O243"/>
      <c r="P243"/>
      <c r="Q243"/>
      <c r="R243" s="3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</row>
    <row r="244" spans="1:221" s="34" customFormat="1" x14ac:dyDescent="0.2">
      <c r="A244"/>
      <c r="B244"/>
      <c r="C244" s="99"/>
      <c r="E244" s="31"/>
      <c r="F244" s="32"/>
      <c r="G244"/>
      <c r="H244"/>
      <c r="I244"/>
      <c r="J244" s="33"/>
      <c r="K244" s="33"/>
      <c r="L244"/>
      <c r="M244"/>
      <c r="N244"/>
      <c r="O244"/>
      <c r="P244"/>
      <c r="Q244"/>
      <c r="R244" s="3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</row>
    <row r="245" spans="1:221" s="34" customFormat="1" x14ac:dyDescent="0.2">
      <c r="A245"/>
      <c r="B245"/>
      <c r="C245" s="99"/>
      <c r="E245" s="31"/>
      <c r="F245" s="32"/>
      <c r="G245"/>
      <c r="H245"/>
      <c r="I245"/>
      <c r="J245" s="33"/>
      <c r="K245" s="33"/>
      <c r="L245"/>
      <c r="M245"/>
      <c r="N245"/>
      <c r="O245"/>
      <c r="P245"/>
      <c r="Q245"/>
      <c r="R245" s="3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221" s="34" customFormat="1" x14ac:dyDescent="0.2">
      <c r="A246"/>
      <c r="B246"/>
      <c r="C246" s="99"/>
      <c r="E246" s="31"/>
      <c r="F246" s="32"/>
      <c r="G246"/>
      <c r="H246"/>
      <c r="I246"/>
      <c r="J246" s="33"/>
      <c r="K246" s="33"/>
      <c r="L246"/>
      <c r="M246"/>
      <c r="N246"/>
      <c r="O246"/>
      <c r="P246"/>
      <c r="Q246"/>
      <c r="R246" s="3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</row>
    <row r="247" spans="1:221" s="34" customFormat="1" ht="12.75" customHeight="1" x14ac:dyDescent="0.2">
      <c r="A247"/>
      <c r="B247"/>
      <c r="C247" s="99"/>
      <c r="E247" s="31"/>
      <c r="F247" s="32"/>
      <c r="G247"/>
      <c r="H247"/>
      <c r="I247"/>
      <c r="J247" s="33"/>
      <c r="K247" s="33"/>
      <c r="L247"/>
      <c r="M247"/>
      <c r="N247"/>
      <c r="O247"/>
      <c r="P247"/>
      <c r="Q247"/>
      <c r="R247" s="3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34" customFormat="1" x14ac:dyDescent="0.2">
      <c r="A248"/>
      <c r="B248"/>
      <c r="C248" s="99"/>
      <c r="E248" s="31"/>
      <c r="F248" s="32"/>
      <c r="G248"/>
      <c r="H248"/>
      <c r="I248"/>
      <c r="J248" s="33"/>
      <c r="K248" s="33"/>
      <c r="L248"/>
      <c r="M248"/>
      <c r="N248"/>
      <c r="O248"/>
      <c r="P248"/>
      <c r="Q248"/>
      <c r="R248" s="3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221" s="34" customFormat="1" x14ac:dyDescent="0.2">
      <c r="A249"/>
      <c r="B249"/>
      <c r="C249" s="99"/>
      <c r="E249" s="31"/>
      <c r="F249" s="32"/>
      <c r="G249"/>
      <c r="H249"/>
      <c r="I249"/>
      <c r="J249" s="33"/>
      <c r="K249" s="33"/>
      <c r="L249"/>
      <c r="M249"/>
      <c r="N249"/>
      <c r="O249"/>
      <c r="P249"/>
      <c r="Q249"/>
      <c r="R249" s="3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</row>
    <row r="250" spans="1:221" s="34" customFormat="1" x14ac:dyDescent="0.2">
      <c r="A250"/>
      <c r="B250"/>
      <c r="C250" s="99"/>
      <c r="E250" s="31"/>
      <c r="F250" s="32"/>
      <c r="G250"/>
      <c r="H250"/>
      <c r="I250"/>
      <c r="J250" s="33"/>
      <c r="K250" s="33"/>
      <c r="L250"/>
      <c r="M250"/>
      <c r="N250"/>
      <c r="O250"/>
      <c r="P250"/>
      <c r="Q250"/>
      <c r="R250" s="3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</row>
    <row r="251" spans="1:221" s="34" customFormat="1" ht="12.75" customHeight="1" x14ac:dyDescent="0.2">
      <c r="A251"/>
      <c r="B251"/>
      <c r="C251" s="99"/>
      <c r="E251" s="31"/>
      <c r="F251" s="32"/>
      <c r="G251"/>
      <c r="H251"/>
      <c r="I251"/>
      <c r="J251" s="33"/>
      <c r="K251" s="33"/>
      <c r="L251"/>
      <c r="M251"/>
      <c r="N251"/>
      <c r="O251"/>
      <c r="P251"/>
      <c r="Q251"/>
      <c r="R251" s="3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</row>
    <row r="252" spans="1:221" s="34" customFormat="1" x14ac:dyDescent="0.2">
      <c r="A252"/>
      <c r="B252"/>
      <c r="C252" s="99"/>
      <c r="E252" s="31"/>
      <c r="F252" s="32"/>
      <c r="G252"/>
      <c r="H252"/>
      <c r="I252"/>
      <c r="J252" s="33"/>
      <c r="K252" s="33"/>
      <c r="L252"/>
      <c r="M252"/>
      <c r="N252"/>
      <c r="O252"/>
      <c r="P252"/>
      <c r="Q252"/>
      <c r="R252" s="3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</row>
    <row r="253" spans="1:221" s="34" customFormat="1" x14ac:dyDescent="0.2">
      <c r="A253"/>
      <c r="B253"/>
      <c r="C253" s="99"/>
      <c r="E253" s="31"/>
      <c r="F253" s="32"/>
      <c r="G253"/>
      <c r="H253"/>
      <c r="I253"/>
      <c r="J253" s="33"/>
      <c r="K253" s="33"/>
      <c r="L253"/>
      <c r="M253"/>
      <c r="N253"/>
      <c r="O253"/>
      <c r="P253"/>
      <c r="Q253"/>
      <c r="R253" s="3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</row>
    <row r="254" spans="1:221" s="34" customFormat="1" x14ac:dyDescent="0.2">
      <c r="A254"/>
      <c r="B254"/>
      <c r="C254" s="99"/>
      <c r="E254" s="31"/>
      <c r="F254" s="32"/>
      <c r="G254"/>
      <c r="H254"/>
      <c r="I254"/>
      <c r="J254" s="33"/>
      <c r="K254" s="33"/>
      <c r="L254"/>
      <c r="M254"/>
      <c r="N254"/>
      <c r="O254"/>
      <c r="P254"/>
      <c r="Q254"/>
      <c r="R254" s="3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</row>
    <row r="255" spans="1:221" s="34" customFormat="1" ht="12.75" customHeight="1" x14ac:dyDescent="0.2">
      <c r="A255"/>
      <c r="B255"/>
      <c r="C255" s="99"/>
      <c r="E255" s="31"/>
      <c r="F255" s="32"/>
      <c r="G255"/>
      <c r="H255"/>
      <c r="I255"/>
      <c r="J255" s="33"/>
      <c r="K255" s="33"/>
      <c r="L255"/>
      <c r="M255"/>
      <c r="N255"/>
      <c r="O255"/>
      <c r="P255"/>
      <c r="Q255"/>
      <c r="R255" s="3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</row>
    <row r="256" spans="1:221" s="34" customFormat="1" x14ac:dyDescent="0.2">
      <c r="A256"/>
      <c r="B256"/>
      <c r="C256" s="99"/>
      <c r="E256" s="31"/>
      <c r="F256" s="32"/>
      <c r="G256"/>
      <c r="H256"/>
      <c r="I256"/>
      <c r="J256" s="33"/>
      <c r="K256" s="33"/>
      <c r="L256"/>
      <c r="M256"/>
      <c r="N256"/>
      <c r="O256"/>
      <c r="P256"/>
      <c r="Q256"/>
      <c r="R256" s="3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</row>
    <row r="257" spans="1:221" s="34" customFormat="1" x14ac:dyDescent="0.2">
      <c r="A257"/>
      <c r="B257"/>
      <c r="C257" s="99"/>
      <c r="E257" s="31"/>
      <c r="F257" s="32"/>
      <c r="G257"/>
      <c r="H257"/>
      <c r="I257"/>
      <c r="J257" s="33"/>
      <c r="K257" s="33"/>
      <c r="L257"/>
      <c r="M257"/>
      <c r="N257"/>
      <c r="O257"/>
      <c r="P257"/>
      <c r="Q257"/>
      <c r="R257" s="3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</row>
    <row r="258" spans="1:221" s="34" customFormat="1" x14ac:dyDescent="0.2">
      <c r="A258"/>
      <c r="B258"/>
      <c r="C258" s="99"/>
      <c r="E258" s="31"/>
      <c r="F258" s="32"/>
      <c r="G258"/>
      <c r="H258"/>
      <c r="I258"/>
      <c r="J258" s="33"/>
      <c r="K258" s="33"/>
      <c r="L258"/>
      <c r="M258"/>
      <c r="N258"/>
      <c r="O258"/>
      <c r="P258"/>
      <c r="Q258"/>
      <c r="R258" s="3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</row>
    <row r="259" spans="1:221" s="34" customFormat="1" ht="12.75" customHeight="1" x14ac:dyDescent="0.2">
      <c r="A259"/>
      <c r="B259"/>
      <c r="C259" s="99"/>
      <c r="E259" s="31"/>
      <c r="F259" s="32"/>
      <c r="G259"/>
      <c r="H259"/>
      <c r="I259"/>
      <c r="J259" s="33"/>
      <c r="K259" s="33"/>
      <c r="L259"/>
      <c r="M259"/>
      <c r="N259"/>
      <c r="O259"/>
      <c r="P259"/>
      <c r="Q259"/>
      <c r="R259" s="3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</row>
    <row r="260" spans="1:221" s="34" customFormat="1" x14ac:dyDescent="0.2">
      <c r="A260"/>
      <c r="B260"/>
      <c r="C260" s="99"/>
      <c r="E260" s="31"/>
      <c r="F260" s="32"/>
      <c r="G260"/>
      <c r="H260"/>
      <c r="I260"/>
      <c r="J260" s="33"/>
      <c r="K260" s="33"/>
      <c r="L260"/>
      <c r="M260"/>
      <c r="N260"/>
      <c r="O260"/>
      <c r="P260"/>
      <c r="Q260"/>
      <c r="R260" s="3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</row>
    <row r="261" spans="1:221" s="34" customFormat="1" x14ac:dyDescent="0.2">
      <c r="A261"/>
      <c r="B261"/>
      <c r="C261" s="99"/>
      <c r="E261" s="31"/>
      <c r="F261" s="32"/>
      <c r="G261"/>
      <c r="H261"/>
      <c r="I261"/>
      <c r="J261" s="33"/>
      <c r="K261" s="33"/>
      <c r="L261"/>
      <c r="M261"/>
      <c r="N261"/>
      <c r="O261"/>
      <c r="P261"/>
      <c r="Q261"/>
      <c r="R261" s="3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</row>
    <row r="262" spans="1:221" s="34" customFormat="1" x14ac:dyDescent="0.2">
      <c r="A262"/>
      <c r="B262"/>
      <c r="C262" s="99"/>
      <c r="E262" s="31"/>
      <c r="F262" s="32"/>
      <c r="G262"/>
      <c r="H262"/>
      <c r="I262"/>
      <c r="J262" s="33"/>
      <c r="K262" s="33"/>
      <c r="L262"/>
      <c r="M262"/>
      <c r="N262"/>
      <c r="O262"/>
      <c r="P262"/>
      <c r="Q262"/>
      <c r="R262" s="3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</row>
    <row r="263" spans="1:221" s="34" customFormat="1" ht="12.75" customHeight="1" x14ac:dyDescent="0.2">
      <c r="A263"/>
      <c r="B263"/>
      <c r="C263" s="99"/>
      <c r="E263" s="31"/>
      <c r="F263" s="32"/>
      <c r="G263"/>
      <c r="H263"/>
      <c r="I263"/>
      <c r="J263" s="33"/>
      <c r="K263" s="33"/>
      <c r="L263"/>
      <c r="M263"/>
      <c r="N263"/>
      <c r="O263"/>
      <c r="P263"/>
      <c r="Q263"/>
      <c r="R263" s="3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</row>
    <row r="264" spans="1:221" s="34" customFormat="1" x14ac:dyDescent="0.2">
      <c r="A264"/>
      <c r="B264"/>
      <c r="C264" s="99"/>
      <c r="E264" s="31"/>
      <c r="F264" s="32"/>
      <c r="G264"/>
      <c r="H264"/>
      <c r="I264"/>
      <c r="J264" s="33"/>
      <c r="K264" s="33"/>
      <c r="L264"/>
      <c r="M264"/>
      <c r="N264"/>
      <c r="O264"/>
      <c r="P264"/>
      <c r="Q264"/>
      <c r="R264" s="3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</row>
    <row r="265" spans="1:221" s="34" customFormat="1" x14ac:dyDescent="0.2">
      <c r="A265"/>
      <c r="B265"/>
      <c r="C265" s="99"/>
      <c r="E265" s="31"/>
      <c r="F265" s="32"/>
      <c r="G265"/>
      <c r="H265"/>
      <c r="I265"/>
      <c r="J265" s="33"/>
      <c r="K265" s="33"/>
      <c r="L265"/>
      <c r="M265"/>
      <c r="N265"/>
      <c r="O265"/>
      <c r="P265"/>
      <c r="Q265"/>
      <c r="R265" s="3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</row>
    <row r="266" spans="1:221" s="34" customFormat="1" x14ac:dyDescent="0.2">
      <c r="A266"/>
      <c r="B266"/>
      <c r="C266" s="99"/>
      <c r="E266" s="31"/>
      <c r="F266" s="32"/>
      <c r="G266"/>
      <c r="H266"/>
      <c r="I266"/>
      <c r="J266" s="33"/>
      <c r="K266" s="33"/>
      <c r="L266"/>
      <c r="M266"/>
      <c r="N266"/>
      <c r="O266"/>
      <c r="P266"/>
      <c r="Q266"/>
      <c r="R266" s="3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</row>
    <row r="267" spans="1:221" s="34" customFormat="1" ht="12.75" customHeight="1" x14ac:dyDescent="0.2">
      <c r="A267"/>
      <c r="B267"/>
      <c r="C267" s="99"/>
      <c r="E267" s="31"/>
      <c r="F267" s="32"/>
      <c r="G267"/>
      <c r="H267"/>
      <c r="I267"/>
      <c r="J267" s="33"/>
      <c r="K267" s="33"/>
      <c r="L267"/>
      <c r="M267"/>
      <c r="N267"/>
      <c r="O267"/>
      <c r="P267"/>
      <c r="Q267"/>
      <c r="R267" s="3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</row>
    <row r="268" spans="1:221" s="34" customFormat="1" x14ac:dyDescent="0.2">
      <c r="A268"/>
      <c r="B268"/>
      <c r="C268" s="99"/>
      <c r="E268" s="31"/>
      <c r="F268" s="32"/>
      <c r="G268"/>
      <c r="H268"/>
      <c r="I268"/>
      <c r="J268" s="33"/>
      <c r="K268" s="33"/>
      <c r="L268"/>
      <c r="M268"/>
      <c r="N268"/>
      <c r="O268"/>
      <c r="P268"/>
      <c r="Q268"/>
      <c r="R268" s="3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</row>
    <row r="269" spans="1:221" s="34" customFormat="1" x14ac:dyDescent="0.2">
      <c r="A269"/>
      <c r="B269"/>
      <c r="C269" s="99"/>
      <c r="E269" s="31"/>
      <c r="F269" s="32"/>
      <c r="G269"/>
      <c r="H269"/>
      <c r="I269"/>
      <c r="J269" s="33"/>
      <c r="K269" s="33"/>
      <c r="L269"/>
      <c r="M269"/>
      <c r="N269"/>
      <c r="O269"/>
      <c r="P269"/>
      <c r="Q269"/>
      <c r="R269" s="3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</row>
    <row r="270" spans="1:221" s="34" customFormat="1" x14ac:dyDescent="0.2">
      <c r="A270"/>
      <c r="B270"/>
      <c r="C270" s="99"/>
      <c r="E270" s="31"/>
      <c r="F270" s="32"/>
      <c r="G270"/>
      <c r="H270"/>
      <c r="I270"/>
      <c r="J270" s="33"/>
      <c r="K270" s="33"/>
      <c r="L270"/>
      <c r="M270"/>
      <c r="N270"/>
      <c r="O270"/>
      <c r="P270"/>
      <c r="Q270"/>
      <c r="R270" s="3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</row>
    <row r="271" spans="1:221" s="34" customFormat="1" ht="12.75" customHeight="1" x14ac:dyDescent="0.2">
      <c r="A271"/>
      <c r="B271"/>
      <c r="C271" s="99"/>
      <c r="E271" s="31"/>
      <c r="F271" s="32"/>
      <c r="G271"/>
      <c r="H271"/>
      <c r="I271"/>
      <c r="J271" s="33"/>
      <c r="K271" s="33"/>
      <c r="L271"/>
      <c r="M271"/>
      <c r="N271"/>
      <c r="O271"/>
      <c r="P271"/>
      <c r="Q271"/>
      <c r="R271" s="3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</row>
    <row r="272" spans="1:221" s="34" customFormat="1" x14ac:dyDescent="0.2">
      <c r="A272"/>
      <c r="B272"/>
      <c r="C272" s="99"/>
      <c r="E272" s="31"/>
      <c r="F272" s="32"/>
      <c r="G272"/>
      <c r="H272"/>
      <c r="I272"/>
      <c r="J272" s="33"/>
      <c r="K272" s="33"/>
      <c r="L272"/>
      <c r="M272"/>
      <c r="N272"/>
      <c r="O272"/>
      <c r="P272"/>
      <c r="Q272"/>
      <c r="R272" s="3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</row>
    <row r="273" spans="1:221" s="34" customFormat="1" x14ac:dyDescent="0.2">
      <c r="A273"/>
      <c r="B273"/>
      <c r="C273" s="99"/>
      <c r="E273" s="31"/>
      <c r="F273" s="32"/>
      <c r="G273"/>
      <c r="H273"/>
      <c r="I273"/>
      <c r="J273" s="33"/>
      <c r="K273" s="33"/>
      <c r="L273"/>
      <c r="M273"/>
      <c r="N273"/>
      <c r="O273"/>
      <c r="P273"/>
      <c r="Q273"/>
      <c r="R273" s="3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</row>
    <row r="274" spans="1:221" s="34" customFormat="1" x14ac:dyDescent="0.2">
      <c r="A274"/>
      <c r="B274"/>
      <c r="C274" s="99"/>
      <c r="E274" s="31"/>
      <c r="F274" s="32"/>
      <c r="G274"/>
      <c r="H274"/>
      <c r="I274"/>
      <c r="J274" s="33"/>
      <c r="K274" s="33"/>
      <c r="L274"/>
      <c r="M274"/>
      <c r="N274"/>
      <c r="O274"/>
      <c r="P274"/>
      <c r="Q274"/>
      <c r="R274" s="3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</row>
    <row r="275" spans="1:221" s="34" customFormat="1" ht="12.75" customHeight="1" x14ac:dyDescent="0.2">
      <c r="A275"/>
      <c r="B275"/>
      <c r="C275" s="99"/>
      <c r="E275" s="31"/>
      <c r="F275" s="32"/>
      <c r="G275"/>
      <c r="H275"/>
      <c r="I275"/>
      <c r="J275" s="33"/>
      <c r="K275" s="33"/>
      <c r="L275"/>
      <c r="M275"/>
      <c r="N275"/>
      <c r="O275"/>
      <c r="P275"/>
      <c r="Q275"/>
      <c r="R275" s="3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</row>
    <row r="276" spans="1:221" s="34" customFormat="1" x14ac:dyDescent="0.2">
      <c r="A276"/>
      <c r="B276"/>
      <c r="C276" s="99"/>
      <c r="E276" s="31"/>
      <c r="F276" s="32"/>
      <c r="G276"/>
      <c r="H276"/>
      <c r="I276"/>
      <c r="J276" s="33"/>
      <c r="K276" s="33"/>
      <c r="L276"/>
      <c r="M276"/>
      <c r="N276"/>
      <c r="O276"/>
      <c r="P276"/>
      <c r="Q276"/>
      <c r="R276" s="3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</row>
    <row r="277" spans="1:221" s="34" customFormat="1" x14ac:dyDescent="0.2">
      <c r="A277"/>
      <c r="B277"/>
      <c r="C277" s="99"/>
      <c r="E277" s="31"/>
      <c r="F277" s="32"/>
      <c r="G277"/>
      <c r="H277"/>
      <c r="I277"/>
      <c r="J277" s="33"/>
      <c r="K277" s="33"/>
      <c r="L277"/>
      <c r="M277"/>
      <c r="N277"/>
      <c r="O277"/>
      <c r="P277"/>
      <c r="Q277"/>
      <c r="R277" s="3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</row>
    <row r="278" spans="1:221" s="34" customFormat="1" x14ac:dyDescent="0.2">
      <c r="A278"/>
      <c r="B278"/>
      <c r="C278" s="99"/>
      <c r="E278" s="31"/>
      <c r="F278" s="32"/>
      <c r="G278"/>
      <c r="H278"/>
      <c r="I278"/>
      <c r="J278" s="33"/>
      <c r="K278" s="33"/>
      <c r="L278"/>
      <c r="M278"/>
      <c r="N278"/>
      <c r="O278"/>
      <c r="P278"/>
      <c r="Q278"/>
      <c r="R278" s="3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</row>
    <row r="279" spans="1:221" s="34" customFormat="1" ht="12.75" customHeight="1" x14ac:dyDescent="0.2">
      <c r="A279"/>
      <c r="B279"/>
      <c r="C279" s="99"/>
      <c r="E279" s="31"/>
      <c r="F279" s="32"/>
      <c r="G279"/>
      <c r="H279"/>
      <c r="I279"/>
      <c r="J279" s="33"/>
      <c r="K279" s="33"/>
      <c r="L279"/>
      <c r="M279"/>
      <c r="N279"/>
      <c r="O279"/>
      <c r="P279"/>
      <c r="Q279"/>
      <c r="R279" s="3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</row>
    <row r="280" spans="1:221" s="34" customFormat="1" x14ac:dyDescent="0.2">
      <c r="A280"/>
      <c r="B280"/>
      <c r="C280" s="99"/>
      <c r="E280" s="31"/>
      <c r="F280" s="32"/>
      <c r="G280"/>
      <c r="H280"/>
      <c r="I280"/>
      <c r="J280" s="33"/>
      <c r="K280" s="33"/>
      <c r="L280"/>
      <c r="M280"/>
      <c r="N280"/>
      <c r="O280"/>
      <c r="P280"/>
      <c r="Q280"/>
      <c r="R280" s="3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</row>
    <row r="281" spans="1:221" s="34" customFormat="1" x14ac:dyDescent="0.2">
      <c r="A281"/>
      <c r="B281"/>
      <c r="C281" s="99"/>
      <c r="E281" s="31"/>
      <c r="F281" s="32"/>
      <c r="G281"/>
      <c r="H281"/>
      <c r="I281"/>
      <c r="J281" s="33"/>
      <c r="K281" s="33"/>
      <c r="L281"/>
      <c r="M281"/>
      <c r="N281"/>
      <c r="O281"/>
      <c r="P281"/>
      <c r="Q281"/>
      <c r="R281" s="3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</row>
    <row r="282" spans="1:221" s="34" customFormat="1" x14ac:dyDescent="0.2">
      <c r="A282"/>
      <c r="B282"/>
      <c r="C282" s="99"/>
      <c r="E282" s="31"/>
      <c r="F282" s="32"/>
      <c r="G282"/>
      <c r="H282"/>
      <c r="I282"/>
      <c r="J282" s="33"/>
      <c r="K282" s="33"/>
      <c r="L282"/>
      <c r="M282"/>
      <c r="N282"/>
      <c r="O282"/>
      <c r="P282"/>
      <c r="Q282"/>
      <c r="R282" s="3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</row>
    <row r="283" spans="1:221" s="34" customFormat="1" ht="12.75" customHeight="1" x14ac:dyDescent="0.2">
      <c r="A283"/>
      <c r="B283"/>
      <c r="C283" s="99"/>
      <c r="E283" s="31"/>
      <c r="F283" s="32"/>
      <c r="G283"/>
      <c r="H283"/>
      <c r="I283"/>
      <c r="J283" s="33"/>
      <c r="K283" s="33"/>
      <c r="L283"/>
      <c r="M283"/>
      <c r="N283"/>
      <c r="O283"/>
      <c r="P283"/>
      <c r="Q283"/>
      <c r="R283" s="3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</row>
    <row r="284" spans="1:221" s="34" customFormat="1" x14ac:dyDescent="0.2">
      <c r="A284"/>
      <c r="B284"/>
      <c r="C284" s="99"/>
      <c r="E284" s="31"/>
      <c r="F284" s="32"/>
      <c r="G284"/>
      <c r="H284"/>
      <c r="I284"/>
      <c r="J284" s="33"/>
      <c r="K284" s="33"/>
      <c r="L284"/>
      <c r="M284"/>
      <c r="N284"/>
      <c r="O284"/>
      <c r="P284"/>
      <c r="Q284"/>
      <c r="R284" s="3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</row>
    <row r="285" spans="1:221" s="34" customFormat="1" x14ac:dyDescent="0.2">
      <c r="A285"/>
      <c r="B285"/>
      <c r="C285" s="99"/>
      <c r="E285" s="31"/>
      <c r="F285" s="32"/>
      <c r="G285"/>
      <c r="H285"/>
      <c r="I285"/>
      <c r="J285" s="33"/>
      <c r="K285" s="33"/>
      <c r="L285"/>
      <c r="M285"/>
      <c r="N285"/>
      <c r="O285"/>
      <c r="P285"/>
      <c r="Q285"/>
      <c r="R285" s="32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</row>
    <row r="286" spans="1:221" s="34" customFormat="1" x14ac:dyDescent="0.2">
      <c r="A286"/>
      <c r="B286"/>
      <c r="C286" s="99"/>
      <c r="E286" s="31"/>
      <c r="F286" s="32"/>
      <c r="G286"/>
      <c r="H286"/>
      <c r="I286"/>
      <c r="J286" s="33"/>
      <c r="K286" s="33"/>
      <c r="L286"/>
      <c r="M286"/>
      <c r="N286"/>
      <c r="O286"/>
      <c r="P286"/>
      <c r="Q286"/>
      <c r="R286" s="32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</row>
    <row r="287" spans="1:221" s="34" customFormat="1" ht="12.75" customHeight="1" x14ac:dyDescent="0.2">
      <c r="A287"/>
      <c r="B287"/>
      <c r="C287" s="99"/>
      <c r="E287" s="31"/>
      <c r="F287" s="32"/>
      <c r="G287"/>
      <c r="H287"/>
      <c r="I287"/>
      <c r="J287" s="33"/>
      <c r="K287" s="33"/>
      <c r="L287"/>
      <c r="M287"/>
      <c r="N287"/>
      <c r="O287"/>
      <c r="P287"/>
      <c r="Q287"/>
      <c r="R287" s="32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</row>
    <row r="288" spans="1:221" s="34" customFormat="1" x14ac:dyDescent="0.2">
      <c r="A288"/>
      <c r="B288"/>
      <c r="C288" s="99"/>
      <c r="E288" s="31"/>
      <c r="F288" s="32"/>
      <c r="G288"/>
      <c r="H288"/>
      <c r="I288"/>
      <c r="J288" s="33"/>
      <c r="K288" s="33"/>
      <c r="L288"/>
      <c r="M288"/>
      <c r="N288"/>
      <c r="O288"/>
      <c r="P288"/>
      <c r="Q288"/>
      <c r="R288" s="32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</row>
    <row r="289" spans="1:221" s="34" customFormat="1" x14ac:dyDescent="0.2">
      <c r="A289"/>
      <c r="B289"/>
      <c r="C289" s="99"/>
      <c r="E289" s="31"/>
      <c r="F289" s="32"/>
      <c r="G289"/>
      <c r="H289"/>
      <c r="I289"/>
      <c r="J289" s="33"/>
      <c r="K289" s="33"/>
      <c r="L289"/>
      <c r="M289"/>
      <c r="N289"/>
      <c r="O289"/>
      <c r="P289"/>
      <c r="Q289"/>
      <c r="R289" s="32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</row>
    <row r="290" spans="1:221" s="34" customFormat="1" x14ac:dyDescent="0.2">
      <c r="A290"/>
      <c r="B290"/>
      <c r="C290" s="99"/>
      <c r="E290" s="31"/>
      <c r="F290" s="32"/>
      <c r="G290"/>
      <c r="H290"/>
      <c r="I290"/>
      <c r="J290" s="33"/>
      <c r="K290" s="33"/>
      <c r="L290"/>
      <c r="M290"/>
      <c r="N290"/>
      <c r="O290"/>
      <c r="P290"/>
      <c r="Q290"/>
      <c r="R290" s="32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</row>
    <row r="291" spans="1:221" s="34" customFormat="1" ht="12.75" customHeight="1" x14ac:dyDescent="0.2">
      <c r="A291"/>
      <c r="B291"/>
      <c r="C291" s="99"/>
      <c r="E291" s="31"/>
      <c r="F291" s="32"/>
      <c r="G291"/>
      <c r="H291"/>
      <c r="I291"/>
      <c r="J291" s="33"/>
      <c r="K291" s="33"/>
      <c r="L291"/>
      <c r="M291"/>
      <c r="N291"/>
      <c r="O291"/>
      <c r="P291"/>
      <c r="Q291"/>
      <c r="R291" s="32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</row>
    <row r="292" spans="1:221" s="34" customFormat="1" x14ac:dyDescent="0.2">
      <c r="A292"/>
      <c r="B292"/>
      <c r="C292" s="99"/>
      <c r="E292" s="31"/>
      <c r="F292" s="32"/>
      <c r="G292"/>
      <c r="H292"/>
      <c r="I292"/>
      <c r="J292" s="33"/>
      <c r="K292" s="33"/>
      <c r="L292"/>
      <c r="M292"/>
      <c r="N292"/>
      <c r="O292"/>
      <c r="P292"/>
      <c r="Q292"/>
      <c r="R292" s="3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</row>
    <row r="293" spans="1:221" s="34" customFormat="1" x14ac:dyDescent="0.2">
      <c r="A293"/>
      <c r="B293"/>
      <c r="C293" s="99"/>
      <c r="E293" s="31"/>
      <c r="F293" s="32"/>
      <c r="G293"/>
      <c r="H293"/>
      <c r="I293"/>
      <c r="J293" s="33"/>
      <c r="K293" s="33"/>
      <c r="L293"/>
      <c r="M293"/>
      <c r="N293"/>
      <c r="O293"/>
      <c r="P293"/>
      <c r="Q293"/>
      <c r="R293" s="32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</row>
    <row r="294" spans="1:221" s="34" customFormat="1" x14ac:dyDescent="0.2">
      <c r="A294"/>
      <c r="B294"/>
      <c r="C294" s="99"/>
      <c r="E294" s="31"/>
      <c r="F294" s="32"/>
      <c r="G294"/>
      <c r="H294"/>
      <c r="I294"/>
      <c r="J294" s="33"/>
      <c r="K294" s="33"/>
      <c r="L294"/>
      <c r="M294"/>
      <c r="N294"/>
      <c r="O294"/>
      <c r="P294"/>
      <c r="Q294"/>
      <c r="R294" s="32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</row>
    <row r="295" spans="1:221" s="34" customFormat="1" ht="12.75" customHeight="1" x14ac:dyDescent="0.2">
      <c r="A295"/>
      <c r="B295"/>
      <c r="C295" s="99"/>
      <c r="E295" s="31"/>
      <c r="F295" s="32"/>
      <c r="G295"/>
      <c r="H295"/>
      <c r="I295"/>
      <c r="J295" s="33"/>
      <c r="K295" s="33"/>
      <c r="L295"/>
      <c r="M295"/>
      <c r="N295"/>
      <c r="O295"/>
      <c r="P295"/>
      <c r="Q295"/>
      <c r="R295" s="32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</row>
    <row r="296" spans="1:221" s="34" customFormat="1" x14ac:dyDescent="0.2">
      <c r="A296"/>
      <c r="B296"/>
      <c r="C296" s="99"/>
      <c r="E296" s="31"/>
      <c r="F296" s="32"/>
      <c r="G296"/>
      <c r="H296"/>
      <c r="I296"/>
      <c r="J296" s="33"/>
      <c r="K296" s="33"/>
      <c r="L296"/>
      <c r="M296"/>
      <c r="N296"/>
      <c r="O296"/>
      <c r="P296"/>
      <c r="Q296"/>
      <c r="R296" s="32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</row>
    <row r="297" spans="1:221" s="34" customFormat="1" x14ac:dyDescent="0.2">
      <c r="A297"/>
      <c r="B297"/>
      <c r="C297" s="99"/>
      <c r="E297" s="31"/>
      <c r="F297" s="32"/>
      <c r="G297"/>
      <c r="H297"/>
      <c r="I297"/>
      <c r="J297" s="33"/>
      <c r="K297" s="33"/>
      <c r="L297"/>
      <c r="M297"/>
      <c r="N297"/>
      <c r="O297"/>
      <c r="P297"/>
      <c r="Q297"/>
      <c r="R297" s="32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</row>
    <row r="298" spans="1:221" s="34" customFormat="1" x14ac:dyDescent="0.2">
      <c r="A298"/>
      <c r="B298"/>
      <c r="C298" s="99"/>
      <c r="E298" s="31"/>
      <c r="F298" s="32"/>
      <c r="G298"/>
      <c r="H298"/>
      <c r="I298"/>
      <c r="J298" s="33"/>
      <c r="K298" s="33"/>
      <c r="L298"/>
      <c r="M298"/>
      <c r="N298"/>
      <c r="O298"/>
      <c r="P298"/>
      <c r="Q298"/>
      <c r="R298" s="32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</row>
    <row r="299" spans="1:221" s="34" customFormat="1" ht="12.75" customHeight="1" x14ac:dyDescent="0.2">
      <c r="A299"/>
      <c r="B299"/>
      <c r="C299" s="99"/>
      <c r="E299" s="31"/>
      <c r="F299" s="32"/>
      <c r="G299"/>
      <c r="H299"/>
      <c r="I299"/>
      <c r="J299" s="33"/>
      <c r="K299" s="33"/>
      <c r="L299"/>
      <c r="M299"/>
      <c r="N299"/>
      <c r="O299"/>
      <c r="P299"/>
      <c r="Q299"/>
      <c r="R299" s="32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</row>
    <row r="300" spans="1:221" s="34" customFormat="1" x14ac:dyDescent="0.2">
      <c r="A300"/>
      <c r="B300"/>
      <c r="C300" s="99"/>
      <c r="E300" s="31"/>
      <c r="F300" s="32"/>
      <c r="G300"/>
      <c r="H300"/>
      <c r="I300"/>
      <c r="J300" s="33"/>
      <c r="K300" s="33"/>
      <c r="L300"/>
      <c r="M300"/>
      <c r="N300"/>
      <c r="O300"/>
      <c r="P300"/>
      <c r="Q300"/>
      <c r="R300" s="32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</row>
    <row r="301" spans="1:221" s="34" customFormat="1" x14ac:dyDescent="0.2">
      <c r="A301"/>
      <c r="B301"/>
      <c r="C301" s="99"/>
      <c r="E301" s="31"/>
      <c r="F301" s="32"/>
      <c r="G301"/>
      <c r="H301"/>
      <c r="I301"/>
      <c r="J301" s="33"/>
      <c r="K301" s="33"/>
      <c r="L301"/>
      <c r="M301"/>
      <c r="N301"/>
      <c r="O301"/>
      <c r="P301"/>
      <c r="Q301"/>
      <c r="R301" s="32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</row>
    <row r="302" spans="1:221" s="34" customFormat="1" x14ac:dyDescent="0.2">
      <c r="A302"/>
      <c r="B302"/>
      <c r="C302" s="99"/>
      <c r="E302" s="31"/>
      <c r="F302" s="32"/>
      <c r="G302"/>
      <c r="H302"/>
      <c r="I302"/>
      <c r="J302" s="33"/>
      <c r="K302" s="33"/>
      <c r="L302"/>
      <c r="M302"/>
      <c r="N302"/>
      <c r="O302"/>
      <c r="P302"/>
      <c r="Q302"/>
      <c r="R302" s="3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</row>
    <row r="303" spans="1:221" s="34" customFormat="1" ht="12.75" customHeight="1" x14ac:dyDescent="0.2">
      <c r="A303"/>
      <c r="B303"/>
      <c r="C303" s="99"/>
      <c r="E303" s="31"/>
      <c r="F303" s="32"/>
      <c r="G303"/>
      <c r="H303"/>
      <c r="I303"/>
      <c r="J303" s="33"/>
      <c r="K303" s="33"/>
      <c r="L303"/>
      <c r="M303"/>
      <c r="N303"/>
      <c r="O303"/>
      <c r="P303"/>
      <c r="Q303"/>
      <c r="R303" s="32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</row>
    <row r="304" spans="1:221" s="34" customFormat="1" x14ac:dyDescent="0.2">
      <c r="A304"/>
      <c r="B304"/>
      <c r="C304" s="99"/>
      <c r="E304" s="31"/>
      <c r="F304" s="32"/>
      <c r="G304"/>
      <c r="H304"/>
      <c r="I304"/>
      <c r="J304" s="33"/>
      <c r="K304" s="33"/>
      <c r="L304"/>
      <c r="M304"/>
      <c r="N304"/>
      <c r="O304"/>
      <c r="P304"/>
      <c r="Q304"/>
      <c r="R304" s="32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55" fitToHeight="6" orientation="landscape" r:id="rId1"/>
  <headerFooter differentFirst="1" alignWithMargins="0">
    <oddHeader>&amp;C&amp;P&amp;RПродовження додатку 3</oddHeader>
  </headerFooter>
  <rowBreaks count="4" manualBreakCount="4">
    <brk id="64" max="17" man="1"/>
    <brk id="81" max="17" man="1"/>
    <brk id="111" max="17" man="1"/>
    <brk id="135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="60" zoomScaleNormal="100" workbookViewId="0">
      <selection activeCell="M10" sqref="M10:M11"/>
    </sheetView>
  </sheetViews>
  <sheetFormatPr defaultRowHeight="12.75" x14ac:dyDescent="0.2"/>
  <cols>
    <col min="1" max="1" width="12.28515625" customWidth="1"/>
    <col min="2" max="2" width="11.140625" customWidth="1"/>
    <col min="3" max="3" width="13.28515625" customWidth="1"/>
    <col min="4" max="4" width="38.42578125" customWidth="1"/>
    <col min="5" max="5" width="13.140625" customWidth="1"/>
    <col min="6" max="6" width="10.85546875" customWidth="1"/>
    <col min="7" max="7" width="9" customWidth="1"/>
    <col min="8" max="8" width="13.42578125" customWidth="1"/>
    <col min="9" max="9" width="11.42578125" customWidth="1"/>
    <col min="10" max="10" width="12" customWidth="1"/>
    <col min="11" max="11" width="10.85546875" customWidth="1"/>
    <col min="12" max="12" width="11.7109375" customWidth="1"/>
    <col min="13" max="13" width="14.7109375" customWidth="1"/>
    <col min="14" max="14" width="14.42578125" customWidth="1"/>
    <col min="15" max="15" width="12.42578125" customWidth="1"/>
    <col min="16" max="16" width="17.85546875" customWidth="1"/>
    <col min="257" max="257" width="10.85546875" customWidth="1"/>
    <col min="258" max="258" width="11.7109375" customWidth="1"/>
    <col min="259" max="259" width="13.28515625" customWidth="1"/>
    <col min="260" max="260" width="38.42578125" customWidth="1"/>
    <col min="261" max="261" width="12.140625" customWidth="1"/>
    <col min="262" max="262" width="10.85546875" customWidth="1"/>
    <col min="263" max="263" width="9" customWidth="1"/>
    <col min="264" max="264" width="12.140625" customWidth="1"/>
    <col min="265" max="265" width="11.42578125" customWidth="1"/>
    <col min="266" max="266" width="12.7109375" customWidth="1"/>
    <col min="267" max="267" width="10.85546875" customWidth="1"/>
    <col min="268" max="268" width="12.7109375" customWidth="1"/>
    <col min="269" max="269" width="13.140625" customWidth="1"/>
    <col min="270" max="270" width="13.28515625" customWidth="1"/>
    <col min="271" max="271" width="10.28515625" customWidth="1"/>
    <col min="272" max="272" width="13.5703125" customWidth="1"/>
    <col min="513" max="513" width="10.85546875" customWidth="1"/>
    <col min="514" max="514" width="11.7109375" customWidth="1"/>
    <col min="515" max="515" width="13.28515625" customWidth="1"/>
    <col min="516" max="516" width="38.42578125" customWidth="1"/>
    <col min="517" max="517" width="12.140625" customWidth="1"/>
    <col min="518" max="518" width="10.85546875" customWidth="1"/>
    <col min="519" max="519" width="9" customWidth="1"/>
    <col min="520" max="520" width="12.140625" customWidth="1"/>
    <col min="521" max="521" width="11.42578125" customWidth="1"/>
    <col min="522" max="522" width="12.7109375" customWidth="1"/>
    <col min="523" max="523" width="10.85546875" customWidth="1"/>
    <col min="524" max="524" width="12.7109375" customWidth="1"/>
    <col min="525" max="525" width="13.140625" customWidth="1"/>
    <col min="526" max="526" width="13.28515625" customWidth="1"/>
    <col min="527" max="527" width="10.28515625" customWidth="1"/>
    <col min="528" max="528" width="13.5703125" customWidth="1"/>
    <col min="769" max="769" width="10.85546875" customWidth="1"/>
    <col min="770" max="770" width="11.7109375" customWidth="1"/>
    <col min="771" max="771" width="13.28515625" customWidth="1"/>
    <col min="772" max="772" width="38.42578125" customWidth="1"/>
    <col min="773" max="773" width="12.140625" customWidth="1"/>
    <col min="774" max="774" width="10.85546875" customWidth="1"/>
    <col min="775" max="775" width="9" customWidth="1"/>
    <col min="776" max="776" width="12.140625" customWidth="1"/>
    <col min="777" max="777" width="11.42578125" customWidth="1"/>
    <col min="778" max="778" width="12.7109375" customWidth="1"/>
    <col min="779" max="779" width="10.85546875" customWidth="1"/>
    <col min="780" max="780" width="12.7109375" customWidth="1"/>
    <col min="781" max="781" width="13.140625" customWidth="1"/>
    <col min="782" max="782" width="13.28515625" customWidth="1"/>
    <col min="783" max="783" width="10.28515625" customWidth="1"/>
    <col min="784" max="784" width="13.5703125" customWidth="1"/>
    <col min="1025" max="1025" width="10.85546875" customWidth="1"/>
    <col min="1026" max="1026" width="11.7109375" customWidth="1"/>
    <col min="1027" max="1027" width="13.28515625" customWidth="1"/>
    <col min="1028" max="1028" width="38.42578125" customWidth="1"/>
    <col min="1029" max="1029" width="12.140625" customWidth="1"/>
    <col min="1030" max="1030" width="10.85546875" customWidth="1"/>
    <col min="1031" max="1031" width="9" customWidth="1"/>
    <col min="1032" max="1032" width="12.140625" customWidth="1"/>
    <col min="1033" max="1033" width="11.42578125" customWidth="1"/>
    <col min="1034" max="1034" width="12.7109375" customWidth="1"/>
    <col min="1035" max="1035" width="10.85546875" customWidth="1"/>
    <col min="1036" max="1036" width="12.7109375" customWidth="1"/>
    <col min="1037" max="1037" width="13.140625" customWidth="1"/>
    <col min="1038" max="1038" width="13.28515625" customWidth="1"/>
    <col min="1039" max="1039" width="10.28515625" customWidth="1"/>
    <col min="1040" max="1040" width="13.5703125" customWidth="1"/>
    <col min="1281" max="1281" width="10.85546875" customWidth="1"/>
    <col min="1282" max="1282" width="11.7109375" customWidth="1"/>
    <col min="1283" max="1283" width="13.28515625" customWidth="1"/>
    <col min="1284" max="1284" width="38.42578125" customWidth="1"/>
    <col min="1285" max="1285" width="12.140625" customWidth="1"/>
    <col min="1286" max="1286" width="10.85546875" customWidth="1"/>
    <col min="1287" max="1287" width="9" customWidth="1"/>
    <col min="1288" max="1288" width="12.140625" customWidth="1"/>
    <col min="1289" max="1289" width="11.42578125" customWidth="1"/>
    <col min="1290" max="1290" width="12.7109375" customWidth="1"/>
    <col min="1291" max="1291" width="10.85546875" customWidth="1"/>
    <col min="1292" max="1292" width="12.7109375" customWidth="1"/>
    <col min="1293" max="1293" width="13.140625" customWidth="1"/>
    <col min="1294" max="1294" width="13.28515625" customWidth="1"/>
    <col min="1295" max="1295" width="10.28515625" customWidth="1"/>
    <col min="1296" max="1296" width="13.5703125" customWidth="1"/>
    <col min="1537" max="1537" width="10.85546875" customWidth="1"/>
    <col min="1538" max="1538" width="11.7109375" customWidth="1"/>
    <col min="1539" max="1539" width="13.28515625" customWidth="1"/>
    <col min="1540" max="1540" width="38.42578125" customWidth="1"/>
    <col min="1541" max="1541" width="12.140625" customWidth="1"/>
    <col min="1542" max="1542" width="10.85546875" customWidth="1"/>
    <col min="1543" max="1543" width="9" customWidth="1"/>
    <col min="1544" max="1544" width="12.140625" customWidth="1"/>
    <col min="1545" max="1545" width="11.42578125" customWidth="1"/>
    <col min="1546" max="1546" width="12.7109375" customWidth="1"/>
    <col min="1547" max="1547" width="10.85546875" customWidth="1"/>
    <col min="1548" max="1548" width="12.7109375" customWidth="1"/>
    <col min="1549" max="1549" width="13.140625" customWidth="1"/>
    <col min="1550" max="1550" width="13.28515625" customWidth="1"/>
    <col min="1551" max="1551" width="10.28515625" customWidth="1"/>
    <col min="1552" max="1552" width="13.5703125" customWidth="1"/>
    <col min="1793" max="1793" width="10.85546875" customWidth="1"/>
    <col min="1794" max="1794" width="11.7109375" customWidth="1"/>
    <col min="1795" max="1795" width="13.28515625" customWidth="1"/>
    <col min="1796" max="1796" width="38.42578125" customWidth="1"/>
    <col min="1797" max="1797" width="12.140625" customWidth="1"/>
    <col min="1798" max="1798" width="10.85546875" customWidth="1"/>
    <col min="1799" max="1799" width="9" customWidth="1"/>
    <col min="1800" max="1800" width="12.140625" customWidth="1"/>
    <col min="1801" max="1801" width="11.42578125" customWidth="1"/>
    <col min="1802" max="1802" width="12.7109375" customWidth="1"/>
    <col min="1803" max="1803" width="10.85546875" customWidth="1"/>
    <col min="1804" max="1804" width="12.7109375" customWidth="1"/>
    <col min="1805" max="1805" width="13.140625" customWidth="1"/>
    <col min="1806" max="1806" width="13.28515625" customWidth="1"/>
    <col min="1807" max="1807" width="10.28515625" customWidth="1"/>
    <col min="1808" max="1808" width="13.5703125" customWidth="1"/>
    <col min="2049" max="2049" width="10.85546875" customWidth="1"/>
    <col min="2050" max="2050" width="11.7109375" customWidth="1"/>
    <col min="2051" max="2051" width="13.28515625" customWidth="1"/>
    <col min="2052" max="2052" width="38.42578125" customWidth="1"/>
    <col min="2053" max="2053" width="12.140625" customWidth="1"/>
    <col min="2054" max="2054" width="10.85546875" customWidth="1"/>
    <col min="2055" max="2055" width="9" customWidth="1"/>
    <col min="2056" max="2056" width="12.140625" customWidth="1"/>
    <col min="2057" max="2057" width="11.42578125" customWidth="1"/>
    <col min="2058" max="2058" width="12.7109375" customWidth="1"/>
    <col min="2059" max="2059" width="10.85546875" customWidth="1"/>
    <col min="2060" max="2060" width="12.7109375" customWidth="1"/>
    <col min="2061" max="2061" width="13.140625" customWidth="1"/>
    <col min="2062" max="2062" width="13.28515625" customWidth="1"/>
    <col min="2063" max="2063" width="10.28515625" customWidth="1"/>
    <col min="2064" max="2064" width="13.5703125" customWidth="1"/>
    <col min="2305" max="2305" width="10.85546875" customWidth="1"/>
    <col min="2306" max="2306" width="11.7109375" customWidth="1"/>
    <col min="2307" max="2307" width="13.28515625" customWidth="1"/>
    <col min="2308" max="2308" width="38.42578125" customWidth="1"/>
    <col min="2309" max="2309" width="12.140625" customWidth="1"/>
    <col min="2310" max="2310" width="10.85546875" customWidth="1"/>
    <col min="2311" max="2311" width="9" customWidth="1"/>
    <col min="2312" max="2312" width="12.140625" customWidth="1"/>
    <col min="2313" max="2313" width="11.42578125" customWidth="1"/>
    <col min="2314" max="2314" width="12.7109375" customWidth="1"/>
    <col min="2315" max="2315" width="10.85546875" customWidth="1"/>
    <col min="2316" max="2316" width="12.7109375" customWidth="1"/>
    <col min="2317" max="2317" width="13.140625" customWidth="1"/>
    <col min="2318" max="2318" width="13.28515625" customWidth="1"/>
    <col min="2319" max="2319" width="10.28515625" customWidth="1"/>
    <col min="2320" max="2320" width="13.5703125" customWidth="1"/>
    <col min="2561" max="2561" width="10.85546875" customWidth="1"/>
    <col min="2562" max="2562" width="11.7109375" customWidth="1"/>
    <col min="2563" max="2563" width="13.28515625" customWidth="1"/>
    <col min="2564" max="2564" width="38.42578125" customWidth="1"/>
    <col min="2565" max="2565" width="12.140625" customWidth="1"/>
    <col min="2566" max="2566" width="10.85546875" customWidth="1"/>
    <col min="2567" max="2567" width="9" customWidth="1"/>
    <col min="2568" max="2568" width="12.140625" customWidth="1"/>
    <col min="2569" max="2569" width="11.42578125" customWidth="1"/>
    <col min="2570" max="2570" width="12.7109375" customWidth="1"/>
    <col min="2571" max="2571" width="10.85546875" customWidth="1"/>
    <col min="2572" max="2572" width="12.7109375" customWidth="1"/>
    <col min="2573" max="2573" width="13.140625" customWidth="1"/>
    <col min="2574" max="2574" width="13.28515625" customWidth="1"/>
    <col min="2575" max="2575" width="10.28515625" customWidth="1"/>
    <col min="2576" max="2576" width="13.5703125" customWidth="1"/>
    <col min="2817" max="2817" width="10.85546875" customWidth="1"/>
    <col min="2818" max="2818" width="11.7109375" customWidth="1"/>
    <col min="2819" max="2819" width="13.28515625" customWidth="1"/>
    <col min="2820" max="2820" width="38.42578125" customWidth="1"/>
    <col min="2821" max="2821" width="12.140625" customWidth="1"/>
    <col min="2822" max="2822" width="10.85546875" customWidth="1"/>
    <col min="2823" max="2823" width="9" customWidth="1"/>
    <col min="2824" max="2824" width="12.140625" customWidth="1"/>
    <col min="2825" max="2825" width="11.42578125" customWidth="1"/>
    <col min="2826" max="2826" width="12.7109375" customWidth="1"/>
    <col min="2827" max="2827" width="10.85546875" customWidth="1"/>
    <col min="2828" max="2828" width="12.7109375" customWidth="1"/>
    <col min="2829" max="2829" width="13.140625" customWidth="1"/>
    <col min="2830" max="2830" width="13.28515625" customWidth="1"/>
    <col min="2831" max="2831" width="10.28515625" customWidth="1"/>
    <col min="2832" max="2832" width="13.5703125" customWidth="1"/>
    <col min="3073" max="3073" width="10.85546875" customWidth="1"/>
    <col min="3074" max="3074" width="11.7109375" customWidth="1"/>
    <col min="3075" max="3075" width="13.28515625" customWidth="1"/>
    <col min="3076" max="3076" width="38.42578125" customWidth="1"/>
    <col min="3077" max="3077" width="12.140625" customWidth="1"/>
    <col min="3078" max="3078" width="10.85546875" customWidth="1"/>
    <col min="3079" max="3079" width="9" customWidth="1"/>
    <col min="3080" max="3080" width="12.140625" customWidth="1"/>
    <col min="3081" max="3081" width="11.42578125" customWidth="1"/>
    <col min="3082" max="3082" width="12.7109375" customWidth="1"/>
    <col min="3083" max="3083" width="10.85546875" customWidth="1"/>
    <col min="3084" max="3084" width="12.7109375" customWidth="1"/>
    <col min="3085" max="3085" width="13.140625" customWidth="1"/>
    <col min="3086" max="3086" width="13.28515625" customWidth="1"/>
    <col min="3087" max="3087" width="10.28515625" customWidth="1"/>
    <col min="3088" max="3088" width="13.5703125" customWidth="1"/>
    <col min="3329" max="3329" width="10.85546875" customWidth="1"/>
    <col min="3330" max="3330" width="11.7109375" customWidth="1"/>
    <col min="3331" max="3331" width="13.28515625" customWidth="1"/>
    <col min="3332" max="3332" width="38.42578125" customWidth="1"/>
    <col min="3333" max="3333" width="12.140625" customWidth="1"/>
    <col min="3334" max="3334" width="10.85546875" customWidth="1"/>
    <col min="3335" max="3335" width="9" customWidth="1"/>
    <col min="3336" max="3336" width="12.140625" customWidth="1"/>
    <col min="3337" max="3337" width="11.42578125" customWidth="1"/>
    <col min="3338" max="3338" width="12.7109375" customWidth="1"/>
    <col min="3339" max="3339" width="10.85546875" customWidth="1"/>
    <col min="3340" max="3340" width="12.7109375" customWidth="1"/>
    <col min="3341" max="3341" width="13.140625" customWidth="1"/>
    <col min="3342" max="3342" width="13.28515625" customWidth="1"/>
    <col min="3343" max="3343" width="10.28515625" customWidth="1"/>
    <col min="3344" max="3344" width="13.5703125" customWidth="1"/>
    <col min="3585" max="3585" width="10.85546875" customWidth="1"/>
    <col min="3586" max="3586" width="11.7109375" customWidth="1"/>
    <col min="3587" max="3587" width="13.28515625" customWidth="1"/>
    <col min="3588" max="3588" width="38.42578125" customWidth="1"/>
    <col min="3589" max="3589" width="12.140625" customWidth="1"/>
    <col min="3590" max="3590" width="10.85546875" customWidth="1"/>
    <col min="3591" max="3591" width="9" customWidth="1"/>
    <col min="3592" max="3592" width="12.140625" customWidth="1"/>
    <col min="3593" max="3593" width="11.42578125" customWidth="1"/>
    <col min="3594" max="3594" width="12.7109375" customWidth="1"/>
    <col min="3595" max="3595" width="10.85546875" customWidth="1"/>
    <col min="3596" max="3596" width="12.7109375" customWidth="1"/>
    <col min="3597" max="3597" width="13.140625" customWidth="1"/>
    <col min="3598" max="3598" width="13.28515625" customWidth="1"/>
    <col min="3599" max="3599" width="10.28515625" customWidth="1"/>
    <col min="3600" max="3600" width="13.5703125" customWidth="1"/>
    <col min="3841" max="3841" width="10.85546875" customWidth="1"/>
    <col min="3842" max="3842" width="11.7109375" customWidth="1"/>
    <col min="3843" max="3843" width="13.28515625" customWidth="1"/>
    <col min="3844" max="3844" width="38.42578125" customWidth="1"/>
    <col min="3845" max="3845" width="12.140625" customWidth="1"/>
    <col min="3846" max="3846" width="10.85546875" customWidth="1"/>
    <col min="3847" max="3847" width="9" customWidth="1"/>
    <col min="3848" max="3848" width="12.140625" customWidth="1"/>
    <col min="3849" max="3849" width="11.42578125" customWidth="1"/>
    <col min="3850" max="3850" width="12.7109375" customWidth="1"/>
    <col min="3851" max="3851" width="10.85546875" customWidth="1"/>
    <col min="3852" max="3852" width="12.7109375" customWidth="1"/>
    <col min="3853" max="3853" width="13.140625" customWidth="1"/>
    <col min="3854" max="3854" width="13.28515625" customWidth="1"/>
    <col min="3855" max="3855" width="10.28515625" customWidth="1"/>
    <col min="3856" max="3856" width="13.5703125" customWidth="1"/>
    <col min="4097" max="4097" width="10.85546875" customWidth="1"/>
    <col min="4098" max="4098" width="11.7109375" customWidth="1"/>
    <col min="4099" max="4099" width="13.28515625" customWidth="1"/>
    <col min="4100" max="4100" width="38.42578125" customWidth="1"/>
    <col min="4101" max="4101" width="12.140625" customWidth="1"/>
    <col min="4102" max="4102" width="10.85546875" customWidth="1"/>
    <col min="4103" max="4103" width="9" customWidth="1"/>
    <col min="4104" max="4104" width="12.140625" customWidth="1"/>
    <col min="4105" max="4105" width="11.42578125" customWidth="1"/>
    <col min="4106" max="4106" width="12.7109375" customWidth="1"/>
    <col min="4107" max="4107" width="10.85546875" customWidth="1"/>
    <col min="4108" max="4108" width="12.7109375" customWidth="1"/>
    <col min="4109" max="4109" width="13.140625" customWidth="1"/>
    <col min="4110" max="4110" width="13.28515625" customWidth="1"/>
    <col min="4111" max="4111" width="10.28515625" customWidth="1"/>
    <col min="4112" max="4112" width="13.5703125" customWidth="1"/>
    <col min="4353" max="4353" width="10.85546875" customWidth="1"/>
    <col min="4354" max="4354" width="11.7109375" customWidth="1"/>
    <col min="4355" max="4355" width="13.28515625" customWidth="1"/>
    <col min="4356" max="4356" width="38.42578125" customWidth="1"/>
    <col min="4357" max="4357" width="12.140625" customWidth="1"/>
    <col min="4358" max="4358" width="10.85546875" customWidth="1"/>
    <col min="4359" max="4359" width="9" customWidth="1"/>
    <col min="4360" max="4360" width="12.140625" customWidth="1"/>
    <col min="4361" max="4361" width="11.42578125" customWidth="1"/>
    <col min="4362" max="4362" width="12.7109375" customWidth="1"/>
    <col min="4363" max="4363" width="10.85546875" customWidth="1"/>
    <col min="4364" max="4364" width="12.7109375" customWidth="1"/>
    <col min="4365" max="4365" width="13.140625" customWidth="1"/>
    <col min="4366" max="4366" width="13.28515625" customWidth="1"/>
    <col min="4367" max="4367" width="10.28515625" customWidth="1"/>
    <col min="4368" max="4368" width="13.5703125" customWidth="1"/>
    <col min="4609" max="4609" width="10.85546875" customWidth="1"/>
    <col min="4610" max="4610" width="11.7109375" customWidth="1"/>
    <col min="4611" max="4611" width="13.28515625" customWidth="1"/>
    <col min="4612" max="4612" width="38.42578125" customWidth="1"/>
    <col min="4613" max="4613" width="12.140625" customWidth="1"/>
    <col min="4614" max="4614" width="10.85546875" customWidth="1"/>
    <col min="4615" max="4615" width="9" customWidth="1"/>
    <col min="4616" max="4616" width="12.140625" customWidth="1"/>
    <col min="4617" max="4617" width="11.42578125" customWidth="1"/>
    <col min="4618" max="4618" width="12.7109375" customWidth="1"/>
    <col min="4619" max="4619" width="10.85546875" customWidth="1"/>
    <col min="4620" max="4620" width="12.7109375" customWidth="1"/>
    <col min="4621" max="4621" width="13.140625" customWidth="1"/>
    <col min="4622" max="4622" width="13.28515625" customWidth="1"/>
    <col min="4623" max="4623" width="10.28515625" customWidth="1"/>
    <col min="4624" max="4624" width="13.5703125" customWidth="1"/>
    <col min="4865" max="4865" width="10.85546875" customWidth="1"/>
    <col min="4866" max="4866" width="11.7109375" customWidth="1"/>
    <col min="4867" max="4867" width="13.28515625" customWidth="1"/>
    <col min="4868" max="4868" width="38.42578125" customWidth="1"/>
    <col min="4869" max="4869" width="12.140625" customWidth="1"/>
    <col min="4870" max="4870" width="10.85546875" customWidth="1"/>
    <col min="4871" max="4871" width="9" customWidth="1"/>
    <col min="4872" max="4872" width="12.140625" customWidth="1"/>
    <col min="4873" max="4873" width="11.42578125" customWidth="1"/>
    <col min="4874" max="4874" width="12.7109375" customWidth="1"/>
    <col min="4875" max="4875" width="10.85546875" customWidth="1"/>
    <col min="4876" max="4876" width="12.7109375" customWidth="1"/>
    <col min="4877" max="4877" width="13.140625" customWidth="1"/>
    <col min="4878" max="4878" width="13.28515625" customWidth="1"/>
    <col min="4879" max="4879" width="10.28515625" customWidth="1"/>
    <col min="4880" max="4880" width="13.5703125" customWidth="1"/>
    <col min="5121" max="5121" width="10.85546875" customWidth="1"/>
    <col min="5122" max="5122" width="11.7109375" customWidth="1"/>
    <col min="5123" max="5123" width="13.28515625" customWidth="1"/>
    <col min="5124" max="5124" width="38.42578125" customWidth="1"/>
    <col min="5125" max="5125" width="12.140625" customWidth="1"/>
    <col min="5126" max="5126" width="10.85546875" customWidth="1"/>
    <col min="5127" max="5127" width="9" customWidth="1"/>
    <col min="5128" max="5128" width="12.140625" customWidth="1"/>
    <col min="5129" max="5129" width="11.42578125" customWidth="1"/>
    <col min="5130" max="5130" width="12.7109375" customWidth="1"/>
    <col min="5131" max="5131" width="10.85546875" customWidth="1"/>
    <col min="5132" max="5132" width="12.7109375" customWidth="1"/>
    <col min="5133" max="5133" width="13.140625" customWidth="1"/>
    <col min="5134" max="5134" width="13.28515625" customWidth="1"/>
    <col min="5135" max="5135" width="10.28515625" customWidth="1"/>
    <col min="5136" max="5136" width="13.5703125" customWidth="1"/>
    <col min="5377" max="5377" width="10.85546875" customWidth="1"/>
    <col min="5378" max="5378" width="11.7109375" customWidth="1"/>
    <col min="5379" max="5379" width="13.28515625" customWidth="1"/>
    <col min="5380" max="5380" width="38.42578125" customWidth="1"/>
    <col min="5381" max="5381" width="12.140625" customWidth="1"/>
    <col min="5382" max="5382" width="10.85546875" customWidth="1"/>
    <col min="5383" max="5383" width="9" customWidth="1"/>
    <col min="5384" max="5384" width="12.140625" customWidth="1"/>
    <col min="5385" max="5385" width="11.42578125" customWidth="1"/>
    <col min="5386" max="5386" width="12.7109375" customWidth="1"/>
    <col min="5387" max="5387" width="10.85546875" customWidth="1"/>
    <col min="5388" max="5388" width="12.7109375" customWidth="1"/>
    <col min="5389" max="5389" width="13.140625" customWidth="1"/>
    <col min="5390" max="5390" width="13.28515625" customWidth="1"/>
    <col min="5391" max="5391" width="10.28515625" customWidth="1"/>
    <col min="5392" max="5392" width="13.5703125" customWidth="1"/>
    <col min="5633" max="5633" width="10.85546875" customWidth="1"/>
    <col min="5634" max="5634" width="11.7109375" customWidth="1"/>
    <col min="5635" max="5635" width="13.28515625" customWidth="1"/>
    <col min="5636" max="5636" width="38.42578125" customWidth="1"/>
    <col min="5637" max="5637" width="12.140625" customWidth="1"/>
    <col min="5638" max="5638" width="10.85546875" customWidth="1"/>
    <col min="5639" max="5639" width="9" customWidth="1"/>
    <col min="5640" max="5640" width="12.140625" customWidth="1"/>
    <col min="5641" max="5641" width="11.42578125" customWidth="1"/>
    <col min="5642" max="5642" width="12.7109375" customWidth="1"/>
    <col min="5643" max="5643" width="10.85546875" customWidth="1"/>
    <col min="5644" max="5644" width="12.7109375" customWidth="1"/>
    <col min="5645" max="5645" width="13.140625" customWidth="1"/>
    <col min="5646" max="5646" width="13.28515625" customWidth="1"/>
    <col min="5647" max="5647" width="10.28515625" customWidth="1"/>
    <col min="5648" max="5648" width="13.5703125" customWidth="1"/>
    <col min="5889" max="5889" width="10.85546875" customWidth="1"/>
    <col min="5890" max="5890" width="11.7109375" customWidth="1"/>
    <col min="5891" max="5891" width="13.28515625" customWidth="1"/>
    <col min="5892" max="5892" width="38.42578125" customWidth="1"/>
    <col min="5893" max="5893" width="12.140625" customWidth="1"/>
    <col min="5894" max="5894" width="10.85546875" customWidth="1"/>
    <col min="5895" max="5895" width="9" customWidth="1"/>
    <col min="5896" max="5896" width="12.140625" customWidth="1"/>
    <col min="5897" max="5897" width="11.42578125" customWidth="1"/>
    <col min="5898" max="5898" width="12.7109375" customWidth="1"/>
    <col min="5899" max="5899" width="10.85546875" customWidth="1"/>
    <col min="5900" max="5900" width="12.7109375" customWidth="1"/>
    <col min="5901" max="5901" width="13.140625" customWidth="1"/>
    <col min="5902" max="5902" width="13.28515625" customWidth="1"/>
    <col min="5903" max="5903" width="10.28515625" customWidth="1"/>
    <col min="5904" max="5904" width="13.5703125" customWidth="1"/>
    <col min="6145" max="6145" width="10.85546875" customWidth="1"/>
    <col min="6146" max="6146" width="11.7109375" customWidth="1"/>
    <col min="6147" max="6147" width="13.28515625" customWidth="1"/>
    <col min="6148" max="6148" width="38.42578125" customWidth="1"/>
    <col min="6149" max="6149" width="12.140625" customWidth="1"/>
    <col min="6150" max="6150" width="10.85546875" customWidth="1"/>
    <col min="6151" max="6151" width="9" customWidth="1"/>
    <col min="6152" max="6152" width="12.140625" customWidth="1"/>
    <col min="6153" max="6153" width="11.42578125" customWidth="1"/>
    <col min="6154" max="6154" width="12.7109375" customWidth="1"/>
    <col min="6155" max="6155" width="10.85546875" customWidth="1"/>
    <col min="6156" max="6156" width="12.7109375" customWidth="1"/>
    <col min="6157" max="6157" width="13.140625" customWidth="1"/>
    <col min="6158" max="6158" width="13.28515625" customWidth="1"/>
    <col min="6159" max="6159" width="10.28515625" customWidth="1"/>
    <col min="6160" max="6160" width="13.5703125" customWidth="1"/>
    <col min="6401" max="6401" width="10.85546875" customWidth="1"/>
    <col min="6402" max="6402" width="11.7109375" customWidth="1"/>
    <col min="6403" max="6403" width="13.28515625" customWidth="1"/>
    <col min="6404" max="6404" width="38.42578125" customWidth="1"/>
    <col min="6405" max="6405" width="12.140625" customWidth="1"/>
    <col min="6406" max="6406" width="10.85546875" customWidth="1"/>
    <col min="6407" max="6407" width="9" customWidth="1"/>
    <col min="6408" max="6408" width="12.140625" customWidth="1"/>
    <col min="6409" max="6409" width="11.42578125" customWidth="1"/>
    <col min="6410" max="6410" width="12.7109375" customWidth="1"/>
    <col min="6411" max="6411" width="10.85546875" customWidth="1"/>
    <col min="6412" max="6412" width="12.7109375" customWidth="1"/>
    <col min="6413" max="6413" width="13.140625" customWidth="1"/>
    <col min="6414" max="6414" width="13.28515625" customWidth="1"/>
    <col min="6415" max="6415" width="10.28515625" customWidth="1"/>
    <col min="6416" max="6416" width="13.5703125" customWidth="1"/>
    <col min="6657" max="6657" width="10.85546875" customWidth="1"/>
    <col min="6658" max="6658" width="11.7109375" customWidth="1"/>
    <col min="6659" max="6659" width="13.28515625" customWidth="1"/>
    <col min="6660" max="6660" width="38.42578125" customWidth="1"/>
    <col min="6661" max="6661" width="12.140625" customWidth="1"/>
    <col min="6662" max="6662" width="10.85546875" customWidth="1"/>
    <col min="6663" max="6663" width="9" customWidth="1"/>
    <col min="6664" max="6664" width="12.140625" customWidth="1"/>
    <col min="6665" max="6665" width="11.42578125" customWidth="1"/>
    <col min="6666" max="6666" width="12.7109375" customWidth="1"/>
    <col min="6667" max="6667" width="10.85546875" customWidth="1"/>
    <col min="6668" max="6668" width="12.7109375" customWidth="1"/>
    <col min="6669" max="6669" width="13.140625" customWidth="1"/>
    <col min="6670" max="6670" width="13.28515625" customWidth="1"/>
    <col min="6671" max="6671" width="10.28515625" customWidth="1"/>
    <col min="6672" max="6672" width="13.5703125" customWidth="1"/>
    <col min="6913" max="6913" width="10.85546875" customWidth="1"/>
    <col min="6914" max="6914" width="11.7109375" customWidth="1"/>
    <col min="6915" max="6915" width="13.28515625" customWidth="1"/>
    <col min="6916" max="6916" width="38.42578125" customWidth="1"/>
    <col min="6917" max="6917" width="12.140625" customWidth="1"/>
    <col min="6918" max="6918" width="10.85546875" customWidth="1"/>
    <col min="6919" max="6919" width="9" customWidth="1"/>
    <col min="6920" max="6920" width="12.140625" customWidth="1"/>
    <col min="6921" max="6921" width="11.42578125" customWidth="1"/>
    <col min="6922" max="6922" width="12.7109375" customWidth="1"/>
    <col min="6923" max="6923" width="10.85546875" customWidth="1"/>
    <col min="6924" max="6924" width="12.7109375" customWidth="1"/>
    <col min="6925" max="6925" width="13.140625" customWidth="1"/>
    <col min="6926" max="6926" width="13.28515625" customWidth="1"/>
    <col min="6927" max="6927" width="10.28515625" customWidth="1"/>
    <col min="6928" max="6928" width="13.5703125" customWidth="1"/>
    <col min="7169" max="7169" width="10.85546875" customWidth="1"/>
    <col min="7170" max="7170" width="11.7109375" customWidth="1"/>
    <col min="7171" max="7171" width="13.28515625" customWidth="1"/>
    <col min="7172" max="7172" width="38.42578125" customWidth="1"/>
    <col min="7173" max="7173" width="12.140625" customWidth="1"/>
    <col min="7174" max="7174" width="10.85546875" customWidth="1"/>
    <col min="7175" max="7175" width="9" customWidth="1"/>
    <col min="7176" max="7176" width="12.140625" customWidth="1"/>
    <col min="7177" max="7177" width="11.42578125" customWidth="1"/>
    <col min="7178" max="7178" width="12.7109375" customWidth="1"/>
    <col min="7179" max="7179" width="10.85546875" customWidth="1"/>
    <col min="7180" max="7180" width="12.7109375" customWidth="1"/>
    <col min="7181" max="7181" width="13.140625" customWidth="1"/>
    <col min="7182" max="7182" width="13.28515625" customWidth="1"/>
    <col min="7183" max="7183" width="10.28515625" customWidth="1"/>
    <col min="7184" max="7184" width="13.5703125" customWidth="1"/>
    <col min="7425" max="7425" width="10.85546875" customWidth="1"/>
    <col min="7426" max="7426" width="11.7109375" customWidth="1"/>
    <col min="7427" max="7427" width="13.28515625" customWidth="1"/>
    <col min="7428" max="7428" width="38.42578125" customWidth="1"/>
    <col min="7429" max="7429" width="12.140625" customWidth="1"/>
    <col min="7430" max="7430" width="10.85546875" customWidth="1"/>
    <col min="7431" max="7431" width="9" customWidth="1"/>
    <col min="7432" max="7432" width="12.140625" customWidth="1"/>
    <col min="7433" max="7433" width="11.42578125" customWidth="1"/>
    <col min="7434" max="7434" width="12.7109375" customWidth="1"/>
    <col min="7435" max="7435" width="10.85546875" customWidth="1"/>
    <col min="7436" max="7436" width="12.7109375" customWidth="1"/>
    <col min="7437" max="7437" width="13.140625" customWidth="1"/>
    <col min="7438" max="7438" width="13.28515625" customWidth="1"/>
    <col min="7439" max="7439" width="10.28515625" customWidth="1"/>
    <col min="7440" max="7440" width="13.5703125" customWidth="1"/>
    <col min="7681" max="7681" width="10.85546875" customWidth="1"/>
    <col min="7682" max="7682" width="11.7109375" customWidth="1"/>
    <col min="7683" max="7683" width="13.28515625" customWidth="1"/>
    <col min="7684" max="7684" width="38.42578125" customWidth="1"/>
    <col min="7685" max="7685" width="12.140625" customWidth="1"/>
    <col min="7686" max="7686" width="10.85546875" customWidth="1"/>
    <col min="7687" max="7687" width="9" customWidth="1"/>
    <col min="7688" max="7688" width="12.140625" customWidth="1"/>
    <col min="7689" max="7689" width="11.42578125" customWidth="1"/>
    <col min="7690" max="7690" width="12.7109375" customWidth="1"/>
    <col min="7691" max="7691" width="10.85546875" customWidth="1"/>
    <col min="7692" max="7692" width="12.7109375" customWidth="1"/>
    <col min="7693" max="7693" width="13.140625" customWidth="1"/>
    <col min="7694" max="7694" width="13.28515625" customWidth="1"/>
    <col min="7695" max="7695" width="10.28515625" customWidth="1"/>
    <col min="7696" max="7696" width="13.5703125" customWidth="1"/>
    <col min="7937" max="7937" width="10.85546875" customWidth="1"/>
    <col min="7938" max="7938" width="11.7109375" customWidth="1"/>
    <col min="7939" max="7939" width="13.28515625" customWidth="1"/>
    <col min="7940" max="7940" width="38.42578125" customWidth="1"/>
    <col min="7941" max="7941" width="12.140625" customWidth="1"/>
    <col min="7942" max="7942" width="10.85546875" customWidth="1"/>
    <col min="7943" max="7943" width="9" customWidth="1"/>
    <col min="7944" max="7944" width="12.140625" customWidth="1"/>
    <col min="7945" max="7945" width="11.42578125" customWidth="1"/>
    <col min="7946" max="7946" width="12.7109375" customWidth="1"/>
    <col min="7947" max="7947" width="10.85546875" customWidth="1"/>
    <col min="7948" max="7948" width="12.7109375" customWidth="1"/>
    <col min="7949" max="7949" width="13.140625" customWidth="1"/>
    <col min="7950" max="7950" width="13.28515625" customWidth="1"/>
    <col min="7951" max="7951" width="10.28515625" customWidth="1"/>
    <col min="7952" max="7952" width="13.5703125" customWidth="1"/>
    <col min="8193" max="8193" width="10.85546875" customWidth="1"/>
    <col min="8194" max="8194" width="11.7109375" customWidth="1"/>
    <col min="8195" max="8195" width="13.28515625" customWidth="1"/>
    <col min="8196" max="8196" width="38.42578125" customWidth="1"/>
    <col min="8197" max="8197" width="12.140625" customWidth="1"/>
    <col min="8198" max="8198" width="10.85546875" customWidth="1"/>
    <col min="8199" max="8199" width="9" customWidth="1"/>
    <col min="8200" max="8200" width="12.140625" customWidth="1"/>
    <col min="8201" max="8201" width="11.42578125" customWidth="1"/>
    <col min="8202" max="8202" width="12.7109375" customWidth="1"/>
    <col min="8203" max="8203" width="10.85546875" customWidth="1"/>
    <col min="8204" max="8204" width="12.7109375" customWidth="1"/>
    <col min="8205" max="8205" width="13.140625" customWidth="1"/>
    <col min="8206" max="8206" width="13.28515625" customWidth="1"/>
    <col min="8207" max="8207" width="10.28515625" customWidth="1"/>
    <col min="8208" max="8208" width="13.5703125" customWidth="1"/>
    <col min="8449" max="8449" width="10.85546875" customWidth="1"/>
    <col min="8450" max="8450" width="11.7109375" customWidth="1"/>
    <col min="8451" max="8451" width="13.28515625" customWidth="1"/>
    <col min="8452" max="8452" width="38.42578125" customWidth="1"/>
    <col min="8453" max="8453" width="12.140625" customWidth="1"/>
    <col min="8454" max="8454" width="10.85546875" customWidth="1"/>
    <col min="8455" max="8455" width="9" customWidth="1"/>
    <col min="8456" max="8456" width="12.140625" customWidth="1"/>
    <col min="8457" max="8457" width="11.42578125" customWidth="1"/>
    <col min="8458" max="8458" width="12.7109375" customWidth="1"/>
    <col min="8459" max="8459" width="10.85546875" customWidth="1"/>
    <col min="8460" max="8460" width="12.7109375" customWidth="1"/>
    <col min="8461" max="8461" width="13.140625" customWidth="1"/>
    <col min="8462" max="8462" width="13.28515625" customWidth="1"/>
    <col min="8463" max="8463" width="10.28515625" customWidth="1"/>
    <col min="8464" max="8464" width="13.5703125" customWidth="1"/>
    <col min="8705" max="8705" width="10.85546875" customWidth="1"/>
    <col min="8706" max="8706" width="11.7109375" customWidth="1"/>
    <col min="8707" max="8707" width="13.28515625" customWidth="1"/>
    <col min="8708" max="8708" width="38.42578125" customWidth="1"/>
    <col min="8709" max="8709" width="12.140625" customWidth="1"/>
    <col min="8710" max="8710" width="10.85546875" customWidth="1"/>
    <col min="8711" max="8711" width="9" customWidth="1"/>
    <col min="8712" max="8712" width="12.140625" customWidth="1"/>
    <col min="8713" max="8713" width="11.42578125" customWidth="1"/>
    <col min="8714" max="8714" width="12.7109375" customWidth="1"/>
    <col min="8715" max="8715" width="10.85546875" customWidth="1"/>
    <col min="8716" max="8716" width="12.7109375" customWidth="1"/>
    <col min="8717" max="8717" width="13.140625" customWidth="1"/>
    <col min="8718" max="8718" width="13.28515625" customWidth="1"/>
    <col min="8719" max="8719" width="10.28515625" customWidth="1"/>
    <col min="8720" max="8720" width="13.5703125" customWidth="1"/>
    <col min="8961" max="8961" width="10.85546875" customWidth="1"/>
    <col min="8962" max="8962" width="11.7109375" customWidth="1"/>
    <col min="8963" max="8963" width="13.28515625" customWidth="1"/>
    <col min="8964" max="8964" width="38.42578125" customWidth="1"/>
    <col min="8965" max="8965" width="12.140625" customWidth="1"/>
    <col min="8966" max="8966" width="10.85546875" customWidth="1"/>
    <col min="8967" max="8967" width="9" customWidth="1"/>
    <col min="8968" max="8968" width="12.140625" customWidth="1"/>
    <col min="8969" max="8969" width="11.42578125" customWidth="1"/>
    <col min="8970" max="8970" width="12.7109375" customWidth="1"/>
    <col min="8971" max="8971" width="10.85546875" customWidth="1"/>
    <col min="8972" max="8972" width="12.7109375" customWidth="1"/>
    <col min="8973" max="8973" width="13.140625" customWidth="1"/>
    <col min="8974" max="8974" width="13.28515625" customWidth="1"/>
    <col min="8975" max="8975" width="10.28515625" customWidth="1"/>
    <col min="8976" max="8976" width="13.5703125" customWidth="1"/>
    <col min="9217" max="9217" width="10.85546875" customWidth="1"/>
    <col min="9218" max="9218" width="11.7109375" customWidth="1"/>
    <col min="9219" max="9219" width="13.28515625" customWidth="1"/>
    <col min="9220" max="9220" width="38.42578125" customWidth="1"/>
    <col min="9221" max="9221" width="12.140625" customWidth="1"/>
    <col min="9222" max="9222" width="10.85546875" customWidth="1"/>
    <col min="9223" max="9223" width="9" customWidth="1"/>
    <col min="9224" max="9224" width="12.140625" customWidth="1"/>
    <col min="9225" max="9225" width="11.42578125" customWidth="1"/>
    <col min="9226" max="9226" width="12.7109375" customWidth="1"/>
    <col min="9227" max="9227" width="10.85546875" customWidth="1"/>
    <col min="9228" max="9228" width="12.7109375" customWidth="1"/>
    <col min="9229" max="9229" width="13.140625" customWidth="1"/>
    <col min="9230" max="9230" width="13.28515625" customWidth="1"/>
    <col min="9231" max="9231" width="10.28515625" customWidth="1"/>
    <col min="9232" max="9232" width="13.5703125" customWidth="1"/>
    <col min="9473" max="9473" width="10.85546875" customWidth="1"/>
    <col min="9474" max="9474" width="11.7109375" customWidth="1"/>
    <col min="9475" max="9475" width="13.28515625" customWidth="1"/>
    <col min="9476" max="9476" width="38.42578125" customWidth="1"/>
    <col min="9477" max="9477" width="12.140625" customWidth="1"/>
    <col min="9478" max="9478" width="10.85546875" customWidth="1"/>
    <col min="9479" max="9479" width="9" customWidth="1"/>
    <col min="9480" max="9480" width="12.140625" customWidth="1"/>
    <col min="9481" max="9481" width="11.42578125" customWidth="1"/>
    <col min="9482" max="9482" width="12.7109375" customWidth="1"/>
    <col min="9483" max="9483" width="10.85546875" customWidth="1"/>
    <col min="9484" max="9484" width="12.7109375" customWidth="1"/>
    <col min="9485" max="9485" width="13.140625" customWidth="1"/>
    <col min="9486" max="9486" width="13.28515625" customWidth="1"/>
    <col min="9487" max="9487" width="10.28515625" customWidth="1"/>
    <col min="9488" max="9488" width="13.5703125" customWidth="1"/>
    <col min="9729" max="9729" width="10.85546875" customWidth="1"/>
    <col min="9730" max="9730" width="11.7109375" customWidth="1"/>
    <col min="9731" max="9731" width="13.28515625" customWidth="1"/>
    <col min="9732" max="9732" width="38.42578125" customWidth="1"/>
    <col min="9733" max="9733" width="12.140625" customWidth="1"/>
    <col min="9734" max="9734" width="10.85546875" customWidth="1"/>
    <col min="9735" max="9735" width="9" customWidth="1"/>
    <col min="9736" max="9736" width="12.140625" customWidth="1"/>
    <col min="9737" max="9737" width="11.42578125" customWidth="1"/>
    <col min="9738" max="9738" width="12.7109375" customWidth="1"/>
    <col min="9739" max="9739" width="10.85546875" customWidth="1"/>
    <col min="9740" max="9740" width="12.7109375" customWidth="1"/>
    <col min="9741" max="9741" width="13.140625" customWidth="1"/>
    <col min="9742" max="9742" width="13.28515625" customWidth="1"/>
    <col min="9743" max="9743" width="10.28515625" customWidth="1"/>
    <col min="9744" max="9744" width="13.5703125" customWidth="1"/>
    <col min="9985" max="9985" width="10.85546875" customWidth="1"/>
    <col min="9986" max="9986" width="11.7109375" customWidth="1"/>
    <col min="9987" max="9987" width="13.28515625" customWidth="1"/>
    <col min="9988" max="9988" width="38.42578125" customWidth="1"/>
    <col min="9989" max="9989" width="12.140625" customWidth="1"/>
    <col min="9990" max="9990" width="10.85546875" customWidth="1"/>
    <col min="9991" max="9991" width="9" customWidth="1"/>
    <col min="9992" max="9992" width="12.140625" customWidth="1"/>
    <col min="9993" max="9993" width="11.42578125" customWidth="1"/>
    <col min="9994" max="9994" width="12.7109375" customWidth="1"/>
    <col min="9995" max="9995" width="10.85546875" customWidth="1"/>
    <col min="9996" max="9996" width="12.7109375" customWidth="1"/>
    <col min="9997" max="9997" width="13.140625" customWidth="1"/>
    <col min="9998" max="9998" width="13.28515625" customWidth="1"/>
    <col min="9999" max="9999" width="10.28515625" customWidth="1"/>
    <col min="10000" max="10000" width="13.5703125" customWidth="1"/>
    <col min="10241" max="10241" width="10.85546875" customWidth="1"/>
    <col min="10242" max="10242" width="11.7109375" customWidth="1"/>
    <col min="10243" max="10243" width="13.28515625" customWidth="1"/>
    <col min="10244" max="10244" width="38.42578125" customWidth="1"/>
    <col min="10245" max="10245" width="12.140625" customWidth="1"/>
    <col min="10246" max="10246" width="10.85546875" customWidth="1"/>
    <col min="10247" max="10247" width="9" customWidth="1"/>
    <col min="10248" max="10248" width="12.140625" customWidth="1"/>
    <col min="10249" max="10249" width="11.42578125" customWidth="1"/>
    <col min="10250" max="10250" width="12.7109375" customWidth="1"/>
    <col min="10251" max="10251" width="10.85546875" customWidth="1"/>
    <col min="10252" max="10252" width="12.7109375" customWidth="1"/>
    <col min="10253" max="10253" width="13.140625" customWidth="1"/>
    <col min="10254" max="10254" width="13.28515625" customWidth="1"/>
    <col min="10255" max="10255" width="10.28515625" customWidth="1"/>
    <col min="10256" max="10256" width="13.5703125" customWidth="1"/>
    <col min="10497" max="10497" width="10.85546875" customWidth="1"/>
    <col min="10498" max="10498" width="11.7109375" customWidth="1"/>
    <col min="10499" max="10499" width="13.28515625" customWidth="1"/>
    <col min="10500" max="10500" width="38.42578125" customWidth="1"/>
    <col min="10501" max="10501" width="12.140625" customWidth="1"/>
    <col min="10502" max="10502" width="10.85546875" customWidth="1"/>
    <col min="10503" max="10503" width="9" customWidth="1"/>
    <col min="10504" max="10504" width="12.140625" customWidth="1"/>
    <col min="10505" max="10505" width="11.42578125" customWidth="1"/>
    <col min="10506" max="10506" width="12.7109375" customWidth="1"/>
    <col min="10507" max="10507" width="10.85546875" customWidth="1"/>
    <col min="10508" max="10508" width="12.7109375" customWidth="1"/>
    <col min="10509" max="10509" width="13.140625" customWidth="1"/>
    <col min="10510" max="10510" width="13.28515625" customWidth="1"/>
    <col min="10511" max="10511" width="10.28515625" customWidth="1"/>
    <col min="10512" max="10512" width="13.5703125" customWidth="1"/>
    <col min="10753" max="10753" width="10.85546875" customWidth="1"/>
    <col min="10754" max="10754" width="11.7109375" customWidth="1"/>
    <col min="10755" max="10755" width="13.28515625" customWidth="1"/>
    <col min="10756" max="10756" width="38.42578125" customWidth="1"/>
    <col min="10757" max="10757" width="12.140625" customWidth="1"/>
    <col min="10758" max="10758" width="10.85546875" customWidth="1"/>
    <col min="10759" max="10759" width="9" customWidth="1"/>
    <col min="10760" max="10760" width="12.140625" customWidth="1"/>
    <col min="10761" max="10761" width="11.42578125" customWidth="1"/>
    <col min="10762" max="10762" width="12.7109375" customWidth="1"/>
    <col min="10763" max="10763" width="10.85546875" customWidth="1"/>
    <col min="10764" max="10764" width="12.7109375" customWidth="1"/>
    <col min="10765" max="10765" width="13.140625" customWidth="1"/>
    <col min="10766" max="10766" width="13.28515625" customWidth="1"/>
    <col min="10767" max="10767" width="10.28515625" customWidth="1"/>
    <col min="10768" max="10768" width="13.5703125" customWidth="1"/>
    <col min="11009" max="11009" width="10.85546875" customWidth="1"/>
    <col min="11010" max="11010" width="11.7109375" customWidth="1"/>
    <col min="11011" max="11011" width="13.28515625" customWidth="1"/>
    <col min="11012" max="11012" width="38.42578125" customWidth="1"/>
    <col min="11013" max="11013" width="12.140625" customWidth="1"/>
    <col min="11014" max="11014" width="10.85546875" customWidth="1"/>
    <col min="11015" max="11015" width="9" customWidth="1"/>
    <col min="11016" max="11016" width="12.140625" customWidth="1"/>
    <col min="11017" max="11017" width="11.42578125" customWidth="1"/>
    <col min="11018" max="11018" width="12.7109375" customWidth="1"/>
    <col min="11019" max="11019" width="10.85546875" customWidth="1"/>
    <col min="11020" max="11020" width="12.7109375" customWidth="1"/>
    <col min="11021" max="11021" width="13.140625" customWidth="1"/>
    <col min="11022" max="11022" width="13.28515625" customWidth="1"/>
    <col min="11023" max="11023" width="10.28515625" customWidth="1"/>
    <col min="11024" max="11024" width="13.5703125" customWidth="1"/>
    <col min="11265" max="11265" width="10.85546875" customWidth="1"/>
    <col min="11266" max="11266" width="11.7109375" customWidth="1"/>
    <col min="11267" max="11267" width="13.28515625" customWidth="1"/>
    <col min="11268" max="11268" width="38.42578125" customWidth="1"/>
    <col min="11269" max="11269" width="12.140625" customWidth="1"/>
    <col min="11270" max="11270" width="10.85546875" customWidth="1"/>
    <col min="11271" max="11271" width="9" customWidth="1"/>
    <col min="11272" max="11272" width="12.140625" customWidth="1"/>
    <col min="11273" max="11273" width="11.42578125" customWidth="1"/>
    <col min="11274" max="11274" width="12.7109375" customWidth="1"/>
    <col min="11275" max="11275" width="10.85546875" customWidth="1"/>
    <col min="11276" max="11276" width="12.7109375" customWidth="1"/>
    <col min="11277" max="11277" width="13.140625" customWidth="1"/>
    <col min="11278" max="11278" width="13.28515625" customWidth="1"/>
    <col min="11279" max="11279" width="10.28515625" customWidth="1"/>
    <col min="11280" max="11280" width="13.5703125" customWidth="1"/>
    <col min="11521" max="11521" width="10.85546875" customWidth="1"/>
    <col min="11522" max="11522" width="11.7109375" customWidth="1"/>
    <col min="11523" max="11523" width="13.28515625" customWidth="1"/>
    <col min="11524" max="11524" width="38.42578125" customWidth="1"/>
    <col min="11525" max="11525" width="12.140625" customWidth="1"/>
    <col min="11526" max="11526" width="10.85546875" customWidth="1"/>
    <col min="11527" max="11527" width="9" customWidth="1"/>
    <col min="11528" max="11528" width="12.140625" customWidth="1"/>
    <col min="11529" max="11529" width="11.42578125" customWidth="1"/>
    <col min="11530" max="11530" width="12.7109375" customWidth="1"/>
    <col min="11531" max="11531" width="10.85546875" customWidth="1"/>
    <col min="11532" max="11532" width="12.7109375" customWidth="1"/>
    <col min="11533" max="11533" width="13.140625" customWidth="1"/>
    <col min="11534" max="11534" width="13.28515625" customWidth="1"/>
    <col min="11535" max="11535" width="10.28515625" customWidth="1"/>
    <col min="11536" max="11536" width="13.5703125" customWidth="1"/>
    <col min="11777" max="11777" width="10.85546875" customWidth="1"/>
    <col min="11778" max="11778" width="11.7109375" customWidth="1"/>
    <col min="11779" max="11779" width="13.28515625" customWidth="1"/>
    <col min="11780" max="11780" width="38.42578125" customWidth="1"/>
    <col min="11781" max="11781" width="12.140625" customWidth="1"/>
    <col min="11782" max="11782" width="10.85546875" customWidth="1"/>
    <col min="11783" max="11783" width="9" customWidth="1"/>
    <col min="11784" max="11784" width="12.140625" customWidth="1"/>
    <col min="11785" max="11785" width="11.42578125" customWidth="1"/>
    <col min="11786" max="11786" width="12.7109375" customWidth="1"/>
    <col min="11787" max="11787" width="10.85546875" customWidth="1"/>
    <col min="11788" max="11788" width="12.7109375" customWidth="1"/>
    <col min="11789" max="11789" width="13.140625" customWidth="1"/>
    <col min="11790" max="11790" width="13.28515625" customWidth="1"/>
    <col min="11791" max="11791" width="10.28515625" customWidth="1"/>
    <col min="11792" max="11792" width="13.5703125" customWidth="1"/>
    <col min="12033" max="12033" width="10.85546875" customWidth="1"/>
    <col min="12034" max="12034" width="11.7109375" customWidth="1"/>
    <col min="12035" max="12035" width="13.28515625" customWidth="1"/>
    <col min="12036" max="12036" width="38.42578125" customWidth="1"/>
    <col min="12037" max="12037" width="12.140625" customWidth="1"/>
    <col min="12038" max="12038" width="10.85546875" customWidth="1"/>
    <col min="12039" max="12039" width="9" customWidth="1"/>
    <col min="12040" max="12040" width="12.140625" customWidth="1"/>
    <col min="12041" max="12041" width="11.42578125" customWidth="1"/>
    <col min="12042" max="12042" width="12.7109375" customWidth="1"/>
    <col min="12043" max="12043" width="10.85546875" customWidth="1"/>
    <col min="12044" max="12044" width="12.7109375" customWidth="1"/>
    <col min="12045" max="12045" width="13.140625" customWidth="1"/>
    <col min="12046" max="12046" width="13.28515625" customWidth="1"/>
    <col min="12047" max="12047" width="10.28515625" customWidth="1"/>
    <col min="12048" max="12048" width="13.5703125" customWidth="1"/>
    <col min="12289" max="12289" width="10.85546875" customWidth="1"/>
    <col min="12290" max="12290" width="11.7109375" customWidth="1"/>
    <col min="12291" max="12291" width="13.28515625" customWidth="1"/>
    <col min="12292" max="12292" width="38.42578125" customWidth="1"/>
    <col min="12293" max="12293" width="12.140625" customWidth="1"/>
    <col min="12294" max="12294" width="10.85546875" customWidth="1"/>
    <col min="12295" max="12295" width="9" customWidth="1"/>
    <col min="12296" max="12296" width="12.140625" customWidth="1"/>
    <col min="12297" max="12297" width="11.42578125" customWidth="1"/>
    <col min="12298" max="12298" width="12.7109375" customWidth="1"/>
    <col min="12299" max="12299" width="10.85546875" customWidth="1"/>
    <col min="12300" max="12300" width="12.7109375" customWidth="1"/>
    <col min="12301" max="12301" width="13.140625" customWidth="1"/>
    <col min="12302" max="12302" width="13.28515625" customWidth="1"/>
    <col min="12303" max="12303" width="10.28515625" customWidth="1"/>
    <col min="12304" max="12304" width="13.5703125" customWidth="1"/>
    <col min="12545" max="12545" width="10.85546875" customWidth="1"/>
    <col min="12546" max="12546" width="11.7109375" customWidth="1"/>
    <col min="12547" max="12547" width="13.28515625" customWidth="1"/>
    <col min="12548" max="12548" width="38.42578125" customWidth="1"/>
    <col min="12549" max="12549" width="12.140625" customWidth="1"/>
    <col min="12550" max="12550" width="10.85546875" customWidth="1"/>
    <col min="12551" max="12551" width="9" customWidth="1"/>
    <col min="12552" max="12552" width="12.140625" customWidth="1"/>
    <col min="12553" max="12553" width="11.42578125" customWidth="1"/>
    <col min="12554" max="12554" width="12.7109375" customWidth="1"/>
    <col min="12555" max="12555" width="10.85546875" customWidth="1"/>
    <col min="12556" max="12556" width="12.7109375" customWidth="1"/>
    <col min="12557" max="12557" width="13.140625" customWidth="1"/>
    <col min="12558" max="12558" width="13.28515625" customWidth="1"/>
    <col min="12559" max="12559" width="10.28515625" customWidth="1"/>
    <col min="12560" max="12560" width="13.5703125" customWidth="1"/>
    <col min="12801" max="12801" width="10.85546875" customWidth="1"/>
    <col min="12802" max="12802" width="11.7109375" customWidth="1"/>
    <col min="12803" max="12803" width="13.28515625" customWidth="1"/>
    <col min="12804" max="12804" width="38.42578125" customWidth="1"/>
    <col min="12805" max="12805" width="12.140625" customWidth="1"/>
    <col min="12806" max="12806" width="10.85546875" customWidth="1"/>
    <col min="12807" max="12807" width="9" customWidth="1"/>
    <col min="12808" max="12808" width="12.140625" customWidth="1"/>
    <col min="12809" max="12809" width="11.42578125" customWidth="1"/>
    <col min="12810" max="12810" width="12.7109375" customWidth="1"/>
    <col min="12811" max="12811" width="10.85546875" customWidth="1"/>
    <col min="12812" max="12812" width="12.7109375" customWidth="1"/>
    <col min="12813" max="12813" width="13.140625" customWidth="1"/>
    <col min="12814" max="12814" width="13.28515625" customWidth="1"/>
    <col min="12815" max="12815" width="10.28515625" customWidth="1"/>
    <col min="12816" max="12816" width="13.5703125" customWidth="1"/>
    <col min="13057" max="13057" width="10.85546875" customWidth="1"/>
    <col min="13058" max="13058" width="11.7109375" customWidth="1"/>
    <col min="13059" max="13059" width="13.28515625" customWidth="1"/>
    <col min="13060" max="13060" width="38.42578125" customWidth="1"/>
    <col min="13061" max="13061" width="12.140625" customWidth="1"/>
    <col min="13062" max="13062" width="10.85546875" customWidth="1"/>
    <col min="13063" max="13063" width="9" customWidth="1"/>
    <col min="13064" max="13064" width="12.140625" customWidth="1"/>
    <col min="13065" max="13065" width="11.42578125" customWidth="1"/>
    <col min="13066" max="13066" width="12.7109375" customWidth="1"/>
    <col min="13067" max="13067" width="10.85546875" customWidth="1"/>
    <col min="13068" max="13068" width="12.7109375" customWidth="1"/>
    <col min="13069" max="13069" width="13.140625" customWidth="1"/>
    <col min="13070" max="13070" width="13.28515625" customWidth="1"/>
    <col min="13071" max="13071" width="10.28515625" customWidth="1"/>
    <col min="13072" max="13072" width="13.5703125" customWidth="1"/>
    <col min="13313" max="13313" width="10.85546875" customWidth="1"/>
    <col min="13314" max="13314" width="11.7109375" customWidth="1"/>
    <col min="13315" max="13315" width="13.28515625" customWidth="1"/>
    <col min="13316" max="13316" width="38.42578125" customWidth="1"/>
    <col min="13317" max="13317" width="12.140625" customWidth="1"/>
    <col min="13318" max="13318" width="10.85546875" customWidth="1"/>
    <col min="13319" max="13319" width="9" customWidth="1"/>
    <col min="13320" max="13320" width="12.140625" customWidth="1"/>
    <col min="13321" max="13321" width="11.42578125" customWidth="1"/>
    <col min="13322" max="13322" width="12.7109375" customWidth="1"/>
    <col min="13323" max="13323" width="10.85546875" customWidth="1"/>
    <col min="13324" max="13324" width="12.7109375" customWidth="1"/>
    <col min="13325" max="13325" width="13.140625" customWidth="1"/>
    <col min="13326" max="13326" width="13.28515625" customWidth="1"/>
    <col min="13327" max="13327" width="10.28515625" customWidth="1"/>
    <col min="13328" max="13328" width="13.5703125" customWidth="1"/>
    <col min="13569" max="13569" width="10.85546875" customWidth="1"/>
    <col min="13570" max="13570" width="11.7109375" customWidth="1"/>
    <col min="13571" max="13571" width="13.28515625" customWidth="1"/>
    <col min="13572" max="13572" width="38.42578125" customWidth="1"/>
    <col min="13573" max="13573" width="12.140625" customWidth="1"/>
    <col min="13574" max="13574" width="10.85546875" customWidth="1"/>
    <col min="13575" max="13575" width="9" customWidth="1"/>
    <col min="13576" max="13576" width="12.140625" customWidth="1"/>
    <col min="13577" max="13577" width="11.42578125" customWidth="1"/>
    <col min="13578" max="13578" width="12.7109375" customWidth="1"/>
    <col min="13579" max="13579" width="10.85546875" customWidth="1"/>
    <col min="13580" max="13580" width="12.7109375" customWidth="1"/>
    <col min="13581" max="13581" width="13.140625" customWidth="1"/>
    <col min="13582" max="13582" width="13.28515625" customWidth="1"/>
    <col min="13583" max="13583" width="10.28515625" customWidth="1"/>
    <col min="13584" max="13584" width="13.5703125" customWidth="1"/>
    <col min="13825" max="13825" width="10.85546875" customWidth="1"/>
    <col min="13826" max="13826" width="11.7109375" customWidth="1"/>
    <col min="13827" max="13827" width="13.28515625" customWidth="1"/>
    <col min="13828" max="13828" width="38.42578125" customWidth="1"/>
    <col min="13829" max="13829" width="12.140625" customWidth="1"/>
    <col min="13830" max="13830" width="10.85546875" customWidth="1"/>
    <col min="13831" max="13831" width="9" customWidth="1"/>
    <col min="13832" max="13832" width="12.140625" customWidth="1"/>
    <col min="13833" max="13833" width="11.42578125" customWidth="1"/>
    <col min="13834" max="13834" width="12.7109375" customWidth="1"/>
    <col min="13835" max="13835" width="10.85546875" customWidth="1"/>
    <col min="13836" max="13836" width="12.7109375" customWidth="1"/>
    <col min="13837" max="13837" width="13.140625" customWidth="1"/>
    <col min="13838" max="13838" width="13.28515625" customWidth="1"/>
    <col min="13839" max="13839" width="10.28515625" customWidth="1"/>
    <col min="13840" max="13840" width="13.5703125" customWidth="1"/>
    <col min="14081" max="14081" width="10.85546875" customWidth="1"/>
    <col min="14082" max="14082" width="11.7109375" customWidth="1"/>
    <col min="14083" max="14083" width="13.28515625" customWidth="1"/>
    <col min="14084" max="14084" width="38.42578125" customWidth="1"/>
    <col min="14085" max="14085" width="12.140625" customWidth="1"/>
    <col min="14086" max="14086" width="10.85546875" customWidth="1"/>
    <col min="14087" max="14087" width="9" customWidth="1"/>
    <col min="14088" max="14088" width="12.140625" customWidth="1"/>
    <col min="14089" max="14089" width="11.42578125" customWidth="1"/>
    <col min="14090" max="14090" width="12.7109375" customWidth="1"/>
    <col min="14091" max="14091" width="10.85546875" customWidth="1"/>
    <col min="14092" max="14092" width="12.7109375" customWidth="1"/>
    <col min="14093" max="14093" width="13.140625" customWidth="1"/>
    <col min="14094" max="14094" width="13.28515625" customWidth="1"/>
    <col min="14095" max="14095" width="10.28515625" customWidth="1"/>
    <col min="14096" max="14096" width="13.5703125" customWidth="1"/>
    <col min="14337" max="14337" width="10.85546875" customWidth="1"/>
    <col min="14338" max="14338" width="11.7109375" customWidth="1"/>
    <col min="14339" max="14339" width="13.28515625" customWidth="1"/>
    <col min="14340" max="14340" width="38.42578125" customWidth="1"/>
    <col min="14341" max="14341" width="12.140625" customWidth="1"/>
    <col min="14342" max="14342" width="10.85546875" customWidth="1"/>
    <col min="14343" max="14343" width="9" customWidth="1"/>
    <col min="14344" max="14344" width="12.140625" customWidth="1"/>
    <col min="14345" max="14345" width="11.42578125" customWidth="1"/>
    <col min="14346" max="14346" width="12.7109375" customWidth="1"/>
    <col min="14347" max="14347" width="10.85546875" customWidth="1"/>
    <col min="14348" max="14348" width="12.7109375" customWidth="1"/>
    <col min="14349" max="14349" width="13.140625" customWidth="1"/>
    <col min="14350" max="14350" width="13.28515625" customWidth="1"/>
    <col min="14351" max="14351" width="10.28515625" customWidth="1"/>
    <col min="14352" max="14352" width="13.5703125" customWidth="1"/>
    <col min="14593" max="14593" width="10.85546875" customWidth="1"/>
    <col min="14594" max="14594" width="11.7109375" customWidth="1"/>
    <col min="14595" max="14595" width="13.28515625" customWidth="1"/>
    <col min="14596" max="14596" width="38.42578125" customWidth="1"/>
    <col min="14597" max="14597" width="12.140625" customWidth="1"/>
    <col min="14598" max="14598" width="10.85546875" customWidth="1"/>
    <col min="14599" max="14599" width="9" customWidth="1"/>
    <col min="14600" max="14600" width="12.140625" customWidth="1"/>
    <col min="14601" max="14601" width="11.42578125" customWidth="1"/>
    <col min="14602" max="14602" width="12.7109375" customWidth="1"/>
    <col min="14603" max="14603" width="10.85546875" customWidth="1"/>
    <col min="14604" max="14604" width="12.7109375" customWidth="1"/>
    <col min="14605" max="14605" width="13.140625" customWidth="1"/>
    <col min="14606" max="14606" width="13.28515625" customWidth="1"/>
    <col min="14607" max="14607" width="10.28515625" customWidth="1"/>
    <col min="14608" max="14608" width="13.5703125" customWidth="1"/>
    <col min="14849" max="14849" width="10.85546875" customWidth="1"/>
    <col min="14850" max="14850" width="11.7109375" customWidth="1"/>
    <col min="14851" max="14851" width="13.28515625" customWidth="1"/>
    <col min="14852" max="14852" width="38.42578125" customWidth="1"/>
    <col min="14853" max="14853" width="12.140625" customWidth="1"/>
    <col min="14854" max="14854" width="10.85546875" customWidth="1"/>
    <col min="14855" max="14855" width="9" customWidth="1"/>
    <col min="14856" max="14856" width="12.140625" customWidth="1"/>
    <col min="14857" max="14857" width="11.42578125" customWidth="1"/>
    <col min="14858" max="14858" width="12.7109375" customWidth="1"/>
    <col min="14859" max="14859" width="10.85546875" customWidth="1"/>
    <col min="14860" max="14860" width="12.7109375" customWidth="1"/>
    <col min="14861" max="14861" width="13.140625" customWidth="1"/>
    <col min="14862" max="14862" width="13.28515625" customWidth="1"/>
    <col min="14863" max="14863" width="10.28515625" customWidth="1"/>
    <col min="14864" max="14864" width="13.5703125" customWidth="1"/>
    <col min="15105" max="15105" width="10.85546875" customWidth="1"/>
    <col min="15106" max="15106" width="11.7109375" customWidth="1"/>
    <col min="15107" max="15107" width="13.28515625" customWidth="1"/>
    <col min="15108" max="15108" width="38.42578125" customWidth="1"/>
    <col min="15109" max="15109" width="12.140625" customWidth="1"/>
    <col min="15110" max="15110" width="10.85546875" customWidth="1"/>
    <col min="15111" max="15111" width="9" customWidth="1"/>
    <col min="15112" max="15112" width="12.140625" customWidth="1"/>
    <col min="15113" max="15113" width="11.42578125" customWidth="1"/>
    <col min="15114" max="15114" width="12.7109375" customWidth="1"/>
    <col min="15115" max="15115" width="10.85546875" customWidth="1"/>
    <col min="15116" max="15116" width="12.7109375" customWidth="1"/>
    <col min="15117" max="15117" width="13.140625" customWidth="1"/>
    <col min="15118" max="15118" width="13.28515625" customWidth="1"/>
    <col min="15119" max="15119" width="10.28515625" customWidth="1"/>
    <col min="15120" max="15120" width="13.5703125" customWidth="1"/>
    <col min="15361" max="15361" width="10.85546875" customWidth="1"/>
    <col min="15362" max="15362" width="11.7109375" customWidth="1"/>
    <col min="15363" max="15363" width="13.28515625" customWidth="1"/>
    <col min="15364" max="15364" width="38.42578125" customWidth="1"/>
    <col min="15365" max="15365" width="12.140625" customWidth="1"/>
    <col min="15366" max="15366" width="10.85546875" customWidth="1"/>
    <col min="15367" max="15367" width="9" customWidth="1"/>
    <col min="15368" max="15368" width="12.140625" customWidth="1"/>
    <col min="15369" max="15369" width="11.42578125" customWidth="1"/>
    <col min="15370" max="15370" width="12.7109375" customWidth="1"/>
    <col min="15371" max="15371" width="10.85546875" customWidth="1"/>
    <col min="15372" max="15372" width="12.7109375" customWidth="1"/>
    <col min="15373" max="15373" width="13.140625" customWidth="1"/>
    <col min="15374" max="15374" width="13.28515625" customWidth="1"/>
    <col min="15375" max="15375" width="10.28515625" customWidth="1"/>
    <col min="15376" max="15376" width="13.5703125" customWidth="1"/>
    <col min="15617" max="15617" width="10.85546875" customWidth="1"/>
    <col min="15618" max="15618" width="11.7109375" customWidth="1"/>
    <col min="15619" max="15619" width="13.28515625" customWidth="1"/>
    <col min="15620" max="15620" width="38.42578125" customWidth="1"/>
    <col min="15621" max="15621" width="12.140625" customWidth="1"/>
    <col min="15622" max="15622" width="10.85546875" customWidth="1"/>
    <col min="15623" max="15623" width="9" customWidth="1"/>
    <col min="15624" max="15624" width="12.140625" customWidth="1"/>
    <col min="15625" max="15625" width="11.42578125" customWidth="1"/>
    <col min="15626" max="15626" width="12.7109375" customWidth="1"/>
    <col min="15627" max="15627" width="10.85546875" customWidth="1"/>
    <col min="15628" max="15628" width="12.7109375" customWidth="1"/>
    <col min="15629" max="15629" width="13.140625" customWidth="1"/>
    <col min="15630" max="15630" width="13.28515625" customWidth="1"/>
    <col min="15631" max="15631" width="10.28515625" customWidth="1"/>
    <col min="15632" max="15632" width="13.5703125" customWidth="1"/>
    <col min="15873" max="15873" width="10.85546875" customWidth="1"/>
    <col min="15874" max="15874" width="11.7109375" customWidth="1"/>
    <col min="15875" max="15875" width="13.28515625" customWidth="1"/>
    <col min="15876" max="15876" width="38.42578125" customWidth="1"/>
    <col min="15877" max="15877" width="12.140625" customWidth="1"/>
    <col min="15878" max="15878" width="10.85546875" customWidth="1"/>
    <col min="15879" max="15879" width="9" customWidth="1"/>
    <col min="15880" max="15880" width="12.140625" customWidth="1"/>
    <col min="15881" max="15881" width="11.42578125" customWidth="1"/>
    <col min="15882" max="15882" width="12.7109375" customWidth="1"/>
    <col min="15883" max="15883" width="10.85546875" customWidth="1"/>
    <col min="15884" max="15884" width="12.7109375" customWidth="1"/>
    <col min="15885" max="15885" width="13.140625" customWidth="1"/>
    <col min="15886" max="15886" width="13.28515625" customWidth="1"/>
    <col min="15887" max="15887" width="10.28515625" customWidth="1"/>
    <col min="15888" max="15888" width="13.5703125" customWidth="1"/>
    <col min="16129" max="16129" width="10.85546875" customWidth="1"/>
    <col min="16130" max="16130" width="11.7109375" customWidth="1"/>
    <col min="16131" max="16131" width="13.28515625" customWidth="1"/>
    <col min="16132" max="16132" width="38.42578125" customWidth="1"/>
    <col min="16133" max="16133" width="12.140625" customWidth="1"/>
    <col min="16134" max="16134" width="10.85546875" customWidth="1"/>
    <col min="16135" max="16135" width="9" customWidth="1"/>
    <col min="16136" max="16136" width="12.140625" customWidth="1"/>
    <col min="16137" max="16137" width="11.42578125" customWidth="1"/>
    <col min="16138" max="16138" width="12.7109375" customWidth="1"/>
    <col min="16139" max="16139" width="10.85546875" customWidth="1"/>
    <col min="16140" max="16140" width="12.7109375" customWidth="1"/>
    <col min="16141" max="16141" width="13.140625" customWidth="1"/>
    <col min="16142" max="16142" width="13.28515625" customWidth="1"/>
    <col min="16143" max="16143" width="10.28515625" customWidth="1"/>
    <col min="16144" max="16144" width="13.5703125" customWidth="1"/>
  </cols>
  <sheetData>
    <row r="1" spans="1:16" ht="20.25" x14ac:dyDescent="0.3">
      <c r="M1" s="719" t="s">
        <v>628</v>
      </c>
      <c r="N1" s="719"/>
      <c r="O1" s="412"/>
      <c r="P1" s="412"/>
    </row>
    <row r="2" spans="1:16" ht="20.25" x14ac:dyDescent="0.3">
      <c r="M2" s="600" t="s">
        <v>629</v>
      </c>
      <c r="N2" s="412"/>
      <c r="O2" s="412"/>
      <c r="P2" s="412"/>
    </row>
    <row r="3" spans="1:16" ht="20.25" x14ac:dyDescent="0.3">
      <c r="M3" s="600" t="s">
        <v>664</v>
      </c>
      <c r="N3" s="412"/>
      <c r="O3" s="412"/>
      <c r="P3" s="412"/>
    </row>
    <row r="4" spans="1:16" ht="18" x14ac:dyDescent="0.25">
      <c r="M4" s="601"/>
      <c r="N4" s="601"/>
      <c r="O4" s="601"/>
      <c r="P4" s="601"/>
    </row>
    <row r="5" spans="1:16" ht="18.75" x14ac:dyDescent="0.3">
      <c r="A5" s="602"/>
      <c r="B5" s="720" t="s">
        <v>660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</row>
    <row r="6" spans="1:16" ht="18.75" x14ac:dyDescent="0.2">
      <c r="A6" s="721" t="s">
        <v>6</v>
      </c>
      <c r="B6" s="721"/>
      <c r="C6" s="603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</row>
    <row r="7" spans="1:16" ht="18.75" x14ac:dyDescent="0.2">
      <c r="A7" s="722" t="s">
        <v>5</v>
      </c>
      <c r="B7" s="722"/>
      <c r="C7" s="605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</row>
    <row r="8" spans="1:16" x14ac:dyDescent="0.2">
      <c r="N8" s="599"/>
      <c r="P8" s="599" t="s">
        <v>630</v>
      </c>
    </row>
    <row r="9" spans="1:16" ht="15.75" x14ac:dyDescent="0.2">
      <c r="A9" s="723" t="s">
        <v>9</v>
      </c>
      <c r="B9" s="723" t="s">
        <v>10</v>
      </c>
      <c r="C9" s="723" t="s">
        <v>11</v>
      </c>
      <c r="D9" s="726" t="s">
        <v>631</v>
      </c>
      <c r="E9" s="729" t="s">
        <v>632</v>
      </c>
      <c r="F9" s="729"/>
      <c r="G9" s="729"/>
      <c r="H9" s="730"/>
      <c r="I9" s="731" t="s">
        <v>633</v>
      </c>
      <c r="J9" s="729"/>
      <c r="K9" s="729"/>
      <c r="L9" s="729"/>
      <c r="M9" s="733" t="s">
        <v>634</v>
      </c>
      <c r="N9" s="733"/>
      <c r="O9" s="733"/>
      <c r="P9" s="733"/>
    </row>
    <row r="10" spans="1:16" ht="22.5" customHeight="1" x14ac:dyDescent="0.2">
      <c r="A10" s="724"/>
      <c r="B10" s="724"/>
      <c r="C10" s="724"/>
      <c r="D10" s="727"/>
      <c r="E10" s="726" t="s">
        <v>1</v>
      </c>
      <c r="F10" s="734" t="s">
        <v>2</v>
      </c>
      <c r="G10" s="735"/>
      <c r="H10" s="726" t="s">
        <v>635</v>
      </c>
      <c r="I10" s="726" t="s">
        <v>1</v>
      </c>
      <c r="J10" s="734" t="s">
        <v>2</v>
      </c>
      <c r="K10" s="735"/>
      <c r="L10" s="726" t="s">
        <v>635</v>
      </c>
      <c r="M10" s="726" t="s">
        <v>1</v>
      </c>
      <c r="N10" s="734" t="s">
        <v>2</v>
      </c>
      <c r="O10" s="735"/>
      <c r="P10" s="726" t="s">
        <v>635</v>
      </c>
    </row>
    <row r="11" spans="1:16" ht="51" x14ac:dyDescent="0.2">
      <c r="A11" s="725"/>
      <c r="B11" s="725"/>
      <c r="C11" s="725"/>
      <c r="D11" s="728"/>
      <c r="E11" s="728"/>
      <c r="F11" s="606" t="s">
        <v>291</v>
      </c>
      <c r="G11" s="606" t="s">
        <v>88</v>
      </c>
      <c r="H11" s="728"/>
      <c r="I11" s="728"/>
      <c r="J11" s="606" t="s">
        <v>291</v>
      </c>
      <c r="K11" s="606" t="s">
        <v>88</v>
      </c>
      <c r="L11" s="728"/>
      <c r="M11" s="728"/>
      <c r="N11" s="606" t="s">
        <v>291</v>
      </c>
      <c r="O11" s="606" t="s">
        <v>88</v>
      </c>
      <c r="P11" s="728"/>
    </row>
    <row r="12" spans="1:16" x14ac:dyDescent="0.2">
      <c r="A12" s="607">
        <v>1</v>
      </c>
      <c r="B12" s="607">
        <v>2</v>
      </c>
      <c r="C12" s="607">
        <v>3</v>
      </c>
      <c r="D12" s="608">
        <v>4</v>
      </c>
      <c r="E12" s="608">
        <v>5</v>
      </c>
      <c r="F12" s="606">
        <v>6</v>
      </c>
      <c r="G12" s="606">
        <v>7</v>
      </c>
      <c r="H12" s="608">
        <v>8</v>
      </c>
      <c r="I12" s="608">
        <v>9</v>
      </c>
      <c r="J12" s="606">
        <v>10</v>
      </c>
      <c r="K12" s="606">
        <v>11</v>
      </c>
      <c r="L12" s="608">
        <v>12</v>
      </c>
      <c r="M12" s="608">
        <v>13</v>
      </c>
      <c r="N12" s="606">
        <v>14</v>
      </c>
      <c r="O12" s="606">
        <v>15</v>
      </c>
      <c r="P12" s="608">
        <v>16</v>
      </c>
    </row>
    <row r="13" spans="1:16" s="610" customFormat="1" ht="81" customHeight="1" x14ac:dyDescent="0.3">
      <c r="A13" s="5" t="s">
        <v>76</v>
      </c>
      <c r="B13" s="213"/>
      <c r="C13" s="213"/>
      <c r="D13" s="27" t="s">
        <v>77</v>
      </c>
      <c r="E13" s="609">
        <f>E14</f>
        <v>-650000</v>
      </c>
      <c r="F13" s="609">
        <f t="shared" ref="F13:P13" si="0">F14</f>
        <v>0</v>
      </c>
      <c r="G13" s="609">
        <f t="shared" si="0"/>
        <v>0</v>
      </c>
      <c r="H13" s="609">
        <f t="shared" si="0"/>
        <v>-650000</v>
      </c>
      <c r="I13" s="609">
        <f t="shared" si="0"/>
        <v>0</v>
      </c>
      <c r="J13" s="609">
        <f t="shared" si="0"/>
        <v>0</v>
      </c>
      <c r="K13" s="609">
        <f t="shared" si="0"/>
        <v>0</v>
      </c>
      <c r="L13" s="609">
        <f t="shared" si="0"/>
        <v>0</v>
      </c>
      <c r="M13" s="609">
        <f t="shared" si="0"/>
        <v>-650000</v>
      </c>
      <c r="N13" s="609">
        <f t="shared" si="0"/>
        <v>0</v>
      </c>
      <c r="O13" s="609">
        <f t="shared" si="0"/>
        <v>0</v>
      </c>
      <c r="P13" s="609">
        <f t="shared" si="0"/>
        <v>-650000</v>
      </c>
    </row>
    <row r="14" spans="1:16" s="610" customFormat="1" ht="82.5" customHeight="1" x14ac:dyDescent="0.3">
      <c r="A14" s="5" t="s">
        <v>78</v>
      </c>
      <c r="B14" s="213"/>
      <c r="C14" s="213"/>
      <c r="D14" s="27" t="s">
        <v>77</v>
      </c>
      <c r="E14" s="609">
        <f>E15+E16</f>
        <v>-650000</v>
      </c>
      <c r="F14" s="609">
        <f t="shared" ref="F14:P14" si="1">F15+F16</f>
        <v>0</v>
      </c>
      <c r="G14" s="609">
        <f t="shared" si="1"/>
        <v>0</v>
      </c>
      <c r="H14" s="609">
        <f t="shared" si="1"/>
        <v>-650000</v>
      </c>
      <c r="I14" s="609">
        <f t="shared" si="1"/>
        <v>0</v>
      </c>
      <c r="J14" s="609">
        <f t="shared" si="1"/>
        <v>0</v>
      </c>
      <c r="K14" s="609">
        <f t="shared" si="1"/>
        <v>0</v>
      </c>
      <c r="L14" s="609">
        <f>L15+L16</f>
        <v>0</v>
      </c>
      <c r="M14" s="609">
        <f t="shared" si="1"/>
        <v>-650000</v>
      </c>
      <c r="N14" s="609">
        <f t="shared" si="1"/>
        <v>0</v>
      </c>
      <c r="O14" s="609">
        <f t="shared" si="1"/>
        <v>0</v>
      </c>
      <c r="P14" s="609">
        <f t="shared" si="1"/>
        <v>-650000</v>
      </c>
    </row>
    <row r="15" spans="1:16" ht="123.75" customHeight="1" x14ac:dyDescent="0.2">
      <c r="A15" s="611">
        <v>1618821</v>
      </c>
      <c r="B15" s="611">
        <v>8821</v>
      </c>
      <c r="C15" s="612" t="s">
        <v>536</v>
      </c>
      <c r="D15" s="613" t="s">
        <v>537</v>
      </c>
      <c r="E15" s="614">
        <v>-650000</v>
      </c>
      <c r="F15" s="614"/>
      <c r="G15" s="614"/>
      <c r="H15" s="614">
        <f>E15+F15</f>
        <v>-650000</v>
      </c>
      <c r="I15" s="614"/>
      <c r="J15" s="614"/>
      <c r="K15" s="614"/>
      <c r="L15" s="614">
        <f>J15+I15</f>
        <v>0</v>
      </c>
      <c r="M15" s="614">
        <f>E15+I15</f>
        <v>-650000</v>
      </c>
      <c r="N15" s="614">
        <f>F15+J15</f>
        <v>0</v>
      </c>
      <c r="O15" s="615"/>
      <c r="P15" s="615">
        <f>H15+L15</f>
        <v>-650000</v>
      </c>
    </row>
    <row r="16" spans="1:16" ht="131.25" hidden="1" x14ac:dyDescent="0.2">
      <c r="A16" s="611">
        <v>1618822</v>
      </c>
      <c r="B16" s="611">
        <v>8822</v>
      </c>
      <c r="C16" s="612">
        <v>1060</v>
      </c>
      <c r="D16" s="613" t="s">
        <v>636</v>
      </c>
      <c r="E16" s="614"/>
      <c r="F16" s="614"/>
      <c r="G16" s="614"/>
      <c r="H16" s="614">
        <f>E16+F16</f>
        <v>0</v>
      </c>
      <c r="I16" s="614"/>
      <c r="J16" s="614"/>
      <c r="K16" s="614"/>
      <c r="L16" s="614">
        <f>J16+I16</f>
        <v>0</v>
      </c>
      <c r="M16" s="614">
        <f>E186</f>
        <v>0</v>
      </c>
      <c r="N16" s="614">
        <f>F16+J16</f>
        <v>0</v>
      </c>
      <c r="O16" s="615"/>
      <c r="P16" s="615">
        <f>H16+L16</f>
        <v>0</v>
      </c>
    </row>
    <row r="17" spans="1:16" ht="18.75" x14ac:dyDescent="0.25">
      <c r="A17" s="162"/>
      <c r="B17" s="162"/>
      <c r="C17" s="162"/>
      <c r="D17" s="616" t="s">
        <v>290</v>
      </c>
      <c r="E17" s="617">
        <f>E14</f>
        <v>-650000</v>
      </c>
      <c r="F17" s="617">
        <f t="shared" ref="F17:P17" si="2">F14</f>
        <v>0</v>
      </c>
      <c r="G17" s="617">
        <f t="shared" si="2"/>
        <v>0</v>
      </c>
      <c r="H17" s="617">
        <f t="shared" si="2"/>
        <v>-650000</v>
      </c>
      <c r="I17" s="617">
        <f t="shared" si="2"/>
        <v>0</v>
      </c>
      <c r="J17" s="617">
        <f t="shared" si="2"/>
        <v>0</v>
      </c>
      <c r="K17" s="617">
        <f t="shared" si="2"/>
        <v>0</v>
      </c>
      <c r="L17" s="617">
        <f t="shared" si="2"/>
        <v>0</v>
      </c>
      <c r="M17" s="617">
        <f t="shared" si="2"/>
        <v>-650000</v>
      </c>
      <c r="N17" s="617">
        <f t="shared" si="2"/>
        <v>0</v>
      </c>
      <c r="O17" s="617">
        <f t="shared" si="2"/>
        <v>0</v>
      </c>
      <c r="P17" s="617">
        <f t="shared" si="2"/>
        <v>-650000</v>
      </c>
    </row>
    <row r="19" spans="1:16" ht="18.75" x14ac:dyDescent="0.3">
      <c r="A19" s="618" t="s">
        <v>637</v>
      </c>
      <c r="B19" s="618"/>
      <c r="C19" s="618"/>
      <c r="D19" s="618"/>
      <c r="E19" s="618"/>
      <c r="F19" s="618"/>
      <c r="G19" s="618"/>
      <c r="H19" s="618"/>
      <c r="I19" s="618"/>
      <c r="J19" s="618"/>
      <c r="K19" s="618"/>
      <c r="L19" s="618"/>
      <c r="M19" s="732"/>
      <c r="N19" s="732"/>
      <c r="O19" s="732"/>
      <c r="P19" s="732"/>
    </row>
  </sheetData>
  <mergeCells count="21">
    <mergeCell ref="M19:P19"/>
    <mergeCell ref="M9:P9"/>
    <mergeCell ref="E10:E11"/>
    <mergeCell ref="F10:G10"/>
    <mergeCell ref="H10:H11"/>
    <mergeCell ref="I10:I11"/>
    <mergeCell ref="J10:K10"/>
    <mergeCell ref="L10:L11"/>
    <mergeCell ref="M10:M11"/>
    <mergeCell ref="N10:O10"/>
    <mergeCell ref="P10:P11"/>
    <mergeCell ref="M1:N1"/>
    <mergeCell ref="B5:P5"/>
    <mergeCell ref="A6:B6"/>
    <mergeCell ref="A7:B7"/>
    <mergeCell ref="A9:A11"/>
    <mergeCell ref="B9:B11"/>
    <mergeCell ref="C9:C11"/>
    <mergeCell ref="D9:D11"/>
    <mergeCell ref="E9:H9"/>
    <mergeCell ref="I9:L9"/>
  </mergeCells>
  <pageMargins left="0.70866141732283472" right="0.31496062992125984" top="0.74803149606299213" bottom="0.35433070866141736" header="0" footer="0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view="pageBreakPreview" zoomScale="82" zoomScaleNormal="100" zoomScaleSheetLayoutView="82" workbookViewId="0">
      <selection activeCell="C5" sqref="C5"/>
    </sheetView>
  </sheetViews>
  <sheetFormatPr defaultRowHeight="12.75" x14ac:dyDescent="0.2"/>
  <cols>
    <col min="1" max="1" width="23.140625" customWidth="1"/>
    <col min="2" max="2" width="21" customWidth="1"/>
    <col min="3" max="3" width="54.85546875" customWidth="1"/>
    <col min="4" max="4" width="16.140625" customWidth="1"/>
  </cols>
  <sheetData>
    <row r="1" spans="1:30" ht="5.45" customHeight="1" x14ac:dyDescent="0.2"/>
    <row r="2" spans="1:30" ht="18.75" x14ac:dyDescent="0.3">
      <c r="C2" s="755" t="s">
        <v>638</v>
      </c>
      <c r="D2" s="755"/>
    </row>
    <row r="3" spans="1:30" ht="18.75" x14ac:dyDescent="0.3">
      <c r="C3" s="755" t="s">
        <v>607</v>
      </c>
      <c r="D3" s="755"/>
    </row>
    <row r="4" spans="1:30" ht="18.75" x14ac:dyDescent="0.3">
      <c r="C4" s="4" t="s">
        <v>665</v>
      </c>
      <c r="D4" s="4"/>
    </row>
    <row r="5" spans="1:30" ht="10.9" customHeight="1" x14ac:dyDescent="0.3">
      <c r="C5" s="4"/>
      <c r="D5" s="4"/>
    </row>
    <row r="7" spans="1:30" ht="25.9" customHeight="1" x14ac:dyDescent="0.3">
      <c r="B7" s="759" t="s">
        <v>575</v>
      </c>
      <c r="C7" s="759"/>
    </row>
    <row r="8" spans="1:30" ht="19.149999999999999" customHeight="1" x14ac:dyDescent="0.3">
      <c r="B8" s="760">
        <v>17532000000</v>
      </c>
      <c r="C8" s="761"/>
    </row>
    <row r="9" spans="1:30" ht="11.45" customHeight="1" x14ac:dyDescent="0.2">
      <c r="B9" s="770" t="s">
        <v>621</v>
      </c>
      <c r="C9" s="770"/>
    </row>
    <row r="10" spans="1:30" ht="21.6" customHeight="1" x14ac:dyDescent="0.3">
      <c r="A10" s="744" t="s">
        <v>492</v>
      </c>
      <c r="B10" s="744"/>
      <c r="C10" s="744"/>
      <c r="D10" s="744"/>
    </row>
    <row r="11" spans="1:30" ht="3.6" customHeight="1" x14ac:dyDescent="0.2"/>
    <row r="12" spans="1:30" x14ac:dyDescent="0.2">
      <c r="D12" s="245" t="s">
        <v>493</v>
      </c>
    </row>
    <row r="13" spans="1:30" ht="13.15" customHeight="1" x14ac:dyDescent="0.2">
      <c r="A13" s="762" t="s">
        <v>608</v>
      </c>
      <c r="B13" s="764" t="s">
        <v>576</v>
      </c>
      <c r="C13" s="765"/>
      <c r="D13" s="768" t="s">
        <v>4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</row>
    <row r="14" spans="1:30" ht="49.5" customHeight="1" x14ac:dyDescent="0.2">
      <c r="A14" s="763"/>
      <c r="B14" s="766"/>
      <c r="C14" s="767"/>
      <c r="D14" s="769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</row>
    <row r="15" spans="1:30" ht="11.45" customHeight="1" x14ac:dyDescent="0.2">
      <c r="A15" s="399">
        <v>1</v>
      </c>
      <c r="B15" s="773">
        <v>2</v>
      </c>
      <c r="C15" s="774"/>
      <c r="D15" s="400">
        <v>3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</row>
    <row r="16" spans="1:30" ht="18.75" x14ac:dyDescent="0.3">
      <c r="A16" s="736" t="s">
        <v>577</v>
      </c>
      <c r="B16" s="737"/>
      <c r="C16" s="738"/>
      <c r="D16" s="739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</row>
    <row r="17" spans="1:30" ht="22.15" customHeight="1" x14ac:dyDescent="0.3">
      <c r="A17" s="397">
        <v>41030000</v>
      </c>
      <c r="B17" s="740" t="s">
        <v>478</v>
      </c>
      <c r="C17" s="741"/>
      <c r="D17" s="401">
        <f>SUM(D18:D20)</f>
        <v>489000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</row>
    <row r="18" spans="1:30" ht="55.15" customHeight="1" x14ac:dyDescent="0.3">
      <c r="A18" s="397">
        <v>41034500</v>
      </c>
      <c r="B18" s="748" t="s">
        <v>480</v>
      </c>
      <c r="C18" s="749"/>
      <c r="D18" s="398">
        <v>489000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</row>
    <row r="19" spans="1:30" ht="55.9" hidden="1" customHeight="1" x14ac:dyDescent="0.3">
      <c r="A19" s="397">
        <v>41035500</v>
      </c>
      <c r="B19" s="748" t="s">
        <v>578</v>
      </c>
      <c r="C19" s="749"/>
      <c r="D19" s="398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</row>
    <row r="20" spans="1:30" ht="51.6" hidden="1" customHeight="1" x14ac:dyDescent="0.3">
      <c r="A20" s="397">
        <v>41035600</v>
      </c>
      <c r="B20" s="748" t="s">
        <v>579</v>
      </c>
      <c r="C20" s="749"/>
      <c r="D20" s="398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</row>
    <row r="21" spans="1:30" ht="18.75" hidden="1" x14ac:dyDescent="0.3">
      <c r="A21" s="397"/>
      <c r="B21" s="742" t="s">
        <v>494</v>
      </c>
      <c r="C21" s="743"/>
      <c r="D21" s="398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</row>
    <row r="22" spans="1:30" ht="18.75" hidden="1" customHeight="1" x14ac:dyDescent="0.3">
      <c r="A22" s="397">
        <v>41050000</v>
      </c>
      <c r="B22" s="742" t="s">
        <v>484</v>
      </c>
      <c r="C22" s="743"/>
      <c r="D22" s="398">
        <f>SUM(D23:D24)</f>
        <v>0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</row>
    <row r="23" spans="1:30" ht="107.25" hidden="1" customHeight="1" x14ac:dyDescent="0.3">
      <c r="A23" s="397">
        <v>41050900</v>
      </c>
      <c r="B23" s="748" t="s">
        <v>616</v>
      </c>
      <c r="C23" s="749"/>
      <c r="D23" s="398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</row>
    <row r="24" spans="1:30" ht="54.6" hidden="1" customHeight="1" x14ac:dyDescent="0.3">
      <c r="A24" s="397">
        <v>41051400</v>
      </c>
      <c r="B24" s="757" t="s">
        <v>617</v>
      </c>
      <c r="C24" s="758"/>
      <c r="D24" s="398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</row>
    <row r="25" spans="1:30" ht="22.15" customHeight="1" x14ac:dyDescent="0.3">
      <c r="A25" s="397">
        <v>99000000000</v>
      </c>
      <c r="B25" s="742" t="s">
        <v>494</v>
      </c>
      <c r="C25" s="743"/>
      <c r="D25" s="398">
        <v>489000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</row>
    <row r="26" spans="1:30" ht="16.899999999999999" customHeight="1" x14ac:dyDescent="0.3">
      <c r="A26" s="397">
        <v>41050000</v>
      </c>
      <c r="B26" s="750" t="s">
        <v>484</v>
      </c>
      <c r="C26" s="751"/>
      <c r="D26" s="398">
        <f>SUM(D27:D28)</f>
        <v>30806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</row>
    <row r="27" spans="1:30" ht="37.9" customHeight="1" x14ac:dyDescent="0.3">
      <c r="A27" s="397">
        <v>41051000</v>
      </c>
      <c r="B27" s="748" t="s">
        <v>485</v>
      </c>
      <c r="C27" s="751"/>
      <c r="D27" s="398">
        <v>40383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</row>
    <row r="28" spans="1:30" ht="55.9" customHeight="1" x14ac:dyDescent="0.3">
      <c r="A28" s="397">
        <v>41051200</v>
      </c>
      <c r="B28" s="748" t="s">
        <v>486</v>
      </c>
      <c r="C28" s="751"/>
      <c r="D28" s="398">
        <v>-9577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</row>
    <row r="29" spans="1:30" ht="20.45" customHeight="1" x14ac:dyDescent="0.3">
      <c r="A29" s="397">
        <v>17100000000</v>
      </c>
      <c r="B29" s="742" t="s">
        <v>661</v>
      </c>
      <c r="C29" s="752"/>
      <c r="D29" s="398">
        <f>SUM(D27:D28)</f>
        <v>30806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</row>
    <row r="30" spans="1:30" ht="18.600000000000001" customHeight="1" x14ac:dyDescent="0.3">
      <c r="A30" s="736" t="s">
        <v>582</v>
      </c>
      <c r="B30" s="737"/>
      <c r="C30" s="738"/>
      <c r="D30" s="739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</row>
    <row r="31" spans="1:30" ht="17.45" customHeight="1" x14ac:dyDescent="0.3">
      <c r="A31" s="397"/>
      <c r="B31" s="742"/>
      <c r="C31" s="743"/>
      <c r="D31" s="402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</row>
    <row r="32" spans="1:30" ht="18" customHeight="1" x14ac:dyDescent="0.3">
      <c r="A32" s="397"/>
      <c r="B32" s="742"/>
      <c r="C32" s="743"/>
      <c r="D32" s="398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</row>
    <row r="33" spans="1:30" ht="20.25" x14ac:dyDescent="0.3">
      <c r="A33" s="403" t="s">
        <v>495</v>
      </c>
      <c r="B33" s="740" t="s">
        <v>662</v>
      </c>
      <c r="C33" s="741"/>
      <c r="D33" s="398">
        <f>SUM(D17,D26)</f>
        <v>519806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</row>
    <row r="34" spans="1:30" ht="20.25" x14ac:dyDescent="0.3">
      <c r="A34" s="403" t="s">
        <v>495</v>
      </c>
      <c r="B34" s="742" t="s">
        <v>496</v>
      </c>
      <c r="C34" s="743"/>
      <c r="D34" s="398">
        <f>SUM(D33)</f>
        <v>519806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</row>
    <row r="35" spans="1:30" ht="20.25" x14ac:dyDescent="0.3">
      <c r="A35" s="461" t="s">
        <v>495</v>
      </c>
      <c r="B35" s="746" t="s">
        <v>497</v>
      </c>
      <c r="C35" s="747"/>
      <c r="D35" s="404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</row>
    <row r="36" spans="1:30" ht="10.15" customHeight="1" x14ac:dyDescent="0.3">
      <c r="A36" s="471"/>
      <c r="B36" s="471"/>
      <c r="C36" s="247"/>
      <c r="D36" s="248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</row>
    <row r="37" spans="1:30" ht="3.6" customHeight="1" x14ac:dyDescent="0.3">
      <c r="A37" s="471"/>
      <c r="B37" s="471"/>
      <c r="C37" s="247"/>
      <c r="D37" s="248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</row>
    <row r="38" spans="1:30" ht="18.75" x14ac:dyDescent="0.3">
      <c r="A38" s="744" t="s">
        <v>498</v>
      </c>
      <c r="B38" s="745"/>
      <c r="C38" s="745"/>
      <c r="D38" s="745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</row>
    <row r="39" spans="1:30" ht="6" customHeight="1" x14ac:dyDescent="0.2"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</row>
    <row r="40" spans="1:30" ht="11.45" customHeight="1" x14ac:dyDescent="0.2">
      <c r="D40" s="245" t="s">
        <v>493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</row>
    <row r="41" spans="1:30" ht="21" customHeight="1" x14ac:dyDescent="0.2">
      <c r="A41" s="762" t="s">
        <v>663</v>
      </c>
      <c r="B41" s="775" t="s">
        <v>499</v>
      </c>
      <c r="C41" s="775" t="s">
        <v>500</v>
      </c>
      <c r="D41" s="771" t="s">
        <v>4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</row>
    <row r="42" spans="1:30" ht="63" customHeight="1" x14ac:dyDescent="0.2">
      <c r="A42" s="763"/>
      <c r="B42" s="777"/>
      <c r="C42" s="776"/>
      <c r="D42" s="772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</row>
    <row r="43" spans="1:30" ht="12" customHeight="1" x14ac:dyDescent="0.2">
      <c r="A43" s="405">
        <v>1</v>
      </c>
      <c r="B43" s="406">
        <v>2</v>
      </c>
      <c r="C43" s="406">
        <v>3</v>
      </c>
      <c r="D43" s="407">
        <v>4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</row>
    <row r="44" spans="1:30" ht="26.25" customHeight="1" x14ac:dyDescent="0.3">
      <c r="A44" s="736" t="s">
        <v>620</v>
      </c>
      <c r="B44" s="756"/>
      <c r="C44" s="738"/>
      <c r="D44" s="739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</row>
    <row r="45" spans="1:30" ht="21.75" customHeight="1" x14ac:dyDescent="0.3">
      <c r="A45" s="453"/>
      <c r="B45" s="459"/>
      <c r="C45" s="458"/>
      <c r="D45" s="454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</row>
    <row r="46" spans="1:30" ht="17.25" customHeight="1" x14ac:dyDescent="0.3">
      <c r="A46" s="453"/>
      <c r="B46" s="459"/>
      <c r="C46" s="458"/>
      <c r="D46" s="454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</row>
    <row r="47" spans="1:30" ht="16.5" customHeight="1" x14ac:dyDescent="0.3">
      <c r="A47" s="778"/>
      <c r="B47" s="779"/>
      <c r="C47" s="779"/>
      <c r="D47" s="455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</row>
    <row r="48" spans="1:30" ht="25.5" customHeight="1" x14ac:dyDescent="0.3">
      <c r="A48" s="736" t="s">
        <v>619</v>
      </c>
      <c r="B48" s="756"/>
      <c r="C48" s="738"/>
      <c r="D48" s="739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</row>
    <row r="49" spans="1:30" ht="21" customHeight="1" x14ac:dyDescent="0.3">
      <c r="A49" s="453"/>
      <c r="B49" s="459"/>
      <c r="C49" s="458"/>
      <c r="D49" s="454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</row>
    <row r="50" spans="1:30" ht="18.75" customHeight="1" x14ac:dyDescent="0.3">
      <c r="A50" s="453"/>
      <c r="B50" s="459"/>
      <c r="C50" s="458"/>
      <c r="D50" s="454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</row>
    <row r="51" spans="1:30" ht="20.25" customHeight="1" x14ac:dyDescent="0.25">
      <c r="A51" s="780"/>
      <c r="B51" s="781"/>
      <c r="C51" s="781"/>
      <c r="D51" s="455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</row>
    <row r="52" spans="1:30" ht="20.25" x14ac:dyDescent="0.3">
      <c r="A52" s="403" t="s">
        <v>495</v>
      </c>
      <c r="B52" s="408" t="s">
        <v>495</v>
      </c>
      <c r="C52" s="470" t="s">
        <v>606</v>
      </c>
      <c r="D52" s="456"/>
    </row>
    <row r="53" spans="1:30" ht="20.25" x14ac:dyDescent="0.3">
      <c r="A53" s="403" t="s">
        <v>495</v>
      </c>
      <c r="B53" s="408" t="s">
        <v>495</v>
      </c>
      <c r="C53" s="409" t="s">
        <v>496</v>
      </c>
      <c r="D53" s="456"/>
    </row>
    <row r="54" spans="1:30" ht="20.25" x14ac:dyDescent="0.3">
      <c r="A54" s="461" t="s">
        <v>495</v>
      </c>
      <c r="B54" s="410" t="s">
        <v>495</v>
      </c>
      <c r="C54" s="411" t="s">
        <v>497</v>
      </c>
      <c r="D54" s="457"/>
    </row>
    <row r="55" spans="1:30" ht="20.25" x14ac:dyDescent="0.3">
      <c r="A55" s="471"/>
      <c r="B55" s="471"/>
      <c r="C55" s="247"/>
      <c r="D55" s="248"/>
    </row>
    <row r="56" spans="1:30" ht="20.25" x14ac:dyDescent="0.3">
      <c r="A56" s="471"/>
      <c r="B56" s="471"/>
      <c r="C56" s="247"/>
      <c r="D56" s="248"/>
      <c r="E56" s="40"/>
      <c r="F56" s="40"/>
    </row>
    <row r="57" spans="1:30" ht="23.25" x14ac:dyDescent="0.35">
      <c r="A57" s="562" t="s">
        <v>583</v>
      </c>
      <c r="B57" s="562"/>
      <c r="C57" s="562"/>
      <c r="D57" s="562"/>
      <c r="E57" s="562"/>
      <c r="F57" s="562"/>
      <c r="G57" s="412"/>
      <c r="H57" s="412"/>
    </row>
    <row r="58" spans="1:30" ht="20.25" x14ac:dyDescent="0.3">
      <c r="A58" s="471"/>
      <c r="B58" s="471"/>
      <c r="C58" s="247"/>
      <c r="D58" s="248"/>
      <c r="E58" s="40"/>
      <c r="F58" s="40"/>
    </row>
    <row r="59" spans="1:30" ht="20.25" x14ac:dyDescent="0.3">
      <c r="A59" s="753"/>
      <c r="B59" s="754"/>
      <c r="C59" s="754"/>
      <c r="D59" s="754"/>
      <c r="E59" s="40"/>
      <c r="F59" s="40"/>
    </row>
    <row r="60" spans="1:30" ht="20.25" x14ac:dyDescent="0.3">
      <c r="A60" s="471"/>
      <c r="B60" s="471"/>
      <c r="C60" s="247"/>
      <c r="D60" s="248"/>
    </row>
  </sheetData>
  <mergeCells count="40">
    <mergeCell ref="C41:C42"/>
    <mergeCell ref="B41:B42"/>
    <mergeCell ref="A47:C47"/>
    <mergeCell ref="A51:C51"/>
    <mergeCell ref="B18:C18"/>
    <mergeCell ref="B21:C21"/>
    <mergeCell ref="B19:C19"/>
    <mergeCell ref="A41:A42"/>
    <mergeCell ref="B25:C25"/>
    <mergeCell ref="A48:D48"/>
    <mergeCell ref="A59:D59"/>
    <mergeCell ref="C2:D2"/>
    <mergeCell ref="C3:D3"/>
    <mergeCell ref="B32:C32"/>
    <mergeCell ref="A44:D44"/>
    <mergeCell ref="B20:C20"/>
    <mergeCell ref="B24:C24"/>
    <mergeCell ref="B7:C7"/>
    <mergeCell ref="B8:C8"/>
    <mergeCell ref="A10:D10"/>
    <mergeCell ref="A13:A14"/>
    <mergeCell ref="B13:C14"/>
    <mergeCell ref="D13:D14"/>
    <mergeCell ref="B9:C9"/>
    <mergeCell ref="D41:D42"/>
    <mergeCell ref="B15:C15"/>
    <mergeCell ref="A16:D16"/>
    <mergeCell ref="B17:C17"/>
    <mergeCell ref="B31:C31"/>
    <mergeCell ref="A38:D38"/>
    <mergeCell ref="B34:C34"/>
    <mergeCell ref="B35:C35"/>
    <mergeCell ref="A30:D30"/>
    <mergeCell ref="B22:C22"/>
    <mergeCell ref="B23:C23"/>
    <mergeCell ref="B33:C33"/>
    <mergeCell ref="B26:C26"/>
    <mergeCell ref="B27:C27"/>
    <mergeCell ref="B28:C28"/>
    <mergeCell ref="B29:C29"/>
  </mergeCells>
  <pageMargins left="1.1811023622047245" right="0.39370078740157483" top="0.59055118110236227" bottom="0.59055118110236227" header="0.31496062992125984" footer="0.31496062992125984"/>
  <pageSetup paperSize="9" scale="73" orientation="portrait" r:id="rId1"/>
  <headerFooter differentFirst="1">
    <oddHeader>&amp;C&amp;P&amp;Rпродовження додатку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view="pageBreakPreview" zoomScale="80" zoomScaleNormal="100" zoomScaleSheetLayoutView="80" workbookViewId="0">
      <selection activeCell="I4" sqref="I4"/>
    </sheetView>
  </sheetViews>
  <sheetFormatPr defaultColWidth="9.140625" defaultRowHeight="15" x14ac:dyDescent="0.2"/>
  <cols>
    <col min="1" max="1" width="16.5703125" style="252" customWidth="1"/>
    <col min="2" max="2" width="15" style="252" customWidth="1"/>
    <col min="3" max="3" width="14.140625" style="252" customWidth="1"/>
    <col min="4" max="4" width="66.85546875" style="252" customWidth="1"/>
    <col min="5" max="5" width="57.7109375" style="252" customWidth="1"/>
    <col min="6" max="6" width="14" style="252" customWidth="1"/>
    <col min="7" max="7" width="12" style="252" customWidth="1"/>
    <col min="8" max="8" width="14.28515625" style="252" customWidth="1"/>
    <col min="9" max="9" width="19.85546875" style="322" customWidth="1"/>
    <col min="10" max="10" width="17.140625" style="252" customWidth="1"/>
    <col min="11" max="11" width="9.140625" style="252"/>
    <col min="12" max="12" width="19.5703125" style="252" hidden="1" customWidth="1"/>
    <col min="13" max="16384" width="9.140625" style="252"/>
  </cols>
  <sheetData>
    <row r="1" spans="1:12" ht="36" customHeight="1" x14ac:dyDescent="0.25">
      <c r="A1" s="251"/>
      <c r="B1" s="251"/>
      <c r="C1" s="251"/>
      <c r="D1" s="251"/>
      <c r="E1" s="251"/>
      <c r="F1" s="251"/>
      <c r="G1" s="251"/>
      <c r="H1" s="251"/>
    </row>
    <row r="2" spans="1:12" ht="15.75" x14ac:dyDescent="0.25">
      <c r="A2" s="251"/>
      <c r="B2" s="251"/>
      <c r="C2" s="251"/>
      <c r="D2" s="251"/>
      <c r="E2" s="251"/>
      <c r="F2" s="251"/>
      <c r="G2" s="251"/>
      <c r="H2" s="251"/>
    </row>
    <row r="3" spans="1:12" ht="15.75" x14ac:dyDescent="0.25">
      <c r="A3" s="251"/>
      <c r="B3" s="251"/>
      <c r="C3" s="251"/>
      <c r="D3" s="251"/>
      <c r="E3" s="251"/>
      <c r="F3" s="251"/>
      <c r="G3" s="251"/>
      <c r="H3" s="251"/>
    </row>
    <row r="4" spans="1:12" ht="15.75" x14ac:dyDescent="0.25">
      <c r="A4" s="253" t="s">
        <v>6</v>
      </c>
      <c r="B4" s="251"/>
      <c r="C4" s="251"/>
      <c r="D4" s="251"/>
      <c r="E4" s="251"/>
      <c r="F4" s="251"/>
      <c r="G4" s="251"/>
      <c r="H4" s="251"/>
    </row>
    <row r="5" spans="1:12" ht="15.75" x14ac:dyDescent="0.25">
      <c r="A5" s="113" t="s">
        <v>5</v>
      </c>
      <c r="B5" s="251"/>
      <c r="C5" s="251"/>
      <c r="D5" s="251"/>
      <c r="E5" s="251"/>
      <c r="F5" s="251"/>
      <c r="G5" s="251"/>
      <c r="H5" s="251"/>
    </row>
    <row r="6" spans="1:12" ht="15.75" x14ac:dyDescent="0.25">
      <c r="A6" s="251"/>
      <c r="B6" s="251"/>
      <c r="C6" s="251"/>
      <c r="D6" s="251"/>
      <c r="E6" s="251"/>
      <c r="F6" s="251"/>
      <c r="G6" s="251"/>
      <c r="H6" s="251"/>
    </row>
    <row r="7" spans="1:12" ht="18.75" x14ac:dyDescent="0.3">
      <c r="A7" s="251"/>
      <c r="B7" s="251"/>
      <c r="C7" s="251"/>
      <c r="D7" s="251"/>
      <c r="E7" s="251"/>
      <c r="F7" s="251"/>
      <c r="G7" s="251"/>
      <c r="H7" s="251"/>
      <c r="I7" s="323"/>
      <c r="J7" s="254"/>
    </row>
    <row r="8" spans="1:12" ht="18.75" x14ac:dyDescent="0.3">
      <c r="A8" s="251"/>
      <c r="B8" s="251"/>
      <c r="C8" s="251"/>
      <c r="D8" s="251"/>
      <c r="E8" s="251"/>
      <c r="F8" s="251"/>
      <c r="G8" s="251"/>
      <c r="H8" s="251"/>
      <c r="I8" s="323"/>
      <c r="J8" s="254"/>
    </row>
    <row r="10" spans="1:12" ht="15.75" customHeight="1" x14ac:dyDescent="0.3">
      <c r="A10" s="254"/>
      <c r="B10" s="254"/>
      <c r="C10" s="254"/>
      <c r="D10" s="254"/>
      <c r="E10" s="254"/>
      <c r="F10" s="254"/>
      <c r="G10" s="254"/>
      <c r="H10" s="254"/>
      <c r="I10" s="323"/>
      <c r="J10" s="254" t="s">
        <v>0</v>
      </c>
    </row>
    <row r="11" spans="1:12" s="256" customFormat="1" ht="131.25" customHeight="1" x14ac:dyDescent="0.2">
      <c r="A11" s="255" t="s">
        <v>9</v>
      </c>
      <c r="B11" s="255" t="s">
        <v>10</v>
      </c>
      <c r="C11" s="255" t="s">
        <v>11</v>
      </c>
      <c r="D11" s="255" t="s">
        <v>12</v>
      </c>
      <c r="E11" s="255" t="s">
        <v>501</v>
      </c>
      <c r="F11" s="255" t="s">
        <v>502</v>
      </c>
      <c r="G11" s="255" t="s">
        <v>503</v>
      </c>
      <c r="H11" s="255" t="s">
        <v>504</v>
      </c>
      <c r="I11" s="324" t="s">
        <v>505</v>
      </c>
      <c r="J11" s="255" t="s">
        <v>506</v>
      </c>
    </row>
    <row r="12" spans="1:12" s="258" customFormat="1" ht="19.5" customHeight="1" x14ac:dyDescent="0.2">
      <c r="A12" s="257">
        <v>1</v>
      </c>
      <c r="B12" s="257">
        <v>2</v>
      </c>
      <c r="C12" s="257">
        <v>3</v>
      </c>
      <c r="D12" s="257">
        <v>4</v>
      </c>
      <c r="E12" s="257">
        <v>5</v>
      </c>
      <c r="F12" s="257">
        <v>6</v>
      </c>
      <c r="G12" s="257">
        <v>7</v>
      </c>
      <c r="H12" s="257">
        <v>8</v>
      </c>
      <c r="I12" s="344">
        <v>9</v>
      </c>
      <c r="J12" s="257">
        <v>10</v>
      </c>
    </row>
    <row r="13" spans="1:12" s="256" customFormat="1" ht="44.25" customHeight="1" x14ac:dyDescent="0.3">
      <c r="A13" s="5" t="s">
        <v>13</v>
      </c>
      <c r="B13" s="5"/>
      <c r="C13" s="5"/>
      <c r="D13" s="6" t="s">
        <v>14</v>
      </c>
      <c r="E13" s="259"/>
      <c r="F13" s="260"/>
      <c r="G13" s="260"/>
      <c r="H13" s="260"/>
      <c r="I13" s="271">
        <f>SUM(I14)</f>
        <v>1230726</v>
      </c>
      <c r="J13" s="260"/>
    </row>
    <row r="14" spans="1:12" s="261" customFormat="1" ht="39.75" customHeight="1" x14ac:dyDescent="0.3">
      <c r="A14" s="5" t="s">
        <v>15</v>
      </c>
      <c r="B14" s="5"/>
      <c r="C14" s="5"/>
      <c r="D14" s="6" t="s">
        <v>14</v>
      </c>
      <c r="E14" s="259"/>
      <c r="F14" s="260"/>
      <c r="G14" s="260"/>
      <c r="H14" s="260"/>
      <c r="I14" s="271">
        <f>SUM(I15:I17,I19)</f>
        <v>1230726</v>
      </c>
      <c r="J14" s="260"/>
      <c r="L14" s="449">
        <f>SUM(I14)</f>
        <v>1230726</v>
      </c>
    </row>
    <row r="15" spans="1:12" s="265" customFormat="1" ht="75" customHeight="1" x14ac:dyDescent="0.3">
      <c r="A15" s="576" t="s">
        <v>96</v>
      </c>
      <c r="B15" s="576" t="s">
        <v>97</v>
      </c>
      <c r="C15" s="576" t="s">
        <v>62</v>
      </c>
      <c r="D15" s="85" t="s">
        <v>98</v>
      </c>
      <c r="E15" s="263"/>
      <c r="F15" s="264"/>
      <c r="G15" s="264"/>
      <c r="H15" s="264"/>
      <c r="I15" s="267">
        <v>-12250</v>
      </c>
      <c r="J15" s="264"/>
    </row>
    <row r="16" spans="1:12" s="265" customFormat="1" ht="30" customHeight="1" x14ac:dyDescent="0.3">
      <c r="A16" s="8" t="s">
        <v>171</v>
      </c>
      <c r="B16" s="8" t="s">
        <v>172</v>
      </c>
      <c r="C16" s="8" t="s">
        <v>160</v>
      </c>
      <c r="D16" s="10" t="s">
        <v>173</v>
      </c>
      <c r="E16" s="263"/>
      <c r="F16" s="264"/>
      <c r="G16" s="264"/>
      <c r="H16" s="264"/>
      <c r="I16" s="267">
        <v>536676</v>
      </c>
      <c r="J16" s="264"/>
    </row>
    <row r="17" spans="1:12" s="265" customFormat="1" ht="64.5" customHeight="1" x14ac:dyDescent="0.3">
      <c r="A17" s="8" t="s">
        <v>538</v>
      </c>
      <c r="B17" s="8" t="s">
        <v>396</v>
      </c>
      <c r="C17" s="8" t="s">
        <v>19</v>
      </c>
      <c r="D17" s="10" t="s">
        <v>397</v>
      </c>
      <c r="E17" s="263"/>
      <c r="F17" s="264"/>
      <c r="G17" s="264"/>
      <c r="H17" s="264"/>
      <c r="I17" s="267">
        <v>489000</v>
      </c>
      <c r="J17" s="264"/>
    </row>
    <row r="18" spans="1:12" s="265" customFormat="1" ht="56.25" customHeight="1" x14ac:dyDescent="0.3">
      <c r="A18" s="8"/>
      <c r="B18" s="8"/>
      <c r="C18" s="8"/>
      <c r="D18" s="349" t="s">
        <v>398</v>
      </c>
      <c r="E18" s="263"/>
      <c r="F18" s="264"/>
      <c r="G18" s="264"/>
      <c r="H18" s="264"/>
      <c r="I18" s="645">
        <v>489000</v>
      </c>
      <c r="J18" s="264"/>
    </row>
    <row r="19" spans="1:12" s="265" customFormat="1" ht="41.25" customHeight="1" x14ac:dyDescent="0.3">
      <c r="A19" s="8" t="s">
        <v>186</v>
      </c>
      <c r="B19" s="8" t="s">
        <v>187</v>
      </c>
      <c r="C19" s="8" t="s">
        <v>188</v>
      </c>
      <c r="D19" s="571" t="s">
        <v>189</v>
      </c>
      <c r="E19" s="469"/>
      <c r="F19" s="262"/>
      <c r="G19" s="262"/>
      <c r="H19" s="262"/>
      <c r="I19" s="267">
        <v>217300</v>
      </c>
      <c r="J19" s="262"/>
    </row>
    <row r="20" spans="1:12" s="265" customFormat="1" ht="58.5" hidden="1" customHeight="1" x14ac:dyDescent="0.3">
      <c r="A20" s="8" t="s">
        <v>7</v>
      </c>
      <c r="B20" s="8"/>
      <c r="C20" s="8"/>
      <c r="D20" s="347"/>
      <c r="E20" s="269"/>
      <c r="F20" s="264"/>
      <c r="G20" s="270"/>
      <c r="H20" s="270"/>
      <c r="I20" s="270"/>
      <c r="J20" s="268"/>
    </row>
    <row r="21" spans="1:12" s="261" customFormat="1" ht="45.75" customHeight="1" x14ac:dyDescent="0.3">
      <c r="A21" s="5" t="s">
        <v>45</v>
      </c>
      <c r="B21" s="5"/>
      <c r="C21" s="5"/>
      <c r="D21" s="19" t="s">
        <v>46</v>
      </c>
      <c r="E21" s="272"/>
      <c r="F21" s="272"/>
      <c r="G21" s="272"/>
      <c r="H21" s="272"/>
      <c r="I21" s="325">
        <f>I22</f>
        <v>3638744</v>
      </c>
      <c r="J21" s="273"/>
    </row>
    <row r="22" spans="1:12" s="274" customFormat="1" ht="45" customHeight="1" x14ac:dyDescent="0.3">
      <c r="A22" s="5" t="s">
        <v>47</v>
      </c>
      <c r="B22" s="5"/>
      <c r="C22" s="5"/>
      <c r="D22" s="19" t="s">
        <v>46</v>
      </c>
      <c r="E22" s="272"/>
      <c r="F22" s="272"/>
      <c r="G22" s="272"/>
      <c r="H22" s="272"/>
      <c r="I22" s="325">
        <f>SUM(I23:I26,I28,I29,I30)</f>
        <v>3638744</v>
      </c>
      <c r="J22" s="273"/>
      <c r="L22" s="449">
        <f>SUM(I22)</f>
        <v>3638744</v>
      </c>
    </row>
    <row r="23" spans="1:12" s="440" customFormat="1" ht="63" customHeight="1" x14ac:dyDescent="0.3">
      <c r="A23" s="20" t="s">
        <v>48</v>
      </c>
      <c r="B23" s="8" t="s">
        <v>49</v>
      </c>
      <c r="C23" s="8" t="s">
        <v>16</v>
      </c>
      <c r="D23" s="9" t="s">
        <v>50</v>
      </c>
      <c r="E23" s="275" t="s">
        <v>648</v>
      </c>
      <c r="F23" s="437"/>
      <c r="G23" s="437"/>
      <c r="H23" s="437"/>
      <c r="I23" s="326">
        <v>1389287</v>
      </c>
      <c r="J23" s="439"/>
    </row>
    <row r="24" spans="1:12" s="440" customFormat="1" ht="99.75" customHeight="1" x14ac:dyDescent="0.3">
      <c r="A24" s="20" t="s">
        <v>48</v>
      </c>
      <c r="B24" s="8" t="s">
        <v>49</v>
      </c>
      <c r="C24" s="8" t="s">
        <v>16</v>
      </c>
      <c r="D24" s="9" t="s">
        <v>50</v>
      </c>
      <c r="E24" s="275" t="s">
        <v>613</v>
      </c>
      <c r="F24" s="437"/>
      <c r="G24" s="437"/>
      <c r="H24" s="437"/>
      <c r="I24" s="326">
        <v>699068</v>
      </c>
      <c r="J24" s="439"/>
    </row>
    <row r="25" spans="1:12" s="440" customFormat="1" ht="80.25" customHeight="1" x14ac:dyDescent="0.3">
      <c r="A25" s="20" t="s">
        <v>48</v>
      </c>
      <c r="B25" s="8" t="s">
        <v>49</v>
      </c>
      <c r="C25" s="8" t="s">
        <v>16</v>
      </c>
      <c r="D25" s="9" t="s">
        <v>50</v>
      </c>
      <c r="E25" s="643" t="s">
        <v>649</v>
      </c>
      <c r="F25" s="437"/>
      <c r="G25" s="437"/>
      <c r="H25" s="437"/>
      <c r="I25" s="326">
        <v>1349831</v>
      </c>
      <c r="J25" s="439"/>
    </row>
    <row r="26" spans="1:12" s="274" customFormat="1" ht="129.6" customHeight="1" x14ac:dyDescent="0.3">
      <c r="A26" s="462" t="s">
        <v>280</v>
      </c>
      <c r="B26" s="463">
        <v>1060</v>
      </c>
      <c r="C26" s="464"/>
      <c r="D26" s="465" t="s">
        <v>279</v>
      </c>
      <c r="E26" s="276"/>
      <c r="F26" s="276"/>
      <c r="G26" s="276"/>
      <c r="H26" s="276"/>
      <c r="I26" s="326">
        <v>59650</v>
      </c>
      <c r="J26" s="277"/>
      <c r="L26" s="449"/>
    </row>
    <row r="27" spans="1:12" s="274" customFormat="1" ht="40.5" customHeight="1" x14ac:dyDescent="0.3">
      <c r="A27" s="466" t="s">
        <v>278</v>
      </c>
      <c r="B27" s="467">
        <v>1061</v>
      </c>
      <c r="C27" s="466" t="s">
        <v>52</v>
      </c>
      <c r="D27" s="468" t="s">
        <v>53</v>
      </c>
      <c r="E27" s="276"/>
      <c r="F27" s="276"/>
      <c r="G27" s="276"/>
      <c r="H27" s="276"/>
      <c r="I27" s="644">
        <v>59650</v>
      </c>
      <c r="J27" s="277"/>
      <c r="L27" s="449"/>
    </row>
    <row r="28" spans="1:12" s="274" customFormat="1" ht="45" customHeight="1" x14ac:dyDescent="0.3">
      <c r="A28" s="8" t="s">
        <v>218</v>
      </c>
      <c r="B28" s="8" t="s">
        <v>61</v>
      </c>
      <c r="C28" s="8" t="s">
        <v>62</v>
      </c>
      <c r="D28" s="347" t="s">
        <v>79</v>
      </c>
      <c r="E28" s="276"/>
      <c r="F28" s="276"/>
      <c r="G28" s="276"/>
      <c r="H28" s="276"/>
      <c r="I28" s="326">
        <v>93596</v>
      </c>
      <c r="J28" s="277"/>
      <c r="L28" s="449"/>
    </row>
    <row r="29" spans="1:12" s="274" customFormat="1" ht="45" customHeight="1" x14ac:dyDescent="0.3">
      <c r="A29" s="20" t="s">
        <v>222</v>
      </c>
      <c r="B29" s="20" t="s">
        <v>223</v>
      </c>
      <c r="C29" s="20" t="s">
        <v>71</v>
      </c>
      <c r="D29" s="220" t="s">
        <v>224</v>
      </c>
      <c r="E29" s="276"/>
      <c r="F29" s="276"/>
      <c r="G29" s="276"/>
      <c r="H29" s="276"/>
      <c r="I29" s="326">
        <v>52297</v>
      </c>
      <c r="J29" s="277"/>
      <c r="L29" s="449"/>
    </row>
    <row r="30" spans="1:12" s="274" customFormat="1" ht="57" customHeight="1" x14ac:dyDescent="0.3">
      <c r="A30" s="20" t="s">
        <v>235</v>
      </c>
      <c r="B30" s="20" t="s">
        <v>236</v>
      </c>
      <c r="C30" s="84" t="s">
        <v>227</v>
      </c>
      <c r="D30" s="220" t="s">
        <v>237</v>
      </c>
      <c r="E30" s="276"/>
      <c r="F30" s="276"/>
      <c r="G30" s="276"/>
      <c r="H30" s="276"/>
      <c r="I30" s="326">
        <v>-4985</v>
      </c>
      <c r="J30" s="277"/>
      <c r="L30" s="449"/>
    </row>
    <row r="31" spans="1:12" s="279" customFormat="1" ht="46.5" hidden="1" customHeight="1" x14ac:dyDescent="0.3">
      <c r="A31" s="5" t="s">
        <v>54</v>
      </c>
      <c r="B31" s="5"/>
      <c r="C31" s="5"/>
      <c r="D31" s="19" t="s">
        <v>55</v>
      </c>
      <c r="E31" s="272"/>
      <c r="F31" s="272"/>
      <c r="G31" s="272"/>
      <c r="H31" s="272"/>
      <c r="I31" s="325">
        <f>SUM(I32)</f>
        <v>0</v>
      </c>
      <c r="J31" s="273"/>
    </row>
    <row r="32" spans="1:12" s="279" customFormat="1" ht="45.75" hidden="1" customHeight="1" x14ac:dyDescent="0.3">
      <c r="A32" s="5" t="s">
        <v>56</v>
      </c>
      <c r="B32" s="5"/>
      <c r="C32" s="5"/>
      <c r="D32" s="19" t="s">
        <v>55</v>
      </c>
      <c r="E32" s="272"/>
      <c r="F32" s="272"/>
      <c r="G32" s="272"/>
      <c r="H32" s="272"/>
      <c r="I32" s="325">
        <f>SUM(I33)</f>
        <v>0</v>
      </c>
      <c r="J32" s="273"/>
    </row>
    <row r="33" spans="1:12" s="279" customFormat="1" ht="76.150000000000006" hidden="1" customHeight="1" x14ac:dyDescent="0.3">
      <c r="A33" s="8" t="s">
        <v>60</v>
      </c>
      <c r="B33" s="8" t="s">
        <v>61</v>
      </c>
      <c r="C33" s="8" t="s">
        <v>62</v>
      </c>
      <c r="D33" s="22" t="s">
        <v>507</v>
      </c>
      <c r="E33" s="266"/>
      <c r="F33" s="262"/>
      <c r="G33" s="267"/>
      <c r="H33" s="267"/>
      <c r="I33" s="267"/>
      <c r="J33" s="262"/>
    </row>
    <row r="34" spans="1:12" s="279" customFormat="1" ht="45.75" customHeight="1" x14ac:dyDescent="0.3">
      <c r="A34" s="5" t="s">
        <v>283</v>
      </c>
      <c r="B34" s="213"/>
      <c r="C34" s="213"/>
      <c r="D34" s="27" t="s">
        <v>82</v>
      </c>
      <c r="E34" s="647"/>
      <c r="F34" s="648"/>
      <c r="G34" s="649"/>
      <c r="H34" s="649"/>
      <c r="I34" s="271">
        <f>SUM(I35)</f>
        <v>20767.5</v>
      </c>
      <c r="J34" s="648"/>
    </row>
    <row r="35" spans="1:12" s="279" customFormat="1" ht="45.75" customHeight="1" x14ac:dyDescent="0.3">
      <c r="A35" s="5" t="s">
        <v>284</v>
      </c>
      <c r="B35" s="213"/>
      <c r="C35" s="213"/>
      <c r="D35" s="27" t="s">
        <v>82</v>
      </c>
      <c r="E35" s="647"/>
      <c r="F35" s="648"/>
      <c r="G35" s="649"/>
      <c r="H35" s="649"/>
      <c r="I35" s="271">
        <f>SUM(I36:I37)</f>
        <v>20767.5</v>
      </c>
      <c r="J35" s="648"/>
      <c r="L35" s="449">
        <f>SUM(I35)</f>
        <v>20767.5</v>
      </c>
    </row>
    <row r="36" spans="1:12" s="279" customFormat="1" ht="30.75" customHeight="1" x14ac:dyDescent="0.3">
      <c r="A36" s="20" t="s">
        <v>519</v>
      </c>
      <c r="B36" s="20" t="s">
        <v>245</v>
      </c>
      <c r="C36" s="20" t="s">
        <v>246</v>
      </c>
      <c r="D36" s="220" t="s">
        <v>247</v>
      </c>
      <c r="E36" s="266"/>
      <c r="F36" s="262"/>
      <c r="G36" s="267"/>
      <c r="H36" s="267"/>
      <c r="I36" s="267">
        <v>21017.5</v>
      </c>
      <c r="J36" s="262"/>
    </row>
    <row r="37" spans="1:12" s="279" customFormat="1" ht="31.5" customHeight="1" x14ac:dyDescent="0.3">
      <c r="A37" s="15" t="s">
        <v>522</v>
      </c>
      <c r="B37" s="15" t="s">
        <v>257</v>
      </c>
      <c r="C37" s="15" t="s">
        <v>254</v>
      </c>
      <c r="D37" s="23" t="s">
        <v>258</v>
      </c>
      <c r="E37" s="266"/>
      <c r="F37" s="262"/>
      <c r="G37" s="267"/>
      <c r="H37" s="267"/>
      <c r="I37" s="267">
        <v>-250</v>
      </c>
      <c r="J37" s="262"/>
    </row>
    <row r="38" spans="1:12" s="279" customFormat="1" ht="57" customHeight="1" x14ac:dyDescent="0.3">
      <c r="A38" s="5" t="s">
        <v>392</v>
      </c>
      <c r="B38" s="213"/>
      <c r="C38" s="213"/>
      <c r="D38" s="27" t="s">
        <v>80</v>
      </c>
      <c r="E38" s="280"/>
      <c r="F38" s="280"/>
      <c r="G38" s="280"/>
      <c r="H38" s="280"/>
      <c r="I38" s="325">
        <f>SUM(I39)</f>
        <v>-1236191</v>
      </c>
      <c r="J38" s="281"/>
    </row>
    <row r="39" spans="1:12" s="279" customFormat="1" ht="60" customHeight="1" x14ac:dyDescent="0.3">
      <c r="A39" s="5" t="s">
        <v>393</v>
      </c>
      <c r="B39" s="213"/>
      <c r="C39" s="213"/>
      <c r="D39" s="27" t="s">
        <v>80</v>
      </c>
      <c r="E39" s="280"/>
      <c r="F39" s="280"/>
      <c r="G39" s="280"/>
      <c r="H39" s="280"/>
      <c r="I39" s="325">
        <f>SUM(I40:I50)</f>
        <v>-1236191</v>
      </c>
      <c r="J39" s="281"/>
      <c r="L39" s="449">
        <f>SUM(I39)</f>
        <v>-1236191</v>
      </c>
    </row>
    <row r="40" spans="1:12" s="279" customFormat="1" ht="114.75" customHeight="1" x14ac:dyDescent="0.3">
      <c r="A40" s="20" t="s">
        <v>643</v>
      </c>
      <c r="B40" s="8" t="s">
        <v>36</v>
      </c>
      <c r="C40" s="8" t="s">
        <v>37</v>
      </c>
      <c r="D40" s="9" t="s">
        <v>38</v>
      </c>
      <c r="E40" s="9" t="s">
        <v>655</v>
      </c>
      <c r="F40" s="284"/>
      <c r="G40" s="284"/>
      <c r="H40" s="284"/>
      <c r="I40" s="326">
        <v>45000</v>
      </c>
      <c r="J40" s="277"/>
      <c r="L40" s="449"/>
    </row>
    <row r="41" spans="1:12" s="278" customFormat="1" ht="93" customHeight="1" x14ac:dyDescent="0.3">
      <c r="A41" s="20" t="s">
        <v>643</v>
      </c>
      <c r="B41" s="8" t="s">
        <v>36</v>
      </c>
      <c r="C41" s="8" t="s">
        <v>37</v>
      </c>
      <c r="D41" s="14" t="s">
        <v>38</v>
      </c>
      <c r="E41" s="9" t="s">
        <v>656</v>
      </c>
      <c r="F41" s="284"/>
      <c r="G41" s="284"/>
      <c r="H41" s="284"/>
      <c r="I41" s="326">
        <v>505728</v>
      </c>
      <c r="J41" s="277"/>
    </row>
    <row r="42" spans="1:12" s="278" customFormat="1" ht="72" customHeight="1" x14ac:dyDescent="0.3">
      <c r="A42" s="20" t="s">
        <v>508</v>
      </c>
      <c r="B42" s="20" t="s">
        <v>40</v>
      </c>
      <c r="C42" s="8" t="s">
        <v>16</v>
      </c>
      <c r="D42" s="184" t="s">
        <v>41</v>
      </c>
      <c r="E42" s="283" t="s">
        <v>650</v>
      </c>
      <c r="F42" s="284"/>
      <c r="G42" s="284"/>
      <c r="H42" s="284"/>
      <c r="I42" s="326">
        <v>-60000</v>
      </c>
      <c r="J42" s="277"/>
    </row>
    <row r="43" spans="1:12" s="278" customFormat="1" ht="58.5" customHeight="1" x14ac:dyDescent="0.3">
      <c r="A43" s="20" t="s">
        <v>508</v>
      </c>
      <c r="B43" s="20" t="s">
        <v>40</v>
      </c>
      <c r="C43" s="8" t="s">
        <v>16</v>
      </c>
      <c r="D43" s="184" t="s">
        <v>41</v>
      </c>
      <c r="E43" s="283" t="s">
        <v>651</v>
      </c>
      <c r="F43" s="284"/>
      <c r="G43" s="284"/>
      <c r="H43" s="284"/>
      <c r="I43" s="326">
        <v>49000</v>
      </c>
      <c r="J43" s="277"/>
    </row>
    <row r="44" spans="1:12" s="278" customFormat="1" ht="61.5" customHeight="1" x14ac:dyDescent="0.3">
      <c r="A44" s="20" t="s">
        <v>508</v>
      </c>
      <c r="B44" s="20" t="s">
        <v>40</v>
      </c>
      <c r="C44" s="8" t="s">
        <v>16</v>
      </c>
      <c r="D44" s="184" t="s">
        <v>41</v>
      </c>
      <c r="E44" s="283" t="s">
        <v>652</v>
      </c>
      <c r="F44" s="284"/>
      <c r="G44" s="284"/>
      <c r="H44" s="284"/>
      <c r="I44" s="326">
        <v>11000</v>
      </c>
      <c r="J44" s="277"/>
    </row>
    <row r="45" spans="1:12" s="278" customFormat="1" ht="74.25" customHeight="1" x14ac:dyDescent="0.3">
      <c r="A45" s="20" t="s">
        <v>508</v>
      </c>
      <c r="B45" s="20" t="s">
        <v>40</v>
      </c>
      <c r="C45" s="8" t="s">
        <v>16</v>
      </c>
      <c r="D45" s="184" t="s">
        <v>41</v>
      </c>
      <c r="E45" s="638" t="s">
        <v>653</v>
      </c>
      <c r="F45" s="284"/>
      <c r="G45" s="284"/>
      <c r="H45" s="284"/>
      <c r="I45" s="326">
        <v>38000</v>
      </c>
      <c r="J45" s="277"/>
    </row>
    <row r="46" spans="1:12" s="278" customFormat="1" ht="74.25" customHeight="1" x14ac:dyDescent="0.3">
      <c r="A46" s="20" t="s">
        <v>508</v>
      </c>
      <c r="B46" s="20" t="s">
        <v>40</v>
      </c>
      <c r="C46" s="8" t="s">
        <v>16</v>
      </c>
      <c r="D46" s="184" t="s">
        <v>41</v>
      </c>
      <c r="E46" s="638" t="s">
        <v>654</v>
      </c>
      <c r="F46" s="284"/>
      <c r="G46" s="284"/>
      <c r="H46" s="284"/>
      <c r="I46" s="326">
        <v>7000</v>
      </c>
      <c r="J46" s="277"/>
    </row>
    <row r="47" spans="1:12" s="278" customFormat="1" ht="78.75" customHeight="1" x14ac:dyDescent="0.3">
      <c r="A47" s="20" t="s">
        <v>508</v>
      </c>
      <c r="B47" s="20" t="s">
        <v>40</v>
      </c>
      <c r="C47" s="8" t="s">
        <v>16</v>
      </c>
      <c r="D47" s="184" t="s">
        <v>41</v>
      </c>
      <c r="E47" s="283" t="s">
        <v>658</v>
      </c>
      <c r="F47" s="284"/>
      <c r="G47" s="284"/>
      <c r="H47" s="284"/>
      <c r="I47" s="326">
        <v>-1763366</v>
      </c>
      <c r="J47" s="277"/>
    </row>
    <row r="48" spans="1:12" s="278" customFormat="1" ht="29.25" customHeight="1" x14ac:dyDescent="0.3">
      <c r="A48" s="20" t="s">
        <v>508</v>
      </c>
      <c r="B48" s="20" t="s">
        <v>40</v>
      </c>
      <c r="C48" s="8" t="s">
        <v>16</v>
      </c>
      <c r="D48" s="184" t="s">
        <v>41</v>
      </c>
      <c r="E48" s="283" t="s">
        <v>600</v>
      </c>
      <c r="F48" s="284"/>
      <c r="G48" s="284"/>
      <c r="H48" s="284"/>
      <c r="I48" s="326">
        <v>-68553</v>
      </c>
      <c r="J48" s="277"/>
    </row>
    <row r="49" spans="1:12" s="278" customFormat="1" ht="54.75" customHeight="1" x14ac:dyDescent="0.3">
      <c r="A49" s="20" t="s">
        <v>558</v>
      </c>
      <c r="B49" s="20" t="s">
        <v>559</v>
      </c>
      <c r="C49" s="646" t="s">
        <v>16</v>
      </c>
      <c r="D49" s="624" t="s">
        <v>598</v>
      </c>
      <c r="E49" s="283" t="s">
        <v>657</v>
      </c>
      <c r="F49" s="284"/>
      <c r="G49" s="284"/>
      <c r="H49" s="284"/>
      <c r="I49" s="326">
        <v>-500000</v>
      </c>
      <c r="J49" s="277"/>
    </row>
    <row r="50" spans="1:12" s="278" customFormat="1" ht="72.75" customHeight="1" x14ac:dyDescent="0.3">
      <c r="A50" s="20" t="s">
        <v>558</v>
      </c>
      <c r="B50" s="20" t="s">
        <v>559</v>
      </c>
      <c r="C50" s="646" t="s">
        <v>16</v>
      </c>
      <c r="D50" s="624" t="s">
        <v>598</v>
      </c>
      <c r="E50" s="283" t="s">
        <v>659</v>
      </c>
      <c r="F50" s="284"/>
      <c r="G50" s="284"/>
      <c r="H50" s="284"/>
      <c r="I50" s="326">
        <v>500000</v>
      </c>
      <c r="J50" s="277"/>
    </row>
    <row r="51" spans="1:12" s="278" customFormat="1" ht="59.25" customHeight="1" x14ac:dyDescent="0.3">
      <c r="A51" s="5" t="s">
        <v>32</v>
      </c>
      <c r="B51" s="213"/>
      <c r="C51" s="213"/>
      <c r="D51" s="27" t="s">
        <v>646</v>
      </c>
      <c r="E51" s="639"/>
      <c r="F51" s="640"/>
      <c r="G51" s="640"/>
      <c r="H51" s="640"/>
      <c r="I51" s="642">
        <f>SUM(I52)</f>
        <v>-4316.6000000000004</v>
      </c>
      <c r="J51" s="641"/>
    </row>
    <row r="52" spans="1:12" s="278" customFormat="1" ht="60.75" customHeight="1" x14ac:dyDescent="0.3">
      <c r="A52" s="5" t="s">
        <v>34</v>
      </c>
      <c r="B52" s="213"/>
      <c r="C52" s="213"/>
      <c r="D52" s="27" t="s">
        <v>646</v>
      </c>
      <c r="E52" s="639"/>
      <c r="F52" s="640"/>
      <c r="G52" s="640"/>
      <c r="H52" s="640"/>
      <c r="I52" s="642">
        <f>SUM(I53)</f>
        <v>-4316.6000000000004</v>
      </c>
      <c r="J52" s="641"/>
      <c r="L52" s="449">
        <f>SUM(I52)</f>
        <v>-4316.6000000000004</v>
      </c>
    </row>
    <row r="53" spans="1:12" s="278" customFormat="1" ht="57" customHeight="1" x14ac:dyDescent="0.3">
      <c r="A53" s="8" t="s">
        <v>42</v>
      </c>
      <c r="B53" s="8" t="s">
        <v>43</v>
      </c>
      <c r="C53" s="8" t="s">
        <v>16</v>
      </c>
      <c r="D53" s="9" t="s">
        <v>44</v>
      </c>
      <c r="E53" s="283" t="s">
        <v>647</v>
      </c>
      <c r="F53" s="284"/>
      <c r="G53" s="284"/>
      <c r="H53" s="284"/>
      <c r="I53" s="326">
        <v>-4316.6000000000004</v>
      </c>
      <c r="J53" s="277"/>
    </row>
    <row r="54" spans="1:12" s="278" customFormat="1" ht="45" customHeight="1" x14ac:dyDescent="0.3">
      <c r="A54" s="5" t="s">
        <v>76</v>
      </c>
      <c r="B54" s="213"/>
      <c r="C54" s="213"/>
      <c r="D54" s="27" t="s">
        <v>77</v>
      </c>
      <c r="E54" s="639"/>
      <c r="F54" s="640"/>
      <c r="G54" s="640"/>
      <c r="H54" s="640"/>
      <c r="I54" s="642">
        <f>SUM(I55)</f>
        <v>-39000</v>
      </c>
      <c r="J54" s="641"/>
    </row>
    <row r="55" spans="1:12" s="278" customFormat="1" ht="47.25" customHeight="1" x14ac:dyDescent="0.3">
      <c r="A55" s="5" t="s">
        <v>78</v>
      </c>
      <c r="B55" s="213"/>
      <c r="C55" s="213"/>
      <c r="D55" s="27" t="s">
        <v>77</v>
      </c>
      <c r="E55" s="639"/>
      <c r="F55" s="640"/>
      <c r="G55" s="640"/>
      <c r="H55" s="640"/>
      <c r="I55" s="642">
        <f>SUM(I56:I57)</f>
        <v>-39000</v>
      </c>
      <c r="J55" s="641"/>
      <c r="L55" s="449">
        <f>SUM(I55)</f>
        <v>-39000</v>
      </c>
    </row>
    <row r="56" spans="1:12" s="278" customFormat="1" ht="44.25" customHeight="1" x14ac:dyDescent="0.3">
      <c r="A56" s="20" t="s">
        <v>625</v>
      </c>
      <c r="B56" s="20" t="s">
        <v>61</v>
      </c>
      <c r="C56" s="8" t="s">
        <v>62</v>
      </c>
      <c r="D56" s="347" t="s">
        <v>79</v>
      </c>
      <c r="E56" s="283"/>
      <c r="F56" s="284"/>
      <c r="G56" s="284"/>
      <c r="H56" s="284"/>
      <c r="I56" s="326">
        <v>11000</v>
      </c>
      <c r="J56" s="277"/>
    </row>
    <row r="57" spans="1:12" s="278" customFormat="1" ht="42.75" customHeight="1" x14ac:dyDescent="0.3">
      <c r="A57" s="20" t="s">
        <v>561</v>
      </c>
      <c r="B57" s="20" t="s">
        <v>26</v>
      </c>
      <c r="C57" s="8" t="s">
        <v>16</v>
      </c>
      <c r="D57" s="184" t="s">
        <v>27</v>
      </c>
      <c r="E57" s="283"/>
      <c r="F57" s="284"/>
      <c r="G57" s="284"/>
      <c r="H57" s="284"/>
      <c r="I57" s="326">
        <v>-50000</v>
      </c>
      <c r="J57" s="277"/>
    </row>
    <row r="58" spans="1:12" s="274" customFormat="1" ht="54" hidden="1" customHeight="1" x14ac:dyDescent="0.3">
      <c r="A58" s="282" t="s">
        <v>389</v>
      </c>
      <c r="B58" s="285"/>
      <c r="C58" s="285"/>
      <c r="D58" s="27" t="s">
        <v>614</v>
      </c>
      <c r="E58" s="272"/>
      <c r="F58" s="272"/>
      <c r="G58" s="272"/>
      <c r="H58" s="272"/>
      <c r="I58" s="325">
        <f>SUM(I59)</f>
        <v>0</v>
      </c>
      <c r="J58" s="286"/>
    </row>
    <row r="59" spans="1:12" s="274" customFormat="1" ht="55.15" hidden="1" customHeight="1" x14ac:dyDescent="0.3">
      <c r="A59" s="282" t="s">
        <v>390</v>
      </c>
      <c r="B59" s="285"/>
      <c r="C59" s="285"/>
      <c r="D59" s="27" t="s">
        <v>614</v>
      </c>
      <c r="E59" s="272"/>
      <c r="F59" s="272"/>
      <c r="G59" s="272"/>
      <c r="H59" s="272"/>
      <c r="I59" s="325">
        <f>SUM(I60)</f>
        <v>0</v>
      </c>
      <c r="J59" s="286"/>
      <c r="L59" s="449">
        <f>SUM(I59)</f>
        <v>0</v>
      </c>
    </row>
    <row r="60" spans="1:12" s="274" customFormat="1" ht="60.6" hidden="1" customHeight="1" x14ac:dyDescent="0.3">
      <c r="A60" s="20" t="s">
        <v>391</v>
      </c>
      <c r="B60" s="20" t="s">
        <v>61</v>
      </c>
      <c r="C60" s="8" t="s">
        <v>62</v>
      </c>
      <c r="D60" s="22" t="s">
        <v>507</v>
      </c>
      <c r="E60" s="437"/>
      <c r="F60" s="437"/>
      <c r="G60" s="437"/>
      <c r="H60" s="437"/>
      <c r="I60" s="327"/>
      <c r="J60" s="438"/>
    </row>
    <row r="61" spans="1:12" s="274" customFormat="1" ht="47.25" hidden="1" customHeight="1" x14ac:dyDescent="0.3">
      <c r="A61" s="5" t="s">
        <v>285</v>
      </c>
      <c r="B61" s="227"/>
      <c r="C61" s="227"/>
      <c r="D61" s="27" t="s">
        <v>83</v>
      </c>
      <c r="E61" s="272"/>
      <c r="F61" s="272"/>
      <c r="G61" s="272"/>
      <c r="H61" s="272"/>
      <c r="I61" s="325">
        <f>SUM(I62)</f>
        <v>0</v>
      </c>
      <c r="J61" s="286"/>
    </row>
    <row r="62" spans="1:12" s="274" customFormat="1" ht="48.75" hidden="1" customHeight="1" x14ac:dyDescent="0.3">
      <c r="A62" s="5" t="s">
        <v>286</v>
      </c>
      <c r="B62" s="227"/>
      <c r="C62" s="227"/>
      <c r="D62" s="27" t="s">
        <v>83</v>
      </c>
      <c r="E62" s="272"/>
      <c r="F62" s="272"/>
      <c r="G62" s="272"/>
      <c r="H62" s="272"/>
      <c r="I62" s="325">
        <f>SUM(I63)</f>
        <v>0</v>
      </c>
      <c r="J62" s="286"/>
      <c r="L62" s="449">
        <f>SUM(I62)</f>
        <v>0</v>
      </c>
    </row>
    <row r="63" spans="1:12" s="279" customFormat="1" ht="90.6" hidden="1" customHeight="1" x14ac:dyDescent="0.3">
      <c r="A63" s="20" t="s">
        <v>612</v>
      </c>
      <c r="B63" s="20" t="s">
        <v>57</v>
      </c>
      <c r="C63" s="20" t="s">
        <v>58</v>
      </c>
      <c r="D63" s="184" t="s">
        <v>59</v>
      </c>
      <c r="E63" s="276"/>
      <c r="F63" s="276"/>
      <c r="G63" s="276"/>
      <c r="H63" s="276"/>
      <c r="I63" s="388"/>
      <c r="J63" s="441"/>
    </row>
    <row r="64" spans="1:12" s="279" customFormat="1" ht="37.5" hidden="1" customHeight="1" x14ac:dyDescent="0.3">
      <c r="A64" s="20"/>
      <c r="B64" s="20"/>
      <c r="C64" s="20"/>
      <c r="D64" s="394" t="s">
        <v>573</v>
      </c>
      <c r="E64" s="276"/>
      <c r="F64" s="276"/>
      <c r="G64" s="276"/>
      <c r="H64" s="276"/>
      <c r="I64" s="301"/>
      <c r="J64" s="441"/>
    </row>
    <row r="65" spans="1:12" s="274" customFormat="1" ht="42.75" customHeight="1" x14ac:dyDescent="0.3">
      <c r="A65" s="442"/>
      <c r="B65" s="442"/>
      <c r="C65" s="443"/>
      <c r="D65" s="444" t="s">
        <v>509</v>
      </c>
      <c r="E65" s="445"/>
      <c r="F65" s="446"/>
      <c r="G65" s="445"/>
      <c r="H65" s="445"/>
      <c r="I65" s="447">
        <f>SUM(I14,I22,I32,I35,I39,I52,I55,I59,I62)</f>
        <v>3610729.9</v>
      </c>
      <c r="J65" s="448"/>
      <c r="L65" s="450">
        <f>SUM(L14:L64)</f>
        <v>3610729.9</v>
      </c>
    </row>
    <row r="66" spans="1:12" ht="47.25" customHeight="1" x14ac:dyDescent="0.3">
      <c r="A66" s="287"/>
      <c r="B66" s="287"/>
      <c r="C66" s="287"/>
      <c r="D66" s="254"/>
      <c r="E66" s="254"/>
      <c r="F66" s="254"/>
      <c r="G66" s="254"/>
      <c r="H66" s="254"/>
      <c r="I66" s="323"/>
      <c r="J66" s="254"/>
    </row>
    <row r="67" spans="1:12" ht="40.5" customHeight="1" x14ac:dyDescent="0.3">
      <c r="A67" s="287"/>
      <c r="B67" s="287"/>
      <c r="C67" s="287"/>
      <c r="D67" s="288"/>
      <c r="E67" s="288"/>
      <c r="F67" s="288"/>
      <c r="G67" s="288"/>
      <c r="H67" s="288"/>
      <c r="I67" s="328"/>
      <c r="J67" s="251"/>
    </row>
    <row r="68" spans="1:12" ht="18.75" x14ac:dyDescent="0.3">
      <c r="A68" s="287"/>
      <c r="B68" s="287"/>
      <c r="C68" s="287"/>
      <c r="D68" s="254"/>
      <c r="E68" s="254"/>
      <c r="F68" s="254"/>
      <c r="G68" s="254"/>
      <c r="H68" s="254"/>
      <c r="I68" s="328"/>
      <c r="J68" s="251"/>
    </row>
    <row r="69" spans="1:12" ht="20.25" x14ac:dyDescent="0.3">
      <c r="A69" s="289"/>
      <c r="B69" s="289"/>
      <c r="C69" s="289"/>
      <c r="D69" s="290"/>
      <c r="E69" s="290"/>
      <c r="F69" s="290"/>
      <c r="G69" s="290"/>
      <c r="H69" s="290"/>
      <c r="I69" s="328"/>
      <c r="J69" s="251"/>
    </row>
    <row r="70" spans="1:12" ht="15.75" x14ac:dyDescent="0.25">
      <c r="I70" s="328"/>
      <c r="J70" s="251"/>
    </row>
    <row r="74" spans="1:12" ht="15.75" x14ac:dyDescent="0.2">
      <c r="E74" s="291"/>
      <c r="F74" s="292"/>
      <c r="G74" s="293"/>
      <c r="H74" s="293"/>
    </row>
    <row r="75" spans="1:12" x14ac:dyDescent="0.2">
      <c r="E75" s="291"/>
      <c r="F75" s="294"/>
      <c r="G75" s="293"/>
      <c r="H75" s="293"/>
    </row>
    <row r="76" spans="1:12" x14ac:dyDescent="0.2">
      <c r="E76" s="293"/>
      <c r="F76" s="293"/>
      <c r="G76" s="293"/>
      <c r="H76" s="293"/>
    </row>
  </sheetData>
  <pageMargins left="0.78740157480314965" right="0.19685039370078741" top="0.78740157480314965" bottom="0.27559055118110237" header="0" footer="0"/>
  <pageSetup paperSize="9" scale="56" fitToHeight="2" orientation="landscape" r:id="rId1"/>
  <headerFooter differentFirst="1" alignWithMargins="0">
    <oddHeader xml:space="preserve">&amp;C&amp;P&amp;RПродовження додатку 6
  </oddHeader>
  </headerFooter>
  <rowBreaks count="1" manualBreakCount="1">
    <brk id="50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4"/>
  <sheetViews>
    <sheetView tabSelected="1" view="pageBreakPreview" zoomScaleNormal="112" zoomScaleSheetLayoutView="100" workbookViewId="0">
      <selection activeCell="G11" sqref="G11:G12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3.140625" style="1" customWidth="1"/>
    <col min="5" max="5" width="45.7109375" style="1" customWidth="1"/>
    <col min="6" max="6" width="25.7109375" style="149" customWidth="1"/>
    <col min="7" max="7" width="17.5703125" style="150" customWidth="1"/>
    <col min="8" max="8" width="18.5703125" style="151" customWidth="1"/>
    <col min="9" max="10" width="18" style="1" customWidth="1"/>
    <col min="12" max="12" width="21.42578125" style="1" hidden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784"/>
      <c r="E5" s="784"/>
      <c r="F5" s="784"/>
      <c r="G5" s="784"/>
      <c r="H5" s="784"/>
      <c r="I5" s="784"/>
    </row>
    <row r="6" spans="1:13" ht="18.75" x14ac:dyDescent="0.3">
      <c r="D6" s="785"/>
      <c r="E6" s="785"/>
      <c r="F6" s="785"/>
      <c r="G6" s="785"/>
      <c r="H6" s="785"/>
      <c r="I6" s="785"/>
      <c r="J6" s="785"/>
    </row>
    <row r="7" spans="1:13" ht="16.899999999999999" customHeight="1" x14ac:dyDescent="0.3">
      <c r="D7" s="152"/>
      <c r="E7" s="152"/>
      <c r="F7" s="153"/>
      <c r="G7" s="154"/>
      <c r="H7" s="152"/>
      <c r="I7" s="152"/>
      <c r="J7" s="152"/>
    </row>
    <row r="8" spans="1:13" ht="27" customHeight="1" x14ac:dyDescent="0.3">
      <c r="A8" s="155" t="s">
        <v>6</v>
      </c>
      <c r="D8" s="152"/>
      <c r="E8" s="152"/>
      <c r="F8" s="153"/>
      <c r="G8" s="154"/>
      <c r="H8" s="152"/>
      <c r="I8" s="152"/>
      <c r="J8" s="152"/>
    </row>
    <row r="9" spans="1:13" ht="17.45" customHeight="1" x14ac:dyDescent="0.3">
      <c r="A9" s="156" t="s">
        <v>5</v>
      </c>
      <c r="D9" s="152"/>
      <c r="E9" s="152"/>
      <c r="F9" s="153"/>
      <c r="G9" s="154"/>
      <c r="H9" s="152"/>
      <c r="I9" s="152"/>
      <c r="J9" s="157" t="s">
        <v>331</v>
      </c>
    </row>
    <row r="10" spans="1:13" ht="9.6" customHeight="1" x14ac:dyDescent="0.3">
      <c r="E10" s="158"/>
      <c r="F10" s="153"/>
      <c r="G10" s="154"/>
      <c r="H10" s="159"/>
    </row>
    <row r="11" spans="1:13" s="160" customFormat="1" ht="27" customHeight="1" x14ac:dyDescent="0.2">
      <c r="A11" s="786" t="s">
        <v>332</v>
      </c>
      <c r="B11" s="786" t="s">
        <v>333</v>
      </c>
      <c r="C11" s="786" t="s">
        <v>11</v>
      </c>
      <c r="D11" s="787" t="s">
        <v>334</v>
      </c>
      <c r="E11" s="788" t="s">
        <v>335</v>
      </c>
      <c r="F11" s="788" t="s">
        <v>336</v>
      </c>
      <c r="G11" s="789" t="s">
        <v>4</v>
      </c>
      <c r="H11" s="790" t="s">
        <v>1</v>
      </c>
      <c r="I11" s="782" t="s">
        <v>2</v>
      </c>
      <c r="J11" s="783"/>
    </row>
    <row r="12" spans="1:13" s="160" customFormat="1" ht="104.25" customHeight="1" x14ac:dyDescent="0.2">
      <c r="A12" s="718"/>
      <c r="B12" s="718"/>
      <c r="C12" s="718"/>
      <c r="D12" s="718"/>
      <c r="E12" s="718"/>
      <c r="F12" s="700"/>
      <c r="G12" s="718"/>
      <c r="H12" s="718"/>
      <c r="I12" s="161" t="s">
        <v>291</v>
      </c>
      <c r="J12" s="162" t="s">
        <v>88</v>
      </c>
    </row>
    <row r="13" spans="1:13" s="165" customFormat="1" ht="15.75" customHeight="1" x14ac:dyDescent="0.2">
      <c r="A13" s="163">
        <v>1</v>
      </c>
      <c r="B13" s="163">
        <v>2</v>
      </c>
      <c r="C13" s="163">
        <v>3</v>
      </c>
      <c r="D13" s="163">
        <v>4</v>
      </c>
      <c r="E13" s="164">
        <v>5</v>
      </c>
      <c r="F13" s="164">
        <v>6</v>
      </c>
      <c r="G13" s="164">
        <v>7</v>
      </c>
      <c r="H13" s="164">
        <v>8</v>
      </c>
      <c r="I13" s="163">
        <v>9</v>
      </c>
      <c r="J13" s="164">
        <v>10</v>
      </c>
    </row>
    <row r="14" spans="1:13" ht="37.15" customHeight="1" x14ac:dyDescent="0.3">
      <c r="A14" s="166" t="s">
        <v>13</v>
      </c>
      <c r="B14" s="166"/>
      <c r="C14" s="166"/>
      <c r="D14" s="167" t="s">
        <v>14</v>
      </c>
      <c r="E14" s="168"/>
      <c r="F14" s="169"/>
      <c r="G14" s="331">
        <f>SUM(G15)</f>
        <v>4586119</v>
      </c>
      <c r="H14" s="331">
        <f t="shared" ref="H14:J14" si="0">SUM(H15)</f>
        <v>3832143</v>
      </c>
      <c r="I14" s="331">
        <f t="shared" si="0"/>
        <v>753976</v>
      </c>
      <c r="J14" s="331">
        <f t="shared" si="0"/>
        <v>753976</v>
      </c>
      <c r="M14" s="3"/>
    </row>
    <row r="15" spans="1:13" ht="41.25" customHeight="1" x14ac:dyDescent="0.3">
      <c r="A15" s="166" t="s">
        <v>15</v>
      </c>
      <c r="B15" s="166"/>
      <c r="C15" s="166"/>
      <c r="D15" s="167" t="s">
        <v>14</v>
      </c>
      <c r="E15" s="168"/>
      <c r="F15" s="169"/>
      <c r="G15" s="331">
        <f>SUM(G16:G55)</f>
        <v>4586119</v>
      </c>
      <c r="H15" s="331">
        <f>SUM(H16:H55)</f>
        <v>3832143</v>
      </c>
      <c r="I15" s="331">
        <f>SUM(I16:I55)</f>
        <v>753976</v>
      </c>
      <c r="J15" s="331">
        <f>SUM(J16:J55)</f>
        <v>753976</v>
      </c>
      <c r="L15" s="170">
        <f>SUM(H14:I14)</f>
        <v>4586119</v>
      </c>
    </row>
    <row r="16" spans="1:13" s="174" customFormat="1" ht="91.5" hidden="1" customHeight="1" x14ac:dyDescent="0.3">
      <c r="A16" s="11" t="s">
        <v>100</v>
      </c>
      <c r="B16" s="11" t="s">
        <v>29</v>
      </c>
      <c r="C16" s="11" t="s">
        <v>101</v>
      </c>
      <c r="D16" s="22" t="s">
        <v>102</v>
      </c>
      <c r="E16" s="171" t="s">
        <v>337</v>
      </c>
      <c r="F16" s="172" t="s">
        <v>338</v>
      </c>
      <c r="G16" s="209">
        <f t="shared" ref="G16:G55" si="1">SUM(H16:I16)</f>
        <v>0</v>
      </c>
      <c r="H16" s="332"/>
      <c r="I16" s="332"/>
      <c r="J16" s="332"/>
      <c r="L16" s="173"/>
    </row>
    <row r="17" spans="1:12" s="174" customFormat="1" ht="62.25" hidden="1" customHeight="1" x14ac:dyDescent="0.3">
      <c r="A17" s="11" t="s">
        <v>120</v>
      </c>
      <c r="B17" s="11" t="s">
        <v>121</v>
      </c>
      <c r="C17" s="11" t="s">
        <v>114</v>
      </c>
      <c r="D17" s="70" t="s">
        <v>122</v>
      </c>
      <c r="E17" s="175" t="s">
        <v>339</v>
      </c>
      <c r="F17" s="172" t="s">
        <v>340</v>
      </c>
      <c r="G17" s="209">
        <f t="shared" si="1"/>
        <v>0</v>
      </c>
      <c r="H17" s="332"/>
      <c r="I17" s="332"/>
      <c r="J17" s="332"/>
      <c r="L17" s="173"/>
    </row>
    <row r="18" spans="1:12" s="633" customFormat="1" ht="47.25" customHeight="1" x14ac:dyDescent="0.3">
      <c r="A18" s="8" t="s">
        <v>21</v>
      </c>
      <c r="B18" s="8" t="s">
        <v>22</v>
      </c>
      <c r="C18" s="8" t="s">
        <v>23</v>
      </c>
      <c r="D18" s="16" t="s">
        <v>24</v>
      </c>
      <c r="E18" s="184" t="s">
        <v>339</v>
      </c>
      <c r="F18" s="88" t="s">
        <v>340</v>
      </c>
      <c r="G18" s="296">
        <f t="shared" si="1"/>
        <v>1834828</v>
      </c>
      <c r="H18" s="330">
        <v>1834828</v>
      </c>
      <c r="I18" s="376"/>
      <c r="J18" s="376"/>
      <c r="L18" s="632"/>
    </row>
    <row r="19" spans="1:12" s="177" customFormat="1" ht="38.25" hidden="1" customHeight="1" x14ac:dyDescent="0.3">
      <c r="A19" s="176" t="s">
        <v>112</v>
      </c>
      <c r="B19" s="176" t="s">
        <v>113</v>
      </c>
      <c r="C19" s="176" t="s">
        <v>114</v>
      </c>
      <c r="D19" s="67" t="s">
        <v>115</v>
      </c>
      <c r="E19" s="175" t="s">
        <v>339</v>
      </c>
      <c r="F19" s="172" t="s">
        <v>340</v>
      </c>
      <c r="G19" s="209">
        <f t="shared" si="1"/>
        <v>0</v>
      </c>
      <c r="H19" s="333"/>
      <c r="I19" s="334"/>
      <c r="J19" s="335"/>
    </row>
    <row r="20" spans="1:12" s="178" customFormat="1" ht="40.5" hidden="1" customHeight="1" x14ac:dyDescent="0.3">
      <c r="A20" s="11" t="s">
        <v>116</v>
      </c>
      <c r="B20" s="11" t="s">
        <v>117</v>
      </c>
      <c r="C20" s="11" t="s">
        <v>114</v>
      </c>
      <c r="D20" s="22" t="s">
        <v>118</v>
      </c>
      <c r="E20" s="175" t="s">
        <v>339</v>
      </c>
      <c r="F20" s="172" t="s">
        <v>340</v>
      </c>
      <c r="G20" s="209">
        <f t="shared" si="1"/>
        <v>0</v>
      </c>
      <c r="H20" s="333"/>
      <c r="I20" s="334"/>
      <c r="J20" s="336"/>
    </row>
    <row r="21" spans="1:12" s="178" customFormat="1" ht="46.5" hidden="1" customHeight="1" x14ac:dyDescent="0.3">
      <c r="A21" s="176" t="s">
        <v>116</v>
      </c>
      <c r="B21" s="176" t="s">
        <v>117</v>
      </c>
      <c r="C21" s="176" t="s">
        <v>114</v>
      </c>
      <c r="D21" s="22" t="s">
        <v>118</v>
      </c>
      <c r="E21" s="175" t="s">
        <v>339</v>
      </c>
      <c r="F21" s="172" t="s">
        <v>340</v>
      </c>
      <c r="G21" s="209">
        <f t="shared" si="1"/>
        <v>0</v>
      </c>
      <c r="H21" s="333"/>
      <c r="I21" s="329"/>
      <c r="J21" s="336"/>
    </row>
    <row r="22" spans="1:12" s="180" customFormat="1" ht="36.75" hidden="1" customHeight="1" x14ac:dyDescent="0.3">
      <c r="A22" s="176" t="s">
        <v>120</v>
      </c>
      <c r="B22" s="176" t="s">
        <v>121</v>
      </c>
      <c r="C22" s="176" t="s">
        <v>114</v>
      </c>
      <c r="D22" s="179" t="s">
        <v>122</v>
      </c>
      <c r="E22" s="175" t="s">
        <v>339</v>
      </c>
      <c r="F22" s="172" t="s">
        <v>340</v>
      </c>
      <c r="G22" s="209">
        <f t="shared" si="1"/>
        <v>0</v>
      </c>
      <c r="H22" s="333"/>
      <c r="I22" s="329"/>
      <c r="J22" s="336"/>
    </row>
    <row r="23" spans="1:12" s="81" customFormat="1" ht="58.5" hidden="1" customHeight="1" x14ac:dyDescent="0.3">
      <c r="A23" s="176" t="s">
        <v>123</v>
      </c>
      <c r="B23" s="176" t="s">
        <v>124</v>
      </c>
      <c r="C23" s="176" t="s">
        <v>114</v>
      </c>
      <c r="D23" s="179" t="s">
        <v>125</v>
      </c>
      <c r="E23" s="175" t="s">
        <v>339</v>
      </c>
      <c r="F23" s="172" t="s">
        <v>340</v>
      </c>
      <c r="G23" s="209">
        <f t="shared" si="1"/>
        <v>0</v>
      </c>
      <c r="H23" s="209"/>
      <c r="I23" s="329"/>
      <c r="J23" s="337"/>
    </row>
    <row r="24" spans="1:12" s="81" customFormat="1" ht="75" hidden="1" customHeight="1" x14ac:dyDescent="0.3">
      <c r="A24" s="176" t="s">
        <v>126</v>
      </c>
      <c r="B24" s="176" t="s">
        <v>127</v>
      </c>
      <c r="C24" s="176" t="s">
        <v>128</v>
      </c>
      <c r="D24" s="565" t="s">
        <v>129</v>
      </c>
      <c r="E24" s="171" t="s">
        <v>341</v>
      </c>
      <c r="F24" s="172" t="s">
        <v>342</v>
      </c>
      <c r="G24" s="209">
        <f t="shared" si="1"/>
        <v>0</v>
      </c>
      <c r="H24" s="209"/>
      <c r="I24" s="329"/>
      <c r="J24" s="337"/>
    </row>
    <row r="25" spans="1:12" s="181" customFormat="1" ht="58.5" hidden="1" customHeight="1" x14ac:dyDescent="0.3">
      <c r="A25" s="11" t="s">
        <v>130</v>
      </c>
      <c r="B25" s="11" t="s">
        <v>131</v>
      </c>
      <c r="C25" s="11" t="s">
        <v>128</v>
      </c>
      <c r="D25" s="72" t="s">
        <v>132</v>
      </c>
      <c r="E25" s="171" t="s">
        <v>341</v>
      </c>
      <c r="F25" s="172" t="s">
        <v>342</v>
      </c>
      <c r="G25" s="209">
        <f t="shared" si="1"/>
        <v>0</v>
      </c>
      <c r="H25" s="333"/>
      <c r="I25" s="329"/>
      <c r="J25" s="338"/>
    </row>
    <row r="26" spans="1:12" s="177" customFormat="1" ht="45" hidden="1" customHeight="1" x14ac:dyDescent="0.3">
      <c r="A26" s="182" t="s">
        <v>343</v>
      </c>
      <c r="B26" s="176" t="s">
        <v>344</v>
      </c>
      <c r="C26" s="182" t="s">
        <v>128</v>
      </c>
      <c r="D26" s="179" t="s">
        <v>345</v>
      </c>
      <c r="E26" s="171" t="s">
        <v>346</v>
      </c>
      <c r="F26" s="172" t="s">
        <v>347</v>
      </c>
      <c r="G26" s="209">
        <f t="shared" si="1"/>
        <v>0</v>
      </c>
      <c r="H26" s="339"/>
      <c r="I26" s="340"/>
      <c r="J26" s="337"/>
    </row>
    <row r="27" spans="1:12" s="177" customFormat="1" ht="83.25" hidden="1" customHeight="1" x14ac:dyDescent="0.3">
      <c r="A27" s="176" t="s">
        <v>136</v>
      </c>
      <c r="B27" s="176" t="s">
        <v>137</v>
      </c>
      <c r="C27" s="176" t="s">
        <v>128</v>
      </c>
      <c r="D27" s="421" t="s">
        <v>138</v>
      </c>
      <c r="E27" s="171" t="s">
        <v>341</v>
      </c>
      <c r="F27" s="172" t="s">
        <v>342</v>
      </c>
      <c r="G27" s="209">
        <f t="shared" si="1"/>
        <v>0</v>
      </c>
      <c r="H27" s="333"/>
      <c r="I27" s="329"/>
      <c r="J27" s="343"/>
    </row>
    <row r="28" spans="1:12" s="177" customFormat="1" ht="96" hidden="1" customHeight="1" x14ac:dyDescent="0.3">
      <c r="A28" s="182" t="s">
        <v>139</v>
      </c>
      <c r="B28" s="176" t="s">
        <v>140</v>
      </c>
      <c r="C28" s="182" t="s">
        <v>128</v>
      </c>
      <c r="D28" s="179" t="s">
        <v>141</v>
      </c>
      <c r="E28" s="171" t="s">
        <v>348</v>
      </c>
      <c r="F28" s="172" t="s">
        <v>349</v>
      </c>
      <c r="G28" s="209">
        <f t="shared" si="1"/>
        <v>0</v>
      </c>
      <c r="H28" s="209"/>
      <c r="I28" s="329"/>
      <c r="J28" s="343"/>
    </row>
    <row r="29" spans="1:12" s="177" customFormat="1" ht="44.25" hidden="1" customHeight="1" x14ac:dyDescent="0.3">
      <c r="A29" s="176" t="s">
        <v>142</v>
      </c>
      <c r="B29" s="176" t="s">
        <v>143</v>
      </c>
      <c r="C29" s="176" t="s">
        <v>144</v>
      </c>
      <c r="D29" s="179" t="s">
        <v>145</v>
      </c>
      <c r="E29" s="171"/>
      <c r="F29" s="172"/>
      <c r="G29" s="209">
        <f t="shared" si="1"/>
        <v>0</v>
      </c>
      <c r="H29" s="209"/>
      <c r="I29" s="329"/>
      <c r="J29" s="343"/>
    </row>
    <row r="30" spans="1:12" s="177" customFormat="1" ht="79.5" hidden="1" customHeight="1" x14ac:dyDescent="0.3">
      <c r="A30" s="176" t="s">
        <v>146</v>
      </c>
      <c r="B30" s="176" t="s">
        <v>147</v>
      </c>
      <c r="C30" s="176" t="s">
        <v>37</v>
      </c>
      <c r="D30" s="148" t="s">
        <v>148</v>
      </c>
      <c r="E30" s="175" t="s">
        <v>350</v>
      </c>
      <c r="F30" s="172" t="s">
        <v>351</v>
      </c>
      <c r="G30" s="209">
        <f t="shared" si="1"/>
        <v>0</v>
      </c>
      <c r="H30" s="333"/>
      <c r="I30" s="329"/>
      <c r="J30" s="337"/>
    </row>
    <row r="31" spans="1:12" s="178" customFormat="1" ht="78.75" hidden="1" customHeight="1" x14ac:dyDescent="0.3">
      <c r="A31" s="176" t="s">
        <v>149</v>
      </c>
      <c r="B31" s="176" t="s">
        <v>150</v>
      </c>
      <c r="C31" s="595" t="s">
        <v>37</v>
      </c>
      <c r="D31" s="148" t="s">
        <v>151</v>
      </c>
      <c r="E31" s="175" t="s">
        <v>350</v>
      </c>
      <c r="F31" s="172" t="s">
        <v>351</v>
      </c>
      <c r="G31" s="209">
        <f t="shared" si="1"/>
        <v>0</v>
      </c>
      <c r="H31" s="209"/>
      <c r="I31" s="329"/>
      <c r="J31" s="336"/>
    </row>
    <row r="32" spans="1:12" s="178" customFormat="1" ht="60" hidden="1" customHeight="1" x14ac:dyDescent="0.3">
      <c r="A32" s="11" t="s">
        <v>152</v>
      </c>
      <c r="B32" s="11" t="s">
        <v>153</v>
      </c>
      <c r="C32" s="183" t="s">
        <v>37</v>
      </c>
      <c r="D32" s="148" t="s">
        <v>154</v>
      </c>
      <c r="E32" s="175" t="s">
        <v>350</v>
      </c>
      <c r="F32" s="172" t="s">
        <v>351</v>
      </c>
      <c r="G32" s="209">
        <f t="shared" si="1"/>
        <v>0</v>
      </c>
      <c r="H32" s="209"/>
      <c r="I32" s="329"/>
      <c r="J32" s="336"/>
    </row>
    <row r="33" spans="1:10" s="178" customFormat="1" ht="98.25" hidden="1" customHeight="1" x14ac:dyDescent="0.3">
      <c r="A33" s="11" t="s">
        <v>168</v>
      </c>
      <c r="B33" s="11" t="s">
        <v>169</v>
      </c>
      <c r="C33" s="183" t="s">
        <v>160</v>
      </c>
      <c r="D33" s="570" t="s">
        <v>170</v>
      </c>
      <c r="E33" s="175" t="s">
        <v>352</v>
      </c>
      <c r="F33" s="172" t="s">
        <v>353</v>
      </c>
      <c r="G33" s="209">
        <f t="shared" si="1"/>
        <v>0</v>
      </c>
      <c r="H33" s="209"/>
      <c r="I33" s="209"/>
      <c r="J33" s="209"/>
    </row>
    <row r="34" spans="1:10" s="178" customFormat="1" ht="65.25" hidden="1" customHeight="1" x14ac:dyDescent="0.3">
      <c r="A34" s="17" t="s">
        <v>158</v>
      </c>
      <c r="B34" s="17" t="s">
        <v>159</v>
      </c>
      <c r="C34" s="17" t="s">
        <v>160</v>
      </c>
      <c r="D34" s="18" t="s">
        <v>161</v>
      </c>
      <c r="E34" s="175" t="s">
        <v>354</v>
      </c>
      <c r="F34" s="422" t="s">
        <v>355</v>
      </c>
      <c r="G34" s="209">
        <f t="shared" si="1"/>
        <v>0</v>
      </c>
      <c r="H34" s="209"/>
      <c r="I34" s="209"/>
      <c r="J34" s="209"/>
    </row>
    <row r="35" spans="1:10" s="178" customFormat="1" ht="54.75" hidden="1" customHeight="1" x14ac:dyDescent="0.3">
      <c r="A35" s="17" t="s">
        <v>162</v>
      </c>
      <c r="B35" s="17" t="s">
        <v>163</v>
      </c>
      <c r="C35" s="17" t="s">
        <v>160</v>
      </c>
      <c r="D35" s="18" t="s">
        <v>164</v>
      </c>
      <c r="E35" s="175" t="s">
        <v>354</v>
      </c>
      <c r="F35" s="422" t="s">
        <v>355</v>
      </c>
      <c r="G35" s="209">
        <f t="shared" si="1"/>
        <v>0</v>
      </c>
      <c r="H35" s="209"/>
      <c r="I35" s="209"/>
      <c r="J35" s="209"/>
    </row>
    <row r="36" spans="1:10" s="634" customFormat="1" ht="78" customHeight="1" x14ac:dyDescent="0.3">
      <c r="A36" s="7" t="s">
        <v>171</v>
      </c>
      <c r="B36" s="7" t="s">
        <v>172</v>
      </c>
      <c r="C36" s="7" t="s">
        <v>160</v>
      </c>
      <c r="D36" s="10" t="s">
        <v>173</v>
      </c>
      <c r="E36" s="184" t="s">
        <v>354</v>
      </c>
      <c r="F36" s="185" t="s">
        <v>355</v>
      </c>
      <c r="G36" s="296">
        <f t="shared" si="1"/>
        <v>2751291</v>
      </c>
      <c r="H36" s="296">
        <v>2214615</v>
      </c>
      <c r="I36" s="330">
        <v>536676</v>
      </c>
      <c r="J36" s="330">
        <v>536676</v>
      </c>
    </row>
    <row r="37" spans="1:10" s="178" customFormat="1" ht="94.9" hidden="1" customHeight="1" x14ac:dyDescent="0.3">
      <c r="A37" s="176" t="s">
        <v>171</v>
      </c>
      <c r="B37" s="176" t="s">
        <v>172</v>
      </c>
      <c r="C37" s="176" t="s">
        <v>160</v>
      </c>
      <c r="D37" s="12" t="s">
        <v>173</v>
      </c>
      <c r="E37" s="175" t="s">
        <v>356</v>
      </c>
      <c r="F37" s="422" t="s">
        <v>357</v>
      </c>
      <c r="G37" s="209">
        <f t="shared" si="1"/>
        <v>0</v>
      </c>
      <c r="H37" s="209"/>
      <c r="I37" s="329"/>
      <c r="J37" s="329"/>
    </row>
    <row r="38" spans="1:10" s="178" customFormat="1" ht="94.9" hidden="1" customHeight="1" x14ac:dyDescent="0.3">
      <c r="A38" s="11" t="s">
        <v>174</v>
      </c>
      <c r="B38" s="11" t="s">
        <v>175</v>
      </c>
      <c r="C38" s="11" t="s">
        <v>58</v>
      </c>
      <c r="D38" s="12" t="s">
        <v>176</v>
      </c>
      <c r="E38" s="175" t="s">
        <v>358</v>
      </c>
      <c r="F38" s="422" t="s">
        <v>359</v>
      </c>
      <c r="G38" s="209">
        <f t="shared" si="1"/>
        <v>0</v>
      </c>
      <c r="H38" s="209"/>
      <c r="I38" s="329"/>
      <c r="J38" s="329"/>
    </row>
    <row r="39" spans="1:10" s="423" customFormat="1" ht="94.9" hidden="1" customHeight="1" x14ac:dyDescent="0.3">
      <c r="A39" s="77" t="s">
        <v>181</v>
      </c>
      <c r="B39" s="56" t="s">
        <v>40</v>
      </c>
      <c r="C39" s="56" t="s">
        <v>16</v>
      </c>
      <c r="D39" s="70" t="s">
        <v>41</v>
      </c>
      <c r="E39" s="175" t="s">
        <v>360</v>
      </c>
      <c r="F39" s="422" t="s">
        <v>361</v>
      </c>
      <c r="G39" s="209">
        <f t="shared" si="1"/>
        <v>0</v>
      </c>
      <c r="H39" s="209"/>
      <c r="I39" s="329"/>
      <c r="J39" s="329"/>
    </row>
    <row r="40" spans="1:10" s="423" customFormat="1" ht="94.9" hidden="1" customHeight="1" x14ac:dyDescent="0.3">
      <c r="A40" s="11" t="s">
        <v>328</v>
      </c>
      <c r="B40" s="11" t="s">
        <v>329</v>
      </c>
      <c r="C40" s="11" t="s">
        <v>16</v>
      </c>
      <c r="D40" s="22" t="s">
        <v>330</v>
      </c>
      <c r="E40" s="175" t="s">
        <v>339</v>
      </c>
      <c r="F40" s="172" t="s">
        <v>340</v>
      </c>
      <c r="G40" s="209">
        <f t="shared" si="1"/>
        <v>0</v>
      </c>
      <c r="H40" s="209"/>
      <c r="I40" s="329"/>
      <c r="J40" s="329"/>
    </row>
    <row r="41" spans="1:10" s="423" customFormat="1" ht="94.9" hidden="1" customHeight="1" x14ac:dyDescent="0.3">
      <c r="A41" s="11" t="s">
        <v>177</v>
      </c>
      <c r="B41" s="11" t="s">
        <v>178</v>
      </c>
      <c r="C41" s="11" t="s">
        <v>179</v>
      </c>
      <c r="D41" s="12" t="s">
        <v>180</v>
      </c>
      <c r="E41" s="175" t="s">
        <v>399</v>
      </c>
      <c r="F41" s="422" t="s">
        <v>400</v>
      </c>
      <c r="G41" s="209">
        <f t="shared" si="1"/>
        <v>0</v>
      </c>
      <c r="H41" s="209"/>
      <c r="I41" s="329"/>
      <c r="J41" s="329"/>
    </row>
    <row r="42" spans="1:10" s="423" customFormat="1" ht="94.9" hidden="1" customHeight="1" x14ac:dyDescent="0.3">
      <c r="A42" s="56" t="s">
        <v>328</v>
      </c>
      <c r="B42" s="56" t="s">
        <v>329</v>
      </c>
      <c r="C42" s="56" t="s">
        <v>16</v>
      </c>
      <c r="D42" s="70" t="s">
        <v>330</v>
      </c>
      <c r="E42" s="175" t="s">
        <v>339</v>
      </c>
      <c r="F42" s="172" t="s">
        <v>340</v>
      </c>
      <c r="G42" s="209">
        <f t="shared" si="1"/>
        <v>0</v>
      </c>
      <c r="H42" s="209"/>
      <c r="I42" s="329"/>
      <c r="J42" s="329"/>
    </row>
    <row r="43" spans="1:10" s="423" customFormat="1" ht="57" hidden="1" customHeight="1" x14ac:dyDescent="0.3">
      <c r="A43" s="11" t="s">
        <v>25</v>
      </c>
      <c r="B43" s="11" t="s">
        <v>26</v>
      </c>
      <c r="C43" s="11" t="s">
        <v>16</v>
      </c>
      <c r="D43" s="22" t="s">
        <v>27</v>
      </c>
      <c r="E43" s="175" t="s">
        <v>362</v>
      </c>
      <c r="F43" s="172" t="s">
        <v>363</v>
      </c>
      <c r="G43" s="209">
        <f t="shared" si="1"/>
        <v>0</v>
      </c>
      <c r="H43" s="209"/>
      <c r="I43" s="329"/>
      <c r="J43" s="329"/>
    </row>
    <row r="44" spans="1:10" s="177" customFormat="1" ht="63" hidden="1" customHeight="1" x14ac:dyDescent="0.3">
      <c r="A44" s="11" t="s">
        <v>17</v>
      </c>
      <c r="B44" s="11" t="s">
        <v>18</v>
      </c>
      <c r="C44" s="11" t="s">
        <v>19</v>
      </c>
      <c r="D44" s="12" t="s">
        <v>20</v>
      </c>
      <c r="E44" s="171" t="s">
        <v>364</v>
      </c>
      <c r="F44" s="172" t="s">
        <v>365</v>
      </c>
      <c r="G44" s="209">
        <f t="shared" si="1"/>
        <v>0</v>
      </c>
      <c r="H44" s="333"/>
      <c r="I44" s="329"/>
      <c r="J44" s="329"/>
    </row>
    <row r="45" spans="1:10" s="81" customFormat="1" ht="75" hidden="1" customHeight="1" x14ac:dyDescent="0.3">
      <c r="A45" s="11" t="s">
        <v>182</v>
      </c>
      <c r="B45" s="11" t="s">
        <v>183</v>
      </c>
      <c r="C45" s="11" t="s">
        <v>184</v>
      </c>
      <c r="D45" s="22" t="s">
        <v>185</v>
      </c>
      <c r="E45" s="175" t="s">
        <v>354</v>
      </c>
      <c r="F45" s="422" t="s">
        <v>355</v>
      </c>
      <c r="G45" s="209">
        <f t="shared" si="1"/>
        <v>0</v>
      </c>
      <c r="H45" s="333"/>
      <c r="I45" s="329"/>
      <c r="J45" s="329"/>
    </row>
    <row r="46" spans="1:10" s="81" customFormat="1" ht="60.75" hidden="1" customHeight="1" x14ac:dyDescent="0.3">
      <c r="A46" s="176" t="s">
        <v>198</v>
      </c>
      <c r="B46" s="176" t="s">
        <v>199</v>
      </c>
      <c r="C46" s="176" t="s">
        <v>19</v>
      </c>
      <c r="D46" s="421" t="s">
        <v>200</v>
      </c>
      <c r="E46" s="175" t="s">
        <v>366</v>
      </c>
      <c r="F46" s="422" t="s">
        <v>367</v>
      </c>
      <c r="G46" s="209">
        <f t="shared" si="1"/>
        <v>0</v>
      </c>
      <c r="H46" s="209"/>
      <c r="I46" s="329"/>
      <c r="J46" s="329"/>
    </row>
    <row r="47" spans="1:10" s="2" customFormat="1" ht="45.75" customHeight="1" x14ac:dyDescent="0.3">
      <c r="A47" s="8" t="s">
        <v>186</v>
      </c>
      <c r="B47" s="8" t="s">
        <v>187</v>
      </c>
      <c r="C47" s="8" t="s">
        <v>188</v>
      </c>
      <c r="D47" s="9" t="s">
        <v>189</v>
      </c>
      <c r="E47" s="184" t="s">
        <v>362</v>
      </c>
      <c r="F47" s="88" t="s">
        <v>363</v>
      </c>
      <c r="G47" s="296">
        <f t="shared" si="1"/>
        <v>0</v>
      </c>
      <c r="H47" s="296">
        <v>-217300</v>
      </c>
      <c r="I47" s="330">
        <v>217300</v>
      </c>
      <c r="J47" s="330">
        <v>217300</v>
      </c>
    </row>
    <row r="48" spans="1:10" s="177" customFormat="1" ht="78.75" hidden="1" customHeight="1" x14ac:dyDescent="0.3">
      <c r="A48" s="176" t="s">
        <v>201</v>
      </c>
      <c r="B48" s="176" t="s">
        <v>202</v>
      </c>
      <c r="C48" s="176" t="s">
        <v>19</v>
      </c>
      <c r="D48" s="421" t="s">
        <v>203</v>
      </c>
      <c r="E48" s="175" t="s">
        <v>594</v>
      </c>
      <c r="F48" s="172" t="s">
        <v>595</v>
      </c>
      <c r="G48" s="209">
        <f t="shared" si="1"/>
        <v>0</v>
      </c>
      <c r="H48" s="596"/>
      <c r="I48" s="329"/>
      <c r="J48" s="343"/>
    </row>
    <row r="49" spans="1:12" s="177" customFormat="1" ht="78" hidden="1" customHeight="1" x14ac:dyDescent="0.3">
      <c r="A49" s="176" t="s">
        <v>204</v>
      </c>
      <c r="B49" s="176" t="s">
        <v>205</v>
      </c>
      <c r="C49" s="597" t="s">
        <v>206</v>
      </c>
      <c r="D49" s="572" t="s">
        <v>207</v>
      </c>
      <c r="E49" s="175" t="s">
        <v>596</v>
      </c>
      <c r="F49" s="422" t="s">
        <v>597</v>
      </c>
      <c r="G49" s="209">
        <f t="shared" si="1"/>
        <v>0</v>
      </c>
      <c r="H49" s="333"/>
      <c r="I49" s="329"/>
      <c r="J49" s="329"/>
    </row>
    <row r="50" spans="1:12" s="177" customFormat="1" ht="57.75" hidden="1" customHeight="1" x14ac:dyDescent="0.3">
      <c r="A50" s="56" t="s">
        <v>543</v>
      </c>
      <c r="B50" s="11" t="s">
        <v>544</v>
      </c>
      <c r="C50" s="79"/>
      <c r="D50" s="572" t="s">
        <v>545</v>
      </c>
      <c r="E50" s="171" t="s">
        <v>593</v>
      </c>
      <c r="F50" s="172" t="s">
        <v>365</v>
      </c>
      <c r="G50" s="209">
        <f t="shared" si="1"/>
        <v>0</v>
      </c>
      <c r="H50" s="333"/>
      <c r="I50" s="329"/>
      <c r="J50" s="343"/>
    </row>
    <row r="51" spans="1:12" s="177" customFormat="1" ht="77.25" hidden="1" customHeight="1" x14ac:dyDescent="0.3">
      <c r="A51" s="79" t="s">
        <v>209</v>
      </c>
      <c r="B51" s="11" t="s">
        <v>210</v>
      </c>
      <c r="C51" s="79" t="s">
        <v>211</v>
      </c>
      <c r="D51" s="80" t="s">
        <v>212</v>
      </c>
      <c r="E51" s="175" t="s">
        <v>368</v>
      </c>
      <c r="F51" s="172" t="s">
        <v>369</v>
      </c>
      <c r="G51" s="209">
        <f t="shared" si="1"/>
        <v>0</v>
      </c>
      <c r="H51" s="598"/>
      <c r="I51" s="329"/>
      <c r="J51" s="343"/>
    </row>
    <row r="52" spans="1:12" s="177" customFormat="1" ht="61.5" hidden="1" customHeight="1" x14ac:dyDescent="0.3">
      <c r="A52" s="176" t="s">
        <v>3</v>
      </c>
      <c r="B52" s="176" t="s">
        <v>28</v>
      </c>
      <c r="C52" s="176" t="s">
        <v>29</v>
      </c>
      <c r="D52" s="421" t="s">
        <v>30</v>
      </c>
      <c r="E52" s="171" t="s">
        <v>348</v>
      </c>
      <c r="F52" s="172" t="s">
        <v>349</v>
      </c>
      <c r="G52" s="209">
        <f t="shared" si="1"/>
        <v>0</v>
      </c>
      <c r="H52" s="333"/>
      <c r="I52" s="329"/>
      <c r="J52" s="343"/>
    </row>
    <row r="53" spans="1:12" s="177" customFormat="1" ht="57.75" hidden="1" customHeight="1" x14ac:dyDescent="0.3">
      <c r="A53" s="176" t="s">
        <v>3</v>
      </c>
      <c r="B53" s="176" t="s">
        <v>28</v>
      </c>
      <c r="C53" s="176" t="s">
        <v>29</v>
      </c>
      <c r="D53" s="421" t="s">
        <v>30</v>
      </c>
      <c r="E53" s="171" t="s">
        <v>370</v>
      </c>
      <c r="F53" s="172" t="s">
        <v>371</v>
      </c>
      <c r="G53" s="209">
        <f t="shared" si="1"/>
        <v>0</v>
      </c>
      <c r="H53" s="333"/>
      <c r="I53" s="329"/>
      <c r="J53" s="329"/>
    </row>
    <row r="54" spans="1:12" s="177" customFormat="1" ht="43.5" hidden="1" customHeight="1" x14ac:dyDescent="0.3">
      <c r="A54" s="176" t="s">
        <v>3</v>
      </c>
      <c r="B54" s="176" t="s">
        <v>28</v>
      </c>
      <c r="C54" s="176" t="s">
        <v>29</v>
      </c>
      <c r="D54" s="421" t="s">
        <v>30</v>
      </c>
      <c r="E54" s="171" t="s">
        <v>364</v>
      </c>
      <c r="F54" s="172" t="s">
        <v>365</v>
      </c>
      <c r="G54" s="209">
        <f t="shared" si="1"/>
        <v>0</v>
      </c>
      <c r="H54" s="333"/>
      <c r="I54" s="329"/>
      <c r="J54" s="329"/>
    </row>
    <row r="55" spans="1:12" s="177" customFormat="1" ht="80.25" hidden="1" customHeight="1" x14ac:dyDescent="0.3">
      <c r="A55" s="11" t="s">
        <v>7</v>
      </c>
      <c r="B55" s="11" t="s">
        <v>31</v>
      </c>
      <c r="C55" s="11" t="s">
        <v>29</v>
      </c>
      <c r="D55" s="175" t="s">
        <v>8</v>
      </c>
      <c r="E55" s="171" t="s">
        <v>593</v>
      </c>
      <c r="F55" s="172" t="s">
        <v>365</v>
      </c>
      <c r="G55" s="209">
        <f t="shared" si="1"/>
        <v>0</v>
      </c>
      <c r="H55" s="333"/>
      <c r="I55" s="329"/>
      <c r="J55" s="329"/>
    </row>
    <row r="56" spans="1:12" s="81" customFormat="1" ht="47.25" hidden="1" customHeight="1" x14ac:dyDescent="0.3">
      <c r="A56" s="24" t="s">
        <v>45</v>
      </c>
      <c r="B56" s="426"/>
      <c r="C56" s="426"/>
      <c r="D56" s="25" t="s">
        <v>46</v>
      </c>
      <c r="E56" s="427"/>
      <c r="F56" s="428"/>
      <c r="G56" s="429">
        <f>SUM(G57)</f>
        <v>0</v>
      </c>
      <c r="H56" s="429">
        <f t="shared" ref="H56:J56" si="2">SUM(H57)</f>
        <v>0</v>
      </c>
      <c r="I56" s="429">
        <f t="shared" si="2"/>
        <v>0</v>
      </c>
      <c r="J56" s="429">
        <f t="shared" si="2"/>
        <v>0</v>
      </c>
    </row>
    <row r="57" spans="1:12" s="81" customFormat="1" ht="45.75" hidden="1" customHeight="1" x14ac:dyDescent="0.3">
      <c r="A57" s="24" t="s">
        <v>47</v>
      </c>
      <c r="B57" s="426"/>
      <c r="C57" s="426"/>
      <c r="D57" s="25" t="s">
        <v>46</v>
      </c>
      <c r="E57" s="427"/>
      <c r="F57" s="428"/>
      <c r="G57" s="429">
        <f>SUM(G58:G60)</f>
        <v>0</v>
      </c>
      <c r="H57" s="429">
        <f t="shared" ref="H57:J57" si="3">SUM(H58:H60)</f>
        <v>0</v>
      </c>
      <c r="I57" s="429">
        <f t="shared" si="3"/>
        <v>0</v>
      </c>
      <c r="J57" s="429">
        <f t="shared" si="3"/>
        <v>0</v>
      </c>
      <c r="L57" s="430">
        <f>SUM(H57:I57)</f>
        <v>0</v>
      </c>
    </row>
    <row r="58" spans="1:12" s="81" customFormat="1" ht="98.25" hidden="1" customHeight="1" x14ac:dyDescent="0.3">
      <c r="A58" s="182" t="s">
        <v>51</v>
      </c>
      <c r="B58" s="182" t="s">
        <v>375</v>
      </c>
      <c r="C58" s="431" t="s">
        <v>52</v>
      </c>
      <c r="D58" s="148" t="s">
        <v>376</v>
      </c>
      <c r="E58" s="171" t="s">
        <v>377</v>
      </c>
      <c r="F58" s="422" t="s">
        <v>378</v>
      </c>
      <c r="G58" s="333">
        <f t="shared" ref="G58" si="4">SUM(H58:I58)</f>
        <v>0</v>
      </c>
      <c r="H58" s="333"/>
      <c r="I58" s="332"/>
      <c r="J58" s="342"/>
      <c r="L58" s="95"/>
    </row>
    <row r="59" spans="1:12" s="81" customFormat="1" ht="57" hidden="1" customHeight="1" x14ac:dyDescent="0.3">
      <c r="A59" s="21" t="s">
        <v>229</v>
      </c>
      <c r="B59" s="21" t="s">
        <v>230</v>
      </c>
      <c r="C59" s="21" t="s">
        <v>227</v>
      </c>
      <c r="D59" s="148" t="s">
        <v>231</v>
      </c>
      <c r="E59" s="175" t="s">
        <v>350</v>
      </c>
      <c r="F59" s="172" t="s">
        <v>351</v>
      </c>
      <c r="G59" s="209">
        <f>SUM(H59:I59)</f>
        <v>0</v>
      </c>
      <c r="H59" s="333"/>
      <c r="I59" s="332"/>
      <c r="J59" s="342"/>
      <c r="L59" s="94"/>
    </row>
    <row r="60" spans="1:12" s="177" customFormat="1" ht="42" hidden="1" customHeight="1" x14ac:dyDescent="0.3">
      <c r="A60" s="176" t="s">
        <v>379</v>
      </c>
      <c r="B60" s="176" t="s">
        <v>195</v>
      </c>
      <c r="C60" s="176" t="s">
        <v>196</v>
      </c>
      <c r="D60" s="193" t="s">
        <v>197</v>
      </c>
      <c r="E60" s="175" t="s">
        <v>380</v>
      </c>
      <c r="F60" s="172"/>
      <c r="G60" s="209"/>
      <c r="H60" s="329"/>
      <c r="I60" s="329"/>
      <c r="J60" s="343"/>
    </row>
    <row r="61" spans="1:12" s="2" customFormat="1" ht="60" customHeight="1" x14ac:dyDescent="0.3">
      <c r="A61" s="5" t="s">
        <v>54</v>
      </c>
      <c r="B61" s="5"/>
      <c r="C61" s="5"/>
      <c r="D61" s="19" t="s">
        <v>55</v>
      </c>
      <c r="E61" s="194"/>
      <c r="F61" s="191"/>
      <c r="G61" s="249">
        <f>SUM(G62)</f>
        <v>-1000</v>
      </c>
      <c r="H61" s="249">
        <f t="shared" ref="H61:J61" si="5">SUM(H62)</f>
        <v>-1000</v>
      </c>
      <c r="I61" s="249">
        <f t="shared" si="5"/>
        <v>0</v>
      </c>
      <c r="J61" s="249">
        <f t="shared" si="5"/>
        <v>0</v>
      </c>
    </row>
    <row r="62" spans="1:12" s="2" customFormat="1" ht="57.75" customHeight="1" x14ac:dyDescent="0.3">
      <c r="A62" s="5" t="s">
        <v>56</v>
      </c>
      <c r="B62" s="5"/>
      <c r="C62" s="5"/>
      <c r="D62" s="19" t="s">
        <v>55</v>
      </c>
      <c r="E62" s="194"/>
      <c r="F62" s="191"/>
      <c r="G62" s="331">
        <f>SUM(G63:G63)</f>
        <v>-1000</v>
      </c>
      <c r="H62" s="331">
        <f>SUM(H63:H63)</f>
        <v>-1000</v>
      </c>
      <c r="I62" s="331">
        <f>SUM(I63:I63)</f>
        <v>0</v>
      </c>
      <c r="J62" s="331">
        <f>SUM(J63:J63)</f>
        <v>0</v>
      </c>
      <c r="L62" s="192">
        <f>SUM(H62:I62)</f>
        <v>-1000</v>
      </c>
    </row>
    <row r="63" spans="1:12" s="2" customFormat="1" ht="114" customHeight="1" x14ac:dyDescent="0.3">
      <c r="A63" s="78" t="s">
        <v>623</v>
      </c>
      <c r="B63" s="8" t="s">
        <v>29</v>
      </c>
      <c r="C63" s="8" t="s">
        <v>101</v>
      </c>
      <c r="D63" s="9" t="s">
        <v>102</v>
      </c>
      <c r="E63" s="187" t="s">
        <v>644</v>
      </c>
      <c r="F63" s="185" t="s">
        <v>645</v>
      </c>
      <c r="G63" s="296">
        <f t="shared" ref="G63" si="6">SUM(H63:I63)</f>
        <v>-1000</v>
      </c>
      <c r="H63" s="330">
        <v>-1000</v>
      </c>
      <c r="I63" s="330"/>
      <c r="J63" s="341"/>
    </row>
    <row r="64" spans="1:12" s="81" customFormat="1" ht="54" customHeight="1" x14ac:dyDescent="0.3">
      <c r="A64" s="5" t="s">
        <v>283</v>
      </c>
      <c r="B64" s="213"/>
      <c r="C64" s="213"/>
      <c r="D64" s="27" t="s">
        <v>82</v>
      </c>
      <c r="E64" s="188"/>
      <c r="F64" s="189"/>
      <c r="G64" s="249">
        <f t="shared" ref="G64:G77" si="7">SUM(H64:I64)</f>
        <v>-4221.93</v>
      </c>
      <c r="H64" s="331">
        <f>SUM(H65)</f>
        <v>-3971.9300000000003</v>
      </c>
      <c r="I64" s="331">
        <f t="shared" ref="I64:J64" si="8">SUM(I65)</f>
        <v>-250</v>
      </c>
      <c r="J64" s="331">
        <f t="shared" si="8"/>
        <v>-250</v>
      </c>
    </row>
    <row r="65" spans="1:12" s="81" customFormat="1" ht="57" customHeight="1" x14ac:dyDescent="0.3">
      <c r="A65" s="5" t="s">
        <v>284</v>
      </c>
      <c r="B65" s="213"/>
      <c r="C65" s="213"/>
      <c r="D65" s="27" t="s">
        <v>82</v>
      </c>
      <c r="E65" s="188"/>
      <c r="F65" s="189"/>
      <c r="G65" s="331">
        <f>SUM(G66:G70)</f>
        <v>-4221.93</v>
      </c>
      <c r="H65" s="331">
        <f t="shared" ref="H65:J65" si="9">SUM(H66:H70)</f>
        <v>-3971.9300000000003</v>
      </c>
      <c r="I65" s="331">
        <f t="shared" si="9"/>
        <v>-250</v>
      </c>
      <c r="J65" s="331">
        <f t="shared" si="9"/>
        <v>-250</v>
      </c>
      <c r="L65" s="635">
        <f>SUM(H65:I65)</f>
        <v>-4221.93</v>
      </c>
    </row>
    <row r="66" spans="1:12" s="81" customFormat="1" ht="82.5" customHeight="1" x14ac:dyDescent="0.3">
      <c r="A66" s="20" t="s">
        <v>642</v>
      </c>
      <c r="B66" s="20" t="s">
        <v>137</v>
      </c>
      <c r="C66" s="20" t="s">
        <v>128</v>
      </c>
      <c r="D66" s="220" t="s">
        <v>138</v>
      </c>
      <c r="E66" s="187" t="s">
        <v>622</v>
      </c>
      <c r="F66" s="88" t="s">
        <v>342</v>
      </c>
      <c r="G66" s="296">
        <f t="shared" ref="G66:G67" si="10">SUM(H66:I66)</f>
        <v>40500</v>
      </c>
      <c r="H66" s="376">
        <v>40500</v>
      </c>
      <c r="I66" s="345"/>
      <c r="J66" s="345"/>
      <c r="L66" s="192"/>
    </row>
    <row r="67" spans="1:12" s="81" customFormat="1" ht="72.599999999999994" hidden="1" customHeight="1" x14ac:dyDescent="0.3">
      <c r="A67" s="20" t="s">
        <v>609</v>
      </c>
      <c r="B67" s="20" t="s">
        <v>143</v>
      </c>
      <c r="C67" s="20" t="s">
        <v>144</v>
      </c>
      <c r="D67" s="220" t="s">
        <v>145</v>
      </c>
      <c r="E67" s="187" t="s">
        <v>622</v>
      </c>
      <c r="F67" s="88" t="s">
        <v>342</v>
      </c>
      <c r="G67" s="296">
        <f t="shared" si="10"/>
        <v>0</v>
      </c>
      <c r="H67" s="376"/>
      <c r="I67" s="345"/>
      <c r="J67" s="345"/>
    </row>
    <row r="68" spans="1:12" s="81" customFormat="1" ht="57.75" hidden="1" customHeight="1" x14ac:dyDescent="0.3">
      <c r="A68" s="15" t="s">
        <v>521</v>
      </c>
      <c r="B68" s="15" t="s">
        <v>253</v>
      </c>
      <c r="C68" s="15" t="s">
        <v>254</v>
      </c>
      <c r="D68" s="222" t="s">
        <v>255</v>
      </c>
      <c r="E68" s="184" t="s">
        <v>386</v>
      </c>
      <c r="F68" s="185" t="s">
        <v>387</v>
      </c>
      <c r="G68" s="296">
        <f t="shared" si="7"/>
        <v>0</v>
      </c>
      <c r="H68" s="330"/>
      <c r="I68" s="330"/>
      <c r="J68" s="330"/>
    </row>
    <row r="69" spans="1:12" s="81" customFormat="1" ht="47.25" customHeight="1" x14ac:dyDescent="0.3">
      <c r="A69" s="15" t="s">
        <v>522</v>
      </c>
      <c r="B69" s="15" t="s">
        <v>257</v>
      </c>
      <c r="C69" s="15" t="s">
        <v>254</v>
      </c>
      <c r="D69" s="23" t="s">
        <v>258</v>
      </c>
      <c r="E69" s="184" t="s">
        <v>386</v>
      </c>
      <c r="F69" s="185" t="s">
        <v>387</v>
      </c>
      <c r="G69" s="296">
        <f t="shared" si="7"/>
        <v>-44721.93</v>
      </c>
      <c r="H69" s="330">
        <v>-44471.93</v>
      </c>
      <c r="I69" s="330">
        <v>-250</v>
      </c>
      <c r="J69" s="330">
        <v>-250</v>
      </c>
    </row>
    <row r="70" spans="1:12" s="81" customFormat="1" ht="57.75" hidden="1" customHeight="1" x14ac:dyDescent="0.3">
      <c r="A70" s="56" t="s">
        <v>523</v>
      </c>
      <c r="B70" s="56" t="s">
        <v>67</v>
      </c>
      <c r="C70" s="56" t="s">
        <v>16</v>
      </c>
      <c r="D70" s="424" t="s">
        <v>68</v>
      </c>
      <c r="E70" s="175" t="s">
        <v>386</v>
      </c>
      <c r="F70" s="422" t="s">
        <v>387</v>
      </c>
      <c r="G70" s="209">
        <f t="shared" si="7"/>
        <v>0</v>
      </c>
      <c r="H70" s="329"/>
      <c r="I70" s="329"/>
      <c r="J70" s="329"/>
    </row>
    <row r="71" spans="1:12" s="81" customFormat="1" ht="93.75" customHeight="1" x14ac:dyDescent="0.3">
      <c r="A71" s="5" t="s">
        <v>392</v>
      </c>
      <c r="B71" s="213"/>
      <c r="C71" s="213"/>
      <c r="D71" s="27" t="s">
        <v>80</v>
      </c>
      <c r="E71" s="188"/>
      <c r="F71" s="189"/>
      <c r="G71" s="249">
        <f t="shared" si="7"/>
        <v>-1236191</v>
      </c>
      <c r="H71" s="331">
        <f>SUM(H72)</f>
        <v>0</v>
      </c>
      <c r="I71" s="331">
        <f t="shared" ref="I71:J71" si="11">SUM(I72)</f>
        <v>-1236191</v>
      </c>
      <c r="J71" s="331">
        <f t="shared" si="11"/>
        <v>-1236191</v>
      </c>
    </row>
    <row r="72" spans="1:12" s="81" customFormat="1" ht="93" customHeight="1" x14ac:dyDescent="0.3">
      <c r="A72" s="5" t="s">
        <v>393</v>
      </c>
      <c r="B72" s="213"/>
      <c r="C72" s="213"/>
      <c r="D72" s="27" t="s">
        <v>80</v>
      </c>
      <c r="E72" s="188"/>
      <c r="F72" s="189"/>
      <c r="G72" s="249">
        <f>SUM(G73:G81)</f>
        <v>-1236191</v>
      </c>
      <c r="H72" s="249">
        <f>SUM(H73:H81)</f>
        <v>0</v>
      </c>
      <c r="I72" s="249">
        <f t="shared" ref="I72:J72" si="12">SUM(I73:I81)</f>
        <v>-1236191</v>
      </c>
      <c r="J72" s="249">
        <f t="shared" si="12"/>
        <v>-1236191</v>
      </c>
      <c r="L72" s="192">
        <f>SUM(H72:I72)</f>
        <v>-1236191</v>
      </c>
    </row>
    <row r="73" spans="1:12" s="81" customFormat="1" ht="138.75" customHeight="1" x14ac:dyDescent="0.3">
      <c r="A73" s="20" t="s">
        <v>643</v>
      </c>
      <c r="B73" s="20" t="s">
        <v>36</v>
      </c>
      <c r="C73" s="8" t="s">
        <v>37</v>
      </c>
      <c r="D73" s="184" t="s">
        <v>38</v>
      </c>
      <c r="E73" s="187" t="s">
        <v>372</v>
      </c>
      <c r="F73" s="185" t="s">
        <v>373</v>
      </c>
      <c r="G73" s="296">
        <f t="shared" si="7"/>
        <v>550728</v>
      </c>
      <c r="H73" s="224"/>
      <c r="I73" s="376">
        <v>550728</v>
      </c>
      <c r="J73" s="376">
        <v>550728</v>
      </c>
    </row>
    <row r="74" spans="1:12" s="81" customFormat="1" ht="96.75" hidden="1" customHeight="1" x14ac:dyDescent="0.3">
      <c r="A74" s="20" t="s">
        <v>550</v>
      </c>
      <c r="B74" s="20" t="s">
        <v>169</v>
      </c>
      <c r="C74" s="8" t="s">
        <v>160</v>
      </c>
      <c r="D74" s="347" t="s">
        <v>170</v>
      </c>
      <c r="E74" s="187" t="s">
        <v>354</v>
      </c>
      <c r="F74" s="185" t="s">
        <v>528</v>
      </c>
      <c r="G74" s="296">
        <f t="shared" si="7"/>
        <v>0</v>
      </c>
      <c r="H74" s="224"/>
      <c r="I74" s="342"/>
      <c r="J74" s="342"/>
    </row>
    <row r="75" spans="1:12" s="81" customFormat="1" ht="96.75" hidden="1" customHeight="1" x14ac:dyDescent="0.3">
      <c r="A75" s="20" t="s">
        <v>554</v>
      </c>
      <c r="B75" s="20" t="s">
        <v>555</v>
      </c>
      <c r="C75" s="8" t="s">
        <v>557</v>
      </c>
      <c r="D75" s="184" t="s">
        <v>556</v>
      </c>
      <c r="E75" s="184" t="s">
        <v>354</v>
      </c>
      <c r="F75" s="185" t="s">
        <v>355</v>
      </c>
      <c r="G75" s="296">
        <f t="shared" si="7"/>
        <v>0</v>
      </c>
      <c r="H75" s="376"/>
      <c r="I75" s="342"/>
      <c r="J75" s="342"/>
    </row>
    <row r="76" spans="1:12" s="81" customFormat="1" ht="108.75" hidden="1" customHeight="1" x14ac:dyDescent="0.3">
      <c r="A76" s="20" t="s">
        <v>508</v>
      </c>
      <c r="B76" s="20" t="s">
        <v>40</v>
      </c>
      <c r="C76" s="8" t="s">
        <v>16</v>
      </c>
      <c r="D76" s="184" t="s">
        <v>41</v>
      </c>
      <c r="E76" s="184" t="s">
        <v>374</v>
      </c>
      <c r="F76" s="185" t="s">
        <v>599</v>
      </c>
      <c r="G76" s="296">
        <f t="shared" si="7"/>
        <v>0</v>
      </c>
      <c r="H76" s="224"/>
      <c r="I76" s="376"/>
      <c r="J76" s="376"/>
    </row>
    <row r="77" spans="1:12" s="81" customFormat="1" ht="81" customHeight="1" x14ac:dyDescent="0.3">
      <c r="A77" s="20" t="s">
        <v>508</v>
      </c>
      <c r="B77" s="20" t="s">
        <v>40</v>
      </c>
      <c r="C77" s="8" t="s">
        <v>16</v>
      </c>
      <c r="D77" s="184" t="s">
        <v>41</v>
      </c>
      <c r="E77" s="184" t="s">
        <v>360</v>
      </c>
      <c r="F77" s="185" t="s">
        <v>361</v>
      </c>
      <c r="G77" s="296">
        <f t="shared" si="7"/>
        <v>-68553</v>
      </c>
      <c r="H77" s="224"/>
      <c r="I77" s="376">
        <v>-68553</v>
      </c>
      <c r="J77" s="376">
        <v>-68553</v>
      </c>
    </row>
    <row r="78" spans="1:12" s="81" customFormat="1" ht="132.75" customHeight="1" x14ac:dyDescent="0.3">
      <c r="A78" s="20" t="s">
        <v>508</v>
      </c>
      <c r="B78" s="20" t="s">
        <v>40</v>
      </c>
      <c r="C78" s="8" t="s">
        <v>16</v>
      </c>
      <c r="D78" s="184" t="s">
        <v>41</v>
      </c>
      <c r="E78" s="187" t="s">
        <v>372</v>
      </c>
      <c r="F78" s="185" t="s">
        <v>373</v>
      </c>
      <c r="G78" s="296">
        <f t="shared" ref="G78:G81" si="13">SUM(H78:I78)</f>
        <v>-1718366</v>
      </c>
      <c r="H78" s="330"/>
      <c r="I78" s="330">
        <v>-1718366</v>
      </c>
      <c r="J78" s="330">
        <v>-1718366</v>
      </c>
    </row>
    <row r="79" spans="1:12" s="81" customFormat="1" ht="153" hidden="1" customHeight="1" x14ac:dyDescent="0.3">
      <c r="A79" s="20" t="s">
        <v>551</v>
      </c>
      <c r="B79" s="20" t="s">
        <v>49</v>
      </c>
      <c r="C79" s="8" t="s">
        <v>16</v>
      </c>
      <c r="D79" s="184" t="s">
        <v>552</v>
      </c>
      <c r="E79" s="187" t="s">
        <v>372</v>
      </c>
      <c r="F79" s="185" t="s">
        <v>373</v>
      </c>
      <c r="G79" s="296">
        <f t="shared" si="13"/>
        <v>0</v>
      </c>
      <c r="H79" s="330"/>
      <c r="I79" s="330"/>
      <c r="J79" s="330"/>
    </row>
    <row r="80" spans="1:12" s="81" customFormat="1" ht="155.25" hidden="1" customHeight="1" x14ac:dyDescent="0.3">
      <c r="A80" s="385" t="s">
        <v>558</v>
      </c>
      <c r="B80" s="385" t="s">
        <v>559</v>
      </c>
      <c r="C80" s="386" t="s">
        <v>16</v>
      </c>
      <c r="D80" s="425" t="s">
        <v>598</v>
      </c>
      <c r="E80" s="187" t="s">
        <v>372</v>
      </c>
      <c r="F80" s="185" t="s">
        <v>373</v>
      </c>
      <c r="G80" s="296">
        <f t="shared" ref="G80" si="14">SUM(H80:I80)</f>
        <v>0</v>
      </c>
      <c r="H80" s="330"/>
      <c r="I80" s="330"/>
      <c r="J80" s="330"/>
    </row>
    <row r="81" spans="1:12" s="2" customFormat="1" ht="148.5" hidden="1" customHeight="1" x14ac:dyDescent="0.3">
      <c r="A81" s="20" t="s">
        <v>524</v>
      </c>
      <c r="B81" s="20" t="s">
        <v>183</v>
      </c>
      <c r="C81" s="8" t="s">
        <v>184</v>
      </c>
      <c r="D81" s="184" t="s">
        <v>185</v>
      </c>
      <c r="E81" s="187" t="s">
        <v>372</v>
      </c>
      <c r="F81" s="185" t="s">
        <v>373</v>
      </c>
      <c r="G81" s="296">
        <f t="shared" si="13"/>
        <v>0</v>
      </c>
      <c r="H81" s="330"/>
      <c r="I81" s="330"/>
      <c r="J81" s="330"/>
    </row>
    <row r="82" spans="1:12" s="2" customFormat="1" ht="79.5" customHeight="1" x14ac:dyDescent="0.3">
      <c r="A82" s="5" t="s">
        <v>32</v>
      </c>
      <c r="B82" s="213"/>
      <c r="C82" s="213"/>
      <c r="D82" s="27" t="s">
        <v>646</v>
      </c>
      <c r="E82" s="188"/>
      <c r="F82" s="189"/>
      <c r="G82" s="331">
        <f t="shared" ref="G82:J83" si="15">SUM(G83)</f>
        <v>-4316.6000000000004</v>
      </c>
      <c r="H82" s="331">
        <f t="shared" si="15"/>
        <v>0</v>
      </c>
      <c r="I82" s="331">
        <f t="shared" si="15"/>
        <v>-4316.6000000000004</v>
      </c>
      <c r="J82" s="331">
        <f t="shared" si="15"/>
        <v>-4316.6000000000004</v>
      </c>
    </row>
    <row r="83" spans="1:12" s="2" customFormat="1" ht="81" customHeight="1" x14ac:dyDescent="0.3">
      <c r="A83" s="5" t="s">
        <v>34</v>
      </c>
      <c r="B83" s="213"/>
      <c r="C83" s="213"/>
      <c r="D83" s="27" t="s">
        <v>646</v>
      </c>
      <c r="E83" s="188"/>
      <c r="F83" s="189"/>
      <c r="G83" s="249">
        <f>SUM(G84)</f>
        <v>-4316.6000000000004</v>
      </c>
      <c r="H83" s="249">
        <f t="shared" ref="H83" si="16">SUM(H84)</f>
        <v>0</v>
      </c>
      <c r="I83" s="249">
        <f t="shared" si="15"/>
        <v>-4316.6000000000004</v>
      </c>
      <c r="J83" s="249">
        <f t="shared" si="15"/>
        <v>-4316.6000000000004</v>
      </c>
      <c r="L83" s="637">
        <f>SUM(H82:I82)</f>
        <v>-4316.6000000000004</v>
      </c>
    </row>
    <row r="84" spans="1:12" s="2" customFormat="1" ht="132" customHeight="1" x14ac:dyDescent="0.3">
      <c r="A84" s="8" t="s">
        <v>42</v>
      </c>
      <c r="B84" s="8" t="s">
        <v>43</v>
      </c>
      <c r="C84" s="8" t="s">
        <v>16</v>
      </c>
      <c r="D84" s="9" t="s">
        <v>44</v>
      </c>
      <c r="E84" s="187" t="s">
        <v>372</v>
      </c>
      <c r="F84" s="185" t="s">
        <v>373</v>
      </c>
      <c r="G84" s="296">
        <f t="shared" ref="G84" si="17">SUM(H84:I84)</f>
        <v>-4316.6000000000004</v>
      </c>
      <c r="H84" s="330"/>
      <c r="I84" s="330">
        <v>-4316.6000000000004</v>
      </c>
      <c r="J84" s="330">
        <v>-4316.6000000000004</v>
      </c>
    </row>
    <row r="85" spans="1:12" s="2" customFormat="1" ht="63" customHeight="1" x14ac:dyDescent="0.3">
      <c r="A85" s="5" t="s">
        <v>76</v>
      </c>
      <c r="B85" s="213"/>
      <c r="C85" s="213"/>
      <c r="D85" s="27" t="s">
        <v>77</v>
      </c>
      <c r="E85" s="188"/>
      <c r="F85" s="189"/>
      <c r="G85" s="249">
        <f>SUM(G86)</f>
        <v>-700000</v>
      </c>
      <c r="H85" s="249">
        <f t="shared" ref="H85:J85" si="18">SUM(H86)</f>
        <v>-650000</v>
      </c>
      <c r="I85" s="249">
        <f t="shared" si="18"/>
        <v>-50000</v>
      </c>
      <c r="J85" s="249">
        <f t="shared" si="18"/>
        <v>-50000</v>
      </c>
    </row>
    <row r="86" spans="1:12" s="2" customFormat="1" ht="62.25" customHeight="1" x14ac:dyDescent="0.3">
      <c r="A86" s="5" t="s">
        <v>78</v>
      </c>
      <c r="B86" s="213"/>
      <c r="C86" s="213"/>
      <c r="D86" s="27" t="s">
        <v>77</v>
      </c>
      <c r="E86" s="188"/>
      <c r="F86" s="189"/>
      <c r="G86" s="331">
        <f t="shared" ref="G86:H86" si="19">SUM(G87:G88)</f>
        <v>-700000</v>
      </c>
      <c r="H86" s="331">
        <f t="shared" si="19"/>
        <v>-650000</v>
      </c>
      <c r="I86" s="331">
        <f>SUM(I87:I88)</f>
        <v>-50000</v>
      </c>
      <c r="J86" s="331">
        <f>SUM(J87:J88)</f>
        <v>-50000</v>
      </c>
      <c r="L86" s="637">
        <f>SUM(H85:I85)</f>
        <v>-700000</v>
      </c>
    </row>
    <row r="87" spans="1:12" s="2" customFormat="1" ht="81" customHeight="1" x14ac:dyDescent="0.3">
      <c r="A87" s="20" t="s">
        <v>561</v>
      </c>
      <c r="B87" s="20" t="s">
        <v>26</v>
      </c>
      <c r="C87" s="8" t="s">
        <v>16</v>
      </c>
      <c r="D87" s="347" t="s">
        <v>27</v>
      </c>
      <c r="E87" s="187" t="s">
        <v>604</v>
      </c>
      <c r="F87" s="185" t="s">
        <v>605</v>
      </c>
      <c r="G87" s="296">
        <f t="shared" ref="G87" si="20">SUM(H87:I87)</f>
        <v>-50000</v>
      </c>
      <c r="H87" s="330"/>
      <c r="I87" s="330">
        <v>-50000</v>
      </c>
      <c r="J87" s="330">
        <v>-50000</v>
      </c>
    </row>
    <row r="88" spans="1:12" s="2" customFormat="1" ht="96" customHeight="1" x14ac:dyDescent="0.3">
      <c r="A88" s="88">
        <v>1618821</v>
      </c>
      <c r="B88" s="88">
        <v>8821</v>
      </c>
      <c r="C88" s="451" t="s">
        <v>536</v>
      </c>
      <c r="D88" s="184" t="s">
        <v>537</v>
      </c>
      <c r="E88" s="187" t="s">
        <v>602</v>
      </c>
      <c r="F88" s="185" t="s">
        <v>603</v>
      </c>
      <c r="G88" s="296">
        <f t="shared" ref="G88" si="21">SUM(H88:I88)</f>
        <v>-650000</v>
      </c>
      <c r="H88" s="330">
        <v>-650000</v>
      </c>
      <c r="I88" s="330"/>
      <c r="J88" s="330"/>
    </row>
    <row r="89" spans="1:12" s="4" customFormat="1" ht="57.75" customHeight="1" x14ac:dyDescent="0.3">
      <c r="A89" s="5" t="s">
        <v>285</v>
      </c>
      <c r="B89" s="227"/>
      <c r="C89" s="227"/>
      <c r="D89" s="27" t="s">
        <v>83</v>
      </c>
      <c r="E89" s="188"/>
      <c r="F89" s="189"/>
      <c r="G89" s="249">
        <f>SUM(G90)</f>
        <v>608334.56000000006</v>
      </c>
      <c r="H89" s="249">
        <f t="shared" ref="H89:J89" si="22">SUM(H90)</f>
        <v>608334.56000000006</v>
      </c>
      <c r="I89" s="249">
        <f t="shared" si="22"/>
        <v>0</v>
      </c>
      <c r="J89" s="249">
        <f t="shared" si="22"/>
        <v>0</v>
      </c>
    </row>
    <row r="90" spans="1:12" s="4" customFormat="1" ht="60.75" customHeight="1" x14ac:dyDescent="0.3">
      <c r="A90" s="5" t="s">
        <v>286</v>
      </c>
      <c r="B90" s="227"/>
      <c r="C90" s="227"/>
      <c r="D90" s="27" t="s">
        <v>83</v>
      </c>
      <c r="E90" s="188"/>
      <c r="F90" s="189"/>
      <c r="G90" s="249">
        <f>SUM(G91:G95)</f>
        <v>608334.56000000006</v>
      </c>
      <c r="H90" s="249">
        <f>SUM(H91:H95)</f>
        <v>608334.56000000006</v>
      </c>
      <c r="I90" s="249">
        <f t="shared" ref="I90:J90" si="23">SUM(I91:I95)</f>
        <v>0</v>
      </c>
      <c r="J90" s="249">
        <f t="shared" si="23"/>
        <v>0</v>
      </c>
      <c r="L90" s="637">
        <f>SUM(H89:I89)</f>
        <v>608334.56000000006</v>
      </c>
    </row>
    <row r="91" spans="1:12" s="433" customFormat="1" ht="76.5" hidden="1" customHeight="1" x14ac:dyDescent="0.3">
      <c r="A91" s="20" t="s">
        <v>562</v>
      </c>
      <c r="B91" s="88">
        <v>3031</v>
      </c>
      <c r="C91" s="88">
        <v>1030</v>
      </c>
      <c r="D91" s="85" t="s">
        <v>381</v>
      </c>
      <c r="E91" s="184" t="s">
        <v>382</v>
      </c>
      <c r="F91" s="185" t="s">
        <v>383</v>
      </c>
      <c r="G91" s="296">
        <f t="shared" ref="G91:G95" si="24">SUM(H91:I91)</f>
        <v>0</v>
      </c>
      <c r="H91" s="297"/>
      <c r="I91" s="333"/>
      <c r="J91" s="333"/>
      <c r="L91" s="432"/>
    </row>
    <row r="92" spans="1:12" s="177" customFormat="1" ht="77.25" customHeight="1" x14ac:dyDescent="0.3">
      <c r="A92" s="20" t="s">
        <v>564</v>
      </c>
      <c r="B92" s="88">
        <v>3033</v>
      </c>
      <c r="C92" s="218">
        <v>1070</v>
      </c>
      <c r="D92" s="85" t="s">
        <v>385</v>
      </c>
      <c r="E92" s="184" t="s">
        <v>382</v>
      </c>
      <c r="F92" s="185" t="s">
        <v>383</v>
      </c>
      <c r="G92" s="296">
        <f t="shared" si="24"/>
        <v>608334.56000000006</v>
      </c>
      <c r="H92" s="297">
        <v>608334.56000000006</v>
      </c>
      <c r="I92" s="329"/>
      <c r="J92" s="329"/>
      <c r="L92" s="434"/>
    </row>
    <row r="93" spans="1:12" s="423" customFormat="1" ht="72" hidden="1" customHeight="1" x14ac:dyDescent="0.3">
      <c r="A93" s="20" t="s">
        <v>610</v>
      </c>
      <c r="B93" s="88">
        <v>3035</v>
      </c>
      <c r="C93" s="218">
        <v>1070</v>
      </c>
      <c r="D93" s="85" t="s">
        <v>611</v>
      </c>
      <c r="E93" s="184" t="s">
        <v>382</v>
      </c>
      <c r="F93" s="185" t="s">
        <v>383</v>
      </c>
      <c r="G93" s="296">
        <f t="shared" si="24"/>
        <v>0</v>
      </c>
      <c r="H93" s="297"/>
      <c r="I93" s="329"/>
      <c r="J93" s="329"/>
      <c r="L93" s="435"/>
    </row>
    <row r="94" spans="1:12" s="186" customFormat="1" ht="79.5" hidden="1" customHeight="1" x14ac:dyDescent="0.3">
      <c r="A94" s="20" t="s">
        <v>566</v>
      </c>
      <c r="B94" s="90" t="s">
        <v>240</v>
      </c>
      <c r="C94" s="20" t="s">
        <v>241</v>
      </c>
      <c r="D94" s="91" t="s">
        <v>242</v>
      </c>
      <c r="E94" s="184" t="s">
        <v>382</v>
      </c>
      <c r="F94" s="185" t="s">
        <v>383</v>
      </c>
      <c r="G94" s="296">
        <f t="shared" si="24"/>
        <v>0</v>
      </c>
      <c r="H94" s="297"/>
      <c r="I94" s="330"/>
      <c r="J94" s="330"/>
      <c r="L94" s="190"/>
    </row>
    <row r="95" spans="1:12" ht="70.900000000000006" hidden="1" customHeight="1" x14ac:dyDescent="0.3">
      <c r="A95" s="20" t="s">
        <v>567</v>
      </c>
      <c r="B95" s="89" t="s">
        <v>143</v>
      </c>
      <c r="C95" s="20" t="s">
        <v>144</v>
      </c>
      <c r="D95" s="91" t="s">
        <v>145</v>
      </c>
      <c r="E95" s="184" t="s">
        <v>382</v>
      </c>
      <c r="F95" s="185" t="s">
        <v>383</v>
      </c>
      <c r="G95" s="296">
        <f t="shared" si="24"/>
        <v>0</v>
      </c>
      <c r="H95" s="330"/>
      <c r="I95" s="330"/>
      <c r="J95" s="330"/>
      <c r="K95" s="1"/>
      <c r="L95" s="4"/>
    </row>
    <row r="96" spans="1:12" s="436" customFormat="1" ht="32.450000000000003" customHeight="1" x14ac:dyDescent="0.3">
      <c r="A96" s="195" t="s">
        <v>388</v>
      </c>
      <c r="B96" s="195" t="s">
        <v>388</v>
      </c>
      <c r="C96" s="195" t="s">
        <v>388</v>
      </c>
      <c r="D96" s="196" t="s">
        <v>290</v>
      </c>
      <c r="E96" s="196" t="s">
        <v>388</v>
      </c>
      <c r="F96" s="196" t="s">
        <v>388</v>
      </c>
      <c r="G96" s="452">
        <f>SUM(G15,G62,G65,G72,G83,G86,G90)</f>
        <v>3248724.0300000003</v>
      </c>
      <c r="H96" s="452">
        <f t="shared" ref="H96:L96" si="25">SUM(H15,H62,H65,H72,H83,H86,H90)</f>
        <v>3785505.63</v>
      </c>
      <c r="I96" s="452">
        <f t="shared" si="25"/>
        <v>-536781.6</v>
      </c>
      <c r="J96" s="452">
        <f t="shared" si="25"/>
        <v>-536781.6</v>
      </c>
      <c r="L96" s="452">
        <f t="shared" si="25"/>
        <v>3248724.0300000003</v>
      </c>
    </row>
    <row r="97" spans="1:12" ht="28.9" customHeight="1" x14ac:dyDescent="0.3">
      <c r="A97" s="197"/>
      <c r="B97" s="197"/>
      <c r="C97" s="197"/>
      <c r="D97" s="197"/>
      <c r="E97" s="197"/>
      <c r="F97" s="198"/>
      <c r="G97" s="199"/>
      <c r="H97" s="200"/>
      <c r="I97" s="200"/>
      <c r="K97" s="1"/>
      <c r="L97" s="636">
        <f>SUM(H96:I96)</f>
        <v>3248724.03</v>
      </c>
    </row>
    <row r="98" spans="1:12" ht="101.25" customHeight="1" x14ac:dyDescent="0.3">
      <c r="A98" s="197"/>
      <c r="B98" s="197"/>
      <c r="C98" s="197"/>
      <c r="D98" s="197"/>
      <c r="E98" s="197"/>
      <c r="F98" s="198"/>
      <c r="G98" s="199"/>
      <c r="H98" s="200"/>
      <c r="I98" s="200"/>
      <c r="K98" s="1"/>
    </row>
    <row r="99" spans="1:12" ht="18.75" x14ac:dyDescent="0.3">
      <c r="A99" s="197"/>
      <c r="B99" s="197"/>
      <c r="C99" s="197"/>
      <c r="D99" s="201"/>
      <c r="E99" s="201"/>
      <c r="F99" s="202"/>
      <c r="G99" s="203"/>
      <c r="I99" s="200"/>
      <c r="K99" s="1"/>
    </row>
    <row r="100" spans="1:12" ht="18.75" x14ac:dyDescent="0.3">
      <c r="A100" s="197"/>
      <c r="B100" s="197"/>
      <c r="C100" s="197"/>
      <c r="D100" s="197"/>
      <c r="E100" s="197"/>
      <c r="F100" s="198"/>
      <c r="G100" s="199"/>
      <c r="H100" s="200"/>
      <c r="I100" s="200"/>
      <c r="K100" s="1"/>
    </row>
    <row r="101" spans="1:12" ht="18.75" x14ac:dyDescent="0.3">
      <c r="A101" s="197"/>
      <c r="B101" s="197"/>
      <c r="C101" s="197"/>
      <c r="D101" s="197"/>
      <c r="E101" s="197"/>
      <c r="F101" s="198"/>
      <c r="G101" s="199"/>
      <c r="H101" s="200"/>
      <c r="I101" s="200"/>
      <c r="K101" s="1"/>
    </row>
    <row r="102" spans="1:12" x14ac:dyDescent="0.2">
      <c r="A102" s="201"/>
      <c r="B102" s="201"/>
      <c r="C102" s="201"/>
      <c r="D102" s="201"/>
      <c r="E102" s="201"/>
      <c r="F102" s="202"/>
      <c r="G102" s="203"/>
      <c r="K102" s="1"/>
    </row>
    <row r="103" spans="1:12" ht="18" x14ac:dyDescent="0.25">
      <c r="A103" s="201"/>
      <c r="B103" s="201"/>
      <c r="C103" s="201"/>
      <c r="D103" s="201"/>
      <c r="E103" s="201"/>
      <c r="F103" s="202"/>
      <c r="G103" s="203"/>
      <c r="H103" s="192"/>
      <c r="I103" s="192"/>
      <c r="K103" s="1"/>
    </row>
    <row r="104" spans="1:12" x14ac:dyDescent="0.2">
      <c r="A104" s="201"/>
      <c r="B104" s="201"/>
      <c r="C104" s="201"/>
      <c r="D104" s="201"/>
      <c r="E104" s="201"/>
      <c r="F104" s="202"/>
      <c r="G104" s="203"/>
      <c r="K104" s="1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7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дод1</vt:lpstr>
      <vt:lpstr>дод2</vt:lpstr>
      <vt:lpstr>дод3</vt:lpstr>
      <vt:lpstr>дод4</vt:lpstr>
      <vt:lpstr>дод5</vt:lpstr>
      <vt:lpstr>дод6</vt:lpstr>
      <vt:lpstr>дод7</vt:lpstr>
      <vt:lpstr>дод3!Заголовки_для_печати</vt:lpstr>
      <vt:lpstr>дод6!Заголовки_для_печати</vt:lpstr>
      <vt:lpstr>дод7!Заголовки_для_печати</vt:lpstr>
      <vt:lpstr>дод1!Область_печати</vt:lpstr>
      <vt:lpstr>дод2!Область_печати</vt:lpstr>
      <vt:lpstr>дод3!Область_печати</vt:lpstr>
      <vt:lpstr>дод5!Область_печати</vt:lpstr>
      <vt:lpstr>дод6!Область_печати</vt:lpstr>
      <vt:lpstr>дод7!Область_печати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2021-11-19T09:00:20Z</cp:lastPrinted>
  <dcterms:created xsi:type="dcterms:W3CDTF">2004-12-22T07:46:33Z</dcterms:created>
  <dcterms:modified xsi:type="dcterms:W3CDTF">2021-11-22T08:21:44Z</dcterms:modified>
</cp:coreProperties>
</file>