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5" windowWidth="20715" windowHeight="11265"/>
  </bookViews>
  <sheets>
    <sheet name="дод1" sheetId="42" r:id="rId1"/>
    <sheet name="дод2" sheetId="35" r:id="rId2"/>
    <sheet name="дод3" sheetId="28" r:id="rId3"/>
    <sheet name="дод4" sheetId="29" r:id="rId4"/>
    <sheet name="дод5" sheetId="41" r:id="rId5"/>
    <sheet name="дод6" sheetId="40" r:id="rId6"/>
  </sheets>
  <definedNames>
    <definedName name="_xlnm.Print_Titles" localSheetId="2">дод3!$5:$9</definedName>
    <definedName name="_xlnm.Print_Titles" localSheetId="3">дод4!$8:$9</definedName>
    <definedName name="_xlnm.Print_Titles" localSheetId="5">дод6!$9:$11</definedName>
    <definedName name="_xlnm.Print_Area" localSheetId="0">дод1!$A$1:$F$119</definedName>
    <definedName name="_xlnm.Print_Area" localSheetId="1">дод2!$A$1:$F$35</definedName>
    <definedName name="_xlnm.Print_Area" localSheetId="2">дод3!$A$1:$Q$167</definedName>
    <definedName name="_xlnm.Print_Area" localSheetId="3">дод4!$A$1:$J$73</definedName>
    <definedName name="_xlnm.Print_Area" localSheetId="4">дод5!$A$1:$J$27</definedName>
    <definedName name="_xlnm.Print_Area" localSheetId="5">дод6!$A$1:$H$80</definedName>
  </definedNames>
  <calcPr calcId="145621"/>
</workbook>
</file>

<file path=xl/calcChain.xml><?xml version="1.0" encoding="utf-8"?>
<calcChain xmlns="http://schemas.openxmlformats.org/spreadsheetml/2006/main">
  <c r="F13" i="40" l="1"/>
  <c r="F32" i="40"/>
  <c r="C115" i="42"/>
  <c r="C114" i="42"/>
  <c r="C113" i="42"/>
  <c r="C112" i="42"/>
  <c r="C111" i="42"/>
  <c r="C110" i="42"/>
  <c r="C109" i="42"/>
  <c r="C108" i="42"/>
  <c r="C107" i="42"/>
  <c r="C106" i="42"/>
  <c r="C105" i="42"/>
  <c r="C104" i="42"/>
  <c r="C103" i="42"/>
  <c r="C101" i="42" s="1"/>
  <c r="C102" i="42"/>
  <c r="D101" i="42"/>
  <c r="D100" i="42" s="1"/>
  <c r="C100" i="42" s="1"/>
  <c r="C99" i="42"/>
  <c r="C98" i="42"/>
  <c r="C97" i="42"/>
  <c r="C96" i="42"/>
  <c r="C95" i="42"/>
  <c r="C94" i="42"/>
  <c r="C93" i="42"/>
  <c r="C91" i="42"/>
  <c r="E90" i="42"/>
  <c r="E89" i="42" s="1"/>
  <c r="E88" i="42" s="1"/>
  <c r="E117" i="42" s="1"/>
  <c r="E86" i="42"/>
  <c r="C86" i="42" s="1"/>
  <c r="E85" i="42"/>
  <c r="C85" i="42" s="1"/>
  <c r="E84" i="42"/>
  <c r="C84" i="42" s="1"/>
  <c r="F83" i="42"/>
  <c r="E83" i="42" s="1"/>
  <c r="C83" i="42" s="1"/>
  <c r="E78" i="42"/>
  <c r="C78" i="42" s="1"/>
  <c r="C76" i="42"/>
  <c r="D75" i="42"/>
  <c r="C75" i="42"/>
  <c r="D74" i="42"/>
  <c r="C74" i="42"/>
  <c r="C73" i="42"/>
  <c r="C72" i="42"/>
  <c r="D71" i="42"/>
  <c r="C71" i="42"/>
  <c r="D69" i="42"/>
  <c r="C69" i="42"/>
  <c r="C68" i="42"/>
  <c r="C67" i="42"/>
  <c r="C66" i="42"/>
  <c r="D65" i="42"/>
  <c r="C65" i="42" s="1"/>
  <c r="C63" i="42"/>
  <c r="C62" i="42"/>
  <c r="D61" i="42"/>
  <c r="C61" i="42" s="1"/>
  <c r="C60" i="42"/>
  <c r="C59" i="42"/>
  <c r="D58" i="42"/>
  <c r="C58" i="42" s="1"/>
  <c r="D57" i="42"/>
  <c r="C57" i="42" s="1"/>
  <c r="C55" i="42"/>
  <c r="D54" i="42"/>
  <c r="C54" i="42"/>
  <c r="C53" i="42"/>
  <c r="D52" i="42"/>
  <c r="C52" i="42" s="1"/>
  <c r="C50" i="42"/>
  <c r="C49" i="42"/>
  <c r="C48" i="42"/>
  <c r="E47" i="42"/>
  <c r="C47" i="42"/>
  <c r="E46" i="42"/>
  <c r="C46" i="42"/>
  <c r="C45" i="42"/>
  <c r="C44" i="42"/>
  <c r="C43" i="42"/>
  <c r="D42" i="42"/>
  <c r="C42" i="42" s="1"/>
  <c r="C41" i="42"/>
  <c r="C40" i="42"/>
  <c r="D39" i="42"/>
  <c r="C39" i="42" s="1"/>
  <c r="C38" i="42"/>
  <c r="C37" i="42"/>
  <c r="C36" i="42"/>
  <c r="C35" i="42"/>
  <c r="C34" i="42"/>
  <c r="C33" i="42"/>
  <c r="C32" i="42"/>
  <c r="C31" i="42"/>
  <c r="C30" i="42"/>
  <c r="D29" i="42"/>
  <c r="C29" i="42"/>
  <c r="C26" i="42"/>
  <c r="D25" i="42"/>
  <c r="D22" i="42" s="1"/>
  <c r="C22" i="42" s="1"/>
  <c r="C25" i="42"/>
  <c r="C24" i="42"/>
  <c r="D23" i="42"/>
  <c r="C23" i="42"/>
  <c r="C21" i="42"/>
  <c r="C20" i="42"/>
  <c r="D19" i="42"/>
  <c r="C19" i="42" s="1"/>
  <c r="C18" i="42"/>
  <c r="C17" i="42"/>
  <c r="C16" i="42"/>
  <c r="C15" i="42"/>
  <c r="D14" i="42"/>
  <c r="C14" i="42" s="1"/>
  <c r="D13" i="42"/>
  <c r="C13" i="42" s="1"/>
  <c r="I38" i="29"/>
  <c r="I42" i="29"/>
  <c r="P11" i="28"/>
  <c r="J46" i="28"/>
  <c r="E46" i="28"/>
  <c r="Q46" i="28" s="1"/>
  <c r="E45" i="28"/>
  <c r="O34" i="28"/>
  <c r="N34" i="28"/>
  <c r="F34" i="28"/>
  <c r="E36" i="28"/>
  <c r="Q36" i="28" s="1"/>
  <c r="E35" i="28"/>
  <c r="S76" i="28"/>
  <c r="M73" i="28"/>
  <c r="L73" i="28"/>
  <c r="K73" i="28"/>
  <c r="I73" i="28"/>
  <c r="H73" i="28"/>
  <c r="E79" i="28"/>
  <c r="J75" i="28"/>
  <c r="E75" i="28"/>
  <c r="O77" i="28"/>
  <c r="N77" i="28"/>
  <c r="J79" i="28"/>
  <c r="I18" i="41"/>
  <c r="H18" i="41"/>
  <c r="G18" i="41"/>
  <c r="F18" i="41"/>
  <c r="E18" i="41"/>
  <c r="D18" i="41"/>
  <c r="J17" i="41"/>
  <c r="J16" i="41"/>
  <c r="J15" i="41"/>
  <c r="J18" i="41" s="1"/>
  <c r="Q79" i="28" l="1"/>
  <c r="D51" i="42"/>
  <c r="C51" i="42" s="1"/>
  <c r="D56" i="42"/>
  <c r="C56" i="42" s="1"/>
  <c r="D64" i="42"/>
  <c r="C64" i="42" s="1"/>
  <c r="E77" i="42"/>
  <c r="C77" i="42" s="1"/>
  <c r="D12" i="42"/>
  <c r="C12" i="42" s="1"/>
  <c r="D28" i="42"/>
  <c r="C28" i="42" s="1"/>
  <c r="D90" i="42"/>
  <c r="C90" i="42" s="1"/>
  <c r="C89" i="42" s="1"/>
  <c r="D89" i="42"/>
  <c r="D88" i="42" s="1"/>
  <c r="C88" i="42" s="1"/>
  <c r="E34" i="28"/>
  <c r="Q75" i="28"/>
  <c r="G71" i="40"/>
  <c r="H75" i="40"/>
  <c r="J152" i="28"/>
  <c r="J150" i="28"/>
  <c r="G12" i="40"/>
  <c r="G32" i="40"/>
  <c r="G13" i="40" s="1"/>
  <c r="H33" i="40"/>
  <c r="F16" i="28"/>
  <c r="J20" i="28"/>
  <c r="E20" i="28"/>
  <c r="P176" i="28"/>
  <c r="M176" i="28"/>
  <c r="L176" i="28"/>
  <c r="K176" i="28"/>
  <c r="F170" i="28"/>
  <c r="G170" i="28"/>
  <c r="H170" i="28"/>
  <c r="I170" i="28"/>
  <c r="K170" i="28"/>
  <c r="L170" i="28"/>
  <c r="M170" i="28"/>
  <c r="N170" i="28"/>
  <c r="O170" i="28"/>
  <c r="P170" i="28"/>
  <c r="H171" i="28"/>
  <c r="I171" i="28"/>
  <c r="K171" i="28"/>
  <c r="L171" i="28"/>
  <c r="M171" i="28"/>
  <c r="P171" i="28"/>
  <c r="G172" i="28"/>
  <c r="H172" i="28"/>
  <c r="I172" i="28"/>
  <c r="K172" i="28"/>
  <c r="L172" i="28"/>
  <c r="M172" i="28"/>
  <c r="N172" i="28"/>
  <c r="O172" i="28"/>
  <c r="P172" i="28"/>
  <c r="F174" i="28"/>
  <c r="G174" i="28"/>
  <c r="H174" i="28"/>
  <c r="I174" i="28"/>
  <c r="K174" i="28"/>
  <c r="L174" i="28"/>
  <c r="M174" i="28"/>
  <c r="N174" i="28"/>
  <c r="O174" i="28"/>
  <c r="P174" i="28"/>
  <c r="F175" i="28"/>
  <c r="G175" i="28"/>
  <c r="H175" i="28"/>
  <c r="I175" i="28"/>
  <c r="N175" i="28"/>
  <c r="O175" i="28"/>
  <c r="F176" i="28"/>
  <c r="G176" i="28"/>
  <c r="H176" i="28"/>
  <c r="I176" i="28"/>
  <c r="F177" i="28"/>
  <c r="G177" i="28"/>
  <c r="H177" i="28"/>
  <c r="I177" i="28"/>
  <c r="K177" i="28"/>
  <c r="L177" i="28"/>
  <c r="M177" i="28"/>
  <c r="N177" i="28"/>
  <c r="O177" i="28"/>
  <c r="P177" i="28"/>
  <c r="F178" i="28"/>
  <c r="G178" i="28"/>
  <c r="H178" i="28"/>
  <c r="I178" i="28"/>
  <c r="K178" i="28"/>
  <c r="L178" i="28"/>
  <c r="M178" i="28"/>
  <c r="N178" i="28"/>
  <c r="O178" i="28"/>
  <c r="P178" i="28"/>
  <c r="F179" i="28"/>
  <c r="G179" i="28"/>
  <c r="H179" i="28"/>
  <c r="I179" i="28"/>
  <c r="K179" i="28"/>
  <c r="L179" i="28"/>
  <c r="M179" i="28"/>
  <c r="N179" i="28"/>
  <c r="O179" i="28"/>
  <c r="P179" i="28"/>
  <c r="F180" i="28"/>
  <c r="G180" i="28"/>
  <c r="H180" i="28"/>
  <c r="I180" i="28"/>
  <c r="K180" i="28"/>
  <c r="L180" i="28"/>
  <c r="M180" i="28"/>
  <c r="N180" i="28"/>
  <c r="O180" i="28"/>
  <c r="P180" i="28"/>
  <c r="E181" i="28"/>
  <c r="F181" i="28"/>
  <c r="G181" i="28"/>
  <c r="H181" i="28"/>
  <c r="I181" i="28"/>
  <c r="K181" i="28"/>
  <c r="L181" i="28"/>
  <c r="M181" i="28"/>
  <c r="N181" i="28"/>
  <c r="O181" i="28"/>
  <c r="P181" i="28"/>
  <c r="E182" i="28"/>
  <c r="F182" i="28"/>
  <c r="G182" i="28"/>
  <c r="H182" i="28"/>
  <c r="I182" i="28"/>
  <c r="K182" i="28"/>
  <c r="L182" i="28"/>
  <c r="M182" i="28"/>
  <c r="N182" i="28"/>
  <c r="O182" i="28"/>
  <c r="P182" i="28"/>
  <c r="F183" i="28"/>
  <c r="G183" i="28"/>
  <c r="H183" i="28"/>
  <c r="I183" i="28"/>
  <c r="K183" i="28"/>
  <c r="L183" i="28"/>
  <c r="M183" i="28"/>
  <c r="N183" i="28"/>
  <c r="O183" i="28"/>
  <c r="P183" i="28"/>
  <c r="E184" i="28"/>
  <c r="F184" i="28"/>
  <c r="G184" i="28"/>
  <c r="H184" i="28"/>
  <c r="I184" i="28"/>
  <c r="K184" i="28"/>
  <c r="L184" i="28"/>
  <c r="M184" i="28"/>
  <c r="N184" i="28"/>
  <c r="O184" i="28"/>
  <c r="P184" i="28"/>
  <c r="E185" i="28"/>
  <c r="F185" i="28"/>
  <c r="G185" i="28"/>
  <c r="H185" i="28"/>
  <c r="I185" i="28"/>
  <c r="K185" i="28"/>
  <c r="L185" i="28"/>
  <c r="M185" i="28"/>
  <c r="N185" i="28"/>
  <c r="O185" i="28"/>
  <c r="P185" i="28"/>
  <c r="E186" i="28"/>
  <c r="F186" i="28"/>
  <c r="G186" i="28"/>
  <c r="H186" i="28"/>
  <c r="I186" i="28"/>
  <c r="K186" i="28"/>
  <c r="L186" i="28"/>
  <c r="M186" i="28"/>
  <c r="N186" i="28"/>
  <c r="O186" i="28"/>
  <c r="P186" i="28"/>
  <c r="F187" i="28"/>
  <c r="G187" i="28"/>
  <c r="H187" i="28"/>
  <c r="I187" i="28"/>
  <c r="K187" i="28"/>
  <c r="L187" i="28"/>
  <c r="M187" i="28"/>
  <c r="N187" i="28"/>
  <c r="O187" i="28"/>
  <c r="P187" i="28"/>
  <c r="F188" i="28"/>
  <c r="G188" i="28"/>
  <c r="H188" i="28"/>
  <c r="I188" i="28"/>
  <c r="K188" i="28"/>
  <c r="L188" i="28"/>
  <c r="M188" i="28"/>
  <c r="N188" i="28"/>
  <c r="O188" i="28"/>
  <c r="P188" i="28"/>
  <c r="F192" i="28"/>
  <c r="G192" i="28"/>
  <c r="H192" i="28"/>
  <c r="I192" i="28"/>
  <c r="K192" i="28"/>
  <c r="L192" i="28"/>
  <c r="M192" i="28"/>
  <c r="N192" i="28"/>
  <c r="O192" i="28"/>
  <c r="P192" i="28"/>
  <c r="F193" i="28"/>
  <c r="G193" i="28"/>
  <c r="H193" i="28"/>
  <c r="I193" i="28"/>
  <c r="K193" i="28"/>
  <c r="L193" i="28"/>
  <c r="M193" i="28"/>
  <c r="N193" i="28"/>
  <c r="O193" i="28"/>
  <c r="P193" i="28"/>
  <c r="F172" i="28"/>
  <c r="J38" i="28"/>
  <c r="O37" i="28"/>
  <c r="N37" i="28"/>
  <c r="F37" i="28"/>
  <c r="E39" i="28"/>
  <c r="E38" i="28"/>
  <c r="I16" i="29"/>
  <c r="I11" i="29" s="1"/>
  <c r="E92" i="28"/>
  <c r="O80" i="28"/>
  <c r="O73" i="28" s="1"/>
  <c r="N80" i="28"/>
  <c r="N73" i="28" s="1"/>
  <c r="G80" i="28"/>
  <c r="F80" i="28"/>
  <c r="E52" i="28"/>
  <c r="E183" i="28" s="1"/>
  <c r="E56" i="28"/>
  <c r="E187" i="28" s="1"/>
  <c r="I28" i="28"/>
  <c r="I11" i="28" s="1"/>
  <c r="H28" i="28"/>
  <c r="H11" i="28" s="1"/>
  <c r="G28" i="28"/>
  <c r="G11" i="28" s="1"/>
  <c r="F28" i="28"/>
  <c r="O28" i="28"/>
  <c r="N28" i="28"/>
  <c r="E50" i="28"/>
  <c r="E153" i="28"/>
  <c r="G137" i="28"/>
  <c r="F137" i="28"/>
  <c r="J111" i="28"/>
  <c r="J110" i="28"/>
  <c r="J109" i="28"/>
  <c r="P108" i="28"/>
  <c r="O108" i="28"/>
  <c r="N108" i="28"/>
  <c r="M108" i="28"/>
  <c r="L108" i="28"/>
  <c r="K108" i="28"/>
  <c r="I108" i="28"/>
  <c r="H108" i="28"/>
  <c r="G108" i="28"/>
  <c r="F64" i="40"/>
  <c r="H68" i="40"/>
  <c r="H49" i="40"/>
  <c r="H50" i="40"/>
  <c r="E37" i="28" l="1"/>
  <c r="Q37" i="28" s="1"/>
  <c r="F11" i="28"/>
  <c r="O176" i="28"/>
  <c r="O11" i="28"/>
  <c r="N176" i="28"/>
  <c r="N11" i="28"/>
  <c r="C87" i="42"/>
  <c r="D87" i="42"/>
  <c r="D117" i="42"/>
  <c r="C117" i="42" s="1"/>
  <c r="G171" i="28"/>
  <c r="G73" i="28"/>
  <c r="F171" i="28"/>
  <c r="F73" i="28"/>
  <c r="F72" i="28" s="1"/>
  <c r="O171" i="28"/>
  <c r="N171" i="28"/>
  <c r="Q20" i="28"/>
  <c r="Q38" i="28"/>
  <c r="F10" i="28"/>
  <c r="E58" i="28"/>
  <c r="F63" i="40"/>
  <c r="H69" i="40"/>
  <c r="I35" i="29"/>
  <c r="I34" i="29" s="1"/>
  <c r="H47" i="40"/>
  <c r="H48" i="40"/>
  <c r="H46" i="40"/>
  <c r="H45" i="40"/>
  <c r="H34" i="40"/>
  <c r="H32" i="40"/>
  <c r="P10" i="28"/>
  <c r="J45" i="28"/>
  <c r="J39" i="28"/>
  <c r="J37" i="28"/>
  <c r="Q39" i="28"/>
  <c r="J71" i="28"/>
  <c r="E71" i="28"/>
  <c r="P70" i="28"/>
  <c r="O70" i="28"/>
  <c r="N70" i="28"/>
  <c r="M70" i="28"/>
  <c r="L70" i="28"/>
  <c r="K70" i="28"/>
  <c r="J70" i="28"/>
  <c r="I70" i="28"/>
  <c r="H70" i="28"/>
  <c r="G70" i="28"/>
  <c r="F70" i="28"/>
  <c r="E70" i="28"/>
  <c r="P69" i="28"/>
  <c r="O69" i="28"/>
  <c r="N69" i="28"/>
  <c r="M69" i="28"/>
  <c r="L69" i="28"/>
  <c r="K69" i="28"/>
  <c r="J69" i="28"/>
  <c r="I69" i="28"/>
  <c r="H69" i="28"/>
  <c r="G69" i="28"/>
  <c r="F69" i="28"/>
  <c r="E69" i="28"/>
  <c r="E15" i="28"/>
  <c r="E193" i="28" s="1"/>
  <c r="E14" i="28"/>
  <c r="E152" i="28"/>
  <c r="Q152" i="28" s="1"/>
  <c r="J154" i="28"/>
  <c r="J58" i="28"/>
  <c r="P73" i="28"/>
  <c r="G72" i="28"/>
  <c r="J93" i="28"/>
  <c r="J177" i="28" s="1"/>
  <c r="E76" i="28"/>
  <c r="Q76" i="28" s="1"/>
  <c r="J157" i="28"/>
  <c r="J156" i="28"/>
  <c r="J155" i="28"/>
  <c r="J153" i="28"/>
  <c r="E157" i="28"/>
  <c r="E180" i="28" s="1"/>
  <c r="E156" i="28"/>
  <c r="E155" i="28"/>
  <c r="E118" i="28"/>
  <c r="E117" i="28"/>
  <c r="E116" i="28"/>
  <c r="E115" i="28"/>
  <c r="E114" i="28"/>
  <c r="E113" i="28"/>
  <c r="E112" i="28"/>
  <c r="E111" i="28"/>
  <c r="Q111" i="28" s="1"/>
  <c r="E110" i="28"/>
  <c r="Q110" i="28" s="1"/>
  <c r="E109" i="28"/>
  <c r="Q109" i="28" s="1"/>
  <c r="I37" i="29"/>
  <c r="I49" i="29"/>
  <c r="I48" i="29" s="1"/>
  <c r="H67" i="40"/>
  <c r="H66" i="40"/>
  <c r="J52" i="28"/>
  <c r="J183" i="28" s="1"/>
  <c r="H10" i="28"/>
  <c r="M28" i="28"/>
  <c r="M11" i="28" s="1"/>
  <c r="L28" i="28"/>
  <c r="L11" i="28" s="1"/>
  <c r="K28" i="28"/>
  <c r="K11" i="28" s="1"/>
  <c r="H56" i="40"/>
  <c r="H60" i="40"/>
  <c r="H21" i="40"/>
  <c r="J23" i="28"/>
  <c r="E23" i="28"/>
  <c r="H74" i="40"/>
  <c r="H73" i="40"/>
  <c r="H72" i="40"/>
  <c r="F71" i="40"/>
  <c r="G70" i="40"/>
  <c r="F70" i="40"/>
  <c r="H65" i="40"/>
  <c r="H64" i="40"/>
  <c r="G63" i="40"/>
  <c r="G62" i="40"/>
  <c r="H61" i="40"/>
  <c r="H59" i="40"/>
  <c r="G58" i="40"/>
  <c r="F58" i="40"/>
  <c r="G57" i="40"/>
  <c r="G83" i="40" s="1"/>
  <c r="F57" i="40"/>
  <c r="H55" i="40"/>
  <c r="H54" i="40"/>
  <c r="H53" i="40"/>
  <c r="H52" i="40"/>
  <c r="H51" i="40"/>
  <c r="H44" i="40"/>
  <c r="H43" i="40"/>
  <c r="H42" i="40"/>
  <c r="H41" i="40"/>
  <c r="H40" i="40"/>
  <c r="H39" i="40"/>
  <c r="H38" i="40"/>
  <c r="H37" i="40"/>
  <c r="H36" i="40"/>
  <c r="H35" i="40"/>
  <c r="H31" i="40"/>
  <c r="H30" i="40"/>
  <c r="H29" i="40"/>
  <c r="H28" i="40"/>
  <c r="H27" i="40"/>
  <c r="H26" i="40"/>
  <c r="H25" i="40"/>
  <c r="H24" i="40"/>
  <c r="H23" i="40"/>
  <c r="H22" i="40"/>
  <c r="H20" i="40"/>
  <c r="H19" i="40"/>
  <c r="H18" i="40"/>
  <c r="H17" i="40"/>
  <c r="H16" i="40"/>
  <c r="H15" i="40"/>
  <c r="D11" i="35"/>
  <c r="E11" i="35"/>
  <c r="F11" i="35"/>
  <c r="J81" i="28"/>
  <c r="J78" i="28"/>
  <c r="E81" i="28"/>
  <c r="Q81" i="28" s="1"/>
  <c r="E78" i="28"/>
  <c r="I10" i="28"/>
  <c r="G10" i="28"/>
  <c r="J17" i="28"/>
  <c r="Q17" i="28" s="1"/>
  <c r="XFD17" i="28" s="1"/>
  <c r="J16" i="28"/>
  <c r="J15" i="28"/>
  <c r="J193" i="28" s="1"/>
  <c r="J107" i="28"/>
  <c r="J106" i="28"/>
  <c r="Q106" i="28" s="1"/>
  <c r="J105" i="28"/>
  <c r="J103" i="28"/>
  <c r="Q103" i="28" s="1"/>
  <c r="J102" i="28"/>
  <c r="J101" i="28"/>
  <c r="J100" i="28"/>
  <c r="J98" i="28"/>
  <c r="E103" i="28"/>
  <c r="E102" i="28"/>
  <c r="P135" i="28"/>
  <c r="O135" i="28"/>
  <c r="N135" i="28"/>
  <c r="M135" i="28"/>
  <c r="L135" i="28"/>
  <c r="K135" i="28"/>
  <c r="I135" i="28"/>
  <c r="H135" i="28"/>
  <c r="P137" i="28"/>
  <c r="O137" i="28"/>
  <c r="N137" i="28"/>
  <c r="M137" i="28"/>
  <c r="L137" i="28"/>
  <c r="K137" i="28"/>
  <c r="I137" i="28"/>
  <c r="H137" i="28"/>
  <c r="P97" i="28"/>
  <c r="O97" i="28"/>
  <c r="N97" i="28"/>
  <c r="M97" i="28"/>
  <c r="L97" i="28"/>
  <c r="K97" i="28"/>
  <c r="I97" i="28"/>
  <c r="H97" i="28"/>
  <c r="G97" i="28"/>
  <c r="F97" i="28"/>
  <c r="E100" i="28"/>
  <c r="E98" i="28"/>
  <c r="E108" i="28"/>
  <c r="P104" i="28"/>
  <c r="O104" i="28"/>
  <c r="N104" i="28"/>
  <c r="M104" i="28"/>
  <c r="L104" i="28"/>
  <c r="K104" i="28"/>
  <c r="I104" i="28"/>
  <c r="H104" i="28"/>
  <c r="G104" i="28"/>
  <c r="F104" i="28"/>
  <c r="E107" i="28"/>
  <c r="P120" i="28"/>
  <c r="O120" i="28"/>
  <c r="N120" i="28"/>
  <c r="M120" i="28"/>
  <c r="L120" i="28"/>
  <c r="K120" i="28"/>
  <c r="I120" i="28"/>
  <c r="H120" i="28"/>
  <c r="P145" i="28"/>
  <c r="P144" i="28" s="1"/>
  <c r="O145" i="28"/>
  <c r="O144" i="28" s="1"/>
  <c r="N145" i="28"/>
  <c r="N144" i="28" s="1"/>
  <c r="M145" i="28"/>
  <c r="M144" i="28" s="1"/>
  <c r="L145" i="28"/>
  <c r="L144" i="28" s="1"/>
  <c r="K145" i="28"/>
  <c r="K144" i="28" s="1"/>
  <c r="I145" i="28"/>
  <c r="I144" i="28" s="1"/>
  <c r="H145" i="28"/>
  <c r="H144" i="28" s="1"/>
  <c r="G145" i="28"/>
  <c r="G144" i="28" s="1"/>
  <c r="F145" i="28"/>
  <c r="F144" i="28" s="1"/>
  <c r="P72" i="28"/>
  <c r="O72" i="28"/>
  <c r="N72" i="28"/>
  <c r="M72" i="28"/>
  <c r="L72" i="28"/>
  <c r="K72" i="28"/>
  <c r="I72" i="28"/>
  <c r="H72" i="28"/>
  <c r="P90" i="28"/>
  <c r="P175" i="28" s="1"/>
  <c r="G146" i="28"/>
  <c r="H146" i="28"/>
  <c r="K146" i="28"/>
  <c r="L146" i="28"/>
  <c r="M146" i="28"/>
  <c r="N146" i="28"/>
  <c r="O146" i="28"/>
  <c r="P146" i="28"/>
  <c r="P159" i="28"/>
  <c r="P158" i="28" s="1"/>
  <c r="O159" i="28"/>
  <c r="O158" i="28" s="1"/>
  <c r="N159" i="28"/>
  <c r="N158" i="28" s="1"/>
  <c r="M159" i="28"/>
  <c r="M158" i="28" s="1"/>
  <c r="L159" i="28"/>
  <c r="L158" i="28" s="1"/>
  <c r="K159" i="28"/>
  <c r="K158" i="28" s="1"/>
  <c r="I159" i="28"/>
  <c r="I158" i="28" s="1"/>
  <c r="H159" i="28"/>
  <c r="H158" i="28" s="1"/>
  <c r="G159" i="28"/>
  <c r="G158" i="28" s="1"/>
  <c r="F159" i="28"/>
  <c r="F158" i="28" s="1"/>
  <c r="J136" i="28"/>
  <c r="J135" i="28" s="1"/>
  <c r="E136" i="28"/>
  <c r="E135" i="28" s="1"/>
  <c r="J139" i="28"/>
  <c r="E139" i="28"/>
  <c r="J138" i="28"/>
  <c r="J137" i="28" s="1"/>
  <c r="E138" i="28"/>
  <c r="E137" i="28" s="1"/>
  <c r="J44" i="28"/>
  <c r="J41" i="28"/>
  <c r="J40" i="28"/>
  <c r="J35" i="28"/>
  <c r="J33" i="28"/>
  <c r="M42" i="28"/>
  <c r="M175" i="28" s="1"/>
  <c r="L42" i="28"/>
  <c r="L175" i="28" s="1"/>
  <c r="K42" i="28"/>
  <c r="K175" i="28" s="1"/>
  <c r="E44" i="28"/>
  <c r="Q44" i="28" s="1"/>
  <c r="E41" i="28"/>
  <c r="Q41" i="28" s="1"/>
  <c r="K25" i="28"/>
  <c r="L25" i="28"/>
  <c r="M25" i="28"/>
  <c r="J21" i="28"/>
  <c r="J19" i="28"/>
  <c r="J18" i="28"/>
  <c r="J12" i="28"/>
  <c r="E12" i="28"/>
  <c r="F25" i="35"/>
  <c r="E25" i="35"/>
  <c r="D25" i="35"/>
  <c r="F24" i="35"/>
  <c r="E24" i="35"/>
  <c r="D24" i="35"/>
  <c r="C24" i="35" s="1"/>
  <c r="C21" i="35"/>
  <c r="F20" i="35"/>
  <c r="F19" i="35" s="1"/>
  <c r="F18" i="35" s="1"/>
  <c r="E20" i="35"/>
  <c r="E19" i="35" s="1"/>
  <c r="E18" i="35" s="1"/>
  <c r="D20" i="35"/>
  <c r="D19" i="35" s="1"/>
  <c r="D18" i="35" s="1"/>
  <c r="C16" i="35"/>
  <c r="F15" i="35"/>
  <c r="E15" i="35"/>
  <c r="D15" i="35"/>
  <c r="C15" i="35"/>
  <c r="F14" i="35"/>
  <c r="E14" i="35"/>
  <c r="D14" i="35"/>
  <c r="C14" i="35"/>
  <c r="C13" i="35"/>
  <c r="C12" i="35"/>
  <c r="F10" i="35"/>
  <c r="F17" i="35" s="1"/>
  <c r="E10" i="35"/>
  <c r="E17" i="35" s="1"/>
  <c r="D10" i="35"/>
  <c r="D17" i="35" s="1"/>
  <c r="E21" i="28"/>
  <c r="E19" i="28"/>
  <c r="E18" i="28"/>
  <c r="Q18" i="28" s="1"/>
  <c r="E16" i="28"/>
  <c r="Q16" i="28" s="1"/>
  <c r="E142" i="28"/>
  <c r="J142" i="28"/>
  <c r="E91" i="28"/>
  <c r="E90" i="28" s="1"/>
  <c r="J91" i="28"/>
  <c r="J90" i="28" s="1"/>
  <c r="J53" i="28"/>
  <c r="J182" i="28" s="1"/>
  <c r="J54" i="28"/>
  <c r="J184" i="28" s="1"/>
  <c r="J55" i="28"/>
  <c r="J57" i="28"/>
  <c r="J186" i="28" s="1"/>
  <c r="J62" i="28"/>
  <c r="J61" i="28"/>
  <c r="E61" i="28"/>
  <c r="E148" i="28"/>
  <c r="E149" i="28"/>
  <c r="Q149" i="28" s="1"/>
  <c r="E150" i="28"/>
  <c r="Q150" i="28" s="1"/>
  <c r="E151" i="28"/>
  <c r="E147" i="28"/>
  <c r="J51" i="28"/>
  <c r="J181" i="28" s="1"/>
  <c r="E77" i="28"/>
  <c r="E67" i="28"/>
  <c r="Q67" i="28" s="1"/>
  <c r="J67" i="28"/>
  <c r="J56" i="28"/>
  <c r="J187" i="28" s="1"/>
  <c r="Q54" i="28"/>
  <c r="Q184" i="28" s="1"/>
  <c r="E33" i="28"/>
  <c r="Q33" i="28" s="1"/>
  <c r="J140" i="28"/>
  <c r="E141" i="28"/>
  <c r="Q141" i="28" s="1"/>
  <c r="J141" i="28"/>
  <c r="E143" i="28"/>
  <c r="J143" i="28"/>
  <c r="E68" i="28"/>
  <c r="J68" i="28"/>
  <c r="J30" i="28"/>
  <c r="E59" i="28"/>
  <c r="J59" i="28"/>
  <c r="J65" i="28"/>
  <c r="I56" i="29"/>
  <c r="I55" i="29" s="1"/>
  <c r="I10" i="29"/>
  <c r="I63" i="29"/>
  <c r="I62" i="29" s="1"/>
  <c r="E62" i="28"/>
  <c r="E65" i="28"/>
  <c r="J49" i="28"/>
  <c r="J178" i="28" s="1"/>
  <c r="E49" i="28"/>
  <c r="Q49" i="28" s="1"/>
  <c r="Q178" i="28" s="1"/>
  <c r="E22" i="28"/>
  <c r="J22" i="28"/>
  <c r="J24" i="28"/>
  <c r="J14" i="28"/>
  <c r="E132" i="28"/>
  <c r="Q132" i="28" s="1"/>
  <c r="I162" i="28"/>
  <c r="F162" i="28"/>
  <c r="E160" i="28"/>
  <c r="E159" i="28" s="1"/>
  <c r="E158" i="28" s="1"/>
  <c r="J160" i="28"/>
  <c r="E163" i="28"/>
  <c r="E121" i="28"/>
  <c r="E80" i="28"/>
  <c r="E82" i="28"/>
  <c r="E83" i="28"/>
  <c r="Q83" i="28" s="1"/>
  <c r="E84" i="28"/>
  <c r="E85" i="28"/>
  <c r="E86" i="28"/>
  <c r="E87" i="28"/>
  <c r="E88" i="28"/>
  <c r="Q88" i="28" s="1"/>
  <c r="E89" i="28"/>
  <c r="J80" i="28"/>
  <c r="J83" i="28"/>
  <c r="J87" i="28"/>
  <c r="J89" i="28"/>
  <c r="J11" i="29"/>
  <c r="J148" i="28"/>
  <c r="J151" i="28"/>
  <c r="E134" i="28"/>
  <c r="E133" i="28"/>
  <c r="E140" i="28"/>
  <c r="Q140" i="28" s="1"/>
  <c r="E129" i="28"/>
  <c r="E128" i="28"/>
  <c r="E127" i="28"/>
  <c r="E126" i="28"/>
  <c r="E125" i="28"/>
  <c r="J125" i="28"/>
  <c r="Q125" i="28" s="1"/>
  <c r="E124" i="28"/>
  <c r="E123" i="28"/>
  <c r="J123" i="28"/>
  <c r="E122" i="28"/>
  <c r="E130" i="28"/>
  <c r="E119" i="28"/>
  <c r="Q119" i="28" s="1"/>
  <c r="J119" i="28"/>
  <c r="Q118" i="28"/>
  <c r="J117" i="28"/>
  <c r="E101" i="28"/>
  <c r="Q101" i="28" s="1"/>
  <c r="J115" i="28"/>
  <c r="J114" i="28"/>
  <c r="J113" i="28"/>
  <c r="Q113" i="28" s="1"/>
  <c r="E105" i="28"/>
  <c r="E104" i="28" s="1"/>
  <c r="E96" i="28"/>
  <c r="J129" i="28"/>
  <c r="Q129" i="28" s="1"/>
  <c r="J116" i="28"/>
  <c r="J130" i="28"/>
  <c r="Q130" i="28" s="1"/>
  <c r="J121" i="28"/>
  <c r="J122" i="28"/>
  <c r="J124" i="28"/>
  <c r="J126" i="28"/>
  <c r="Q126" i="28" s="1"/>
  <c r="J127" i="28"/>
  <c r="J128" i="28"/>
  <c r="Q128" i="28" s="1"/>
  <c r="E74" i="28"/>
  <c r="J74" i="28"/>
  <c r="Q74" i="28" s="1"/>
  <c r="E66" i="28"/>
  <c r="E64" i="28"/>
  <c r="E63" i="28"/>
  <c r="J63" i="28"/>
  <c r="E60" i="28"/>
  <c r="J60" i="28"/>
  <c r="E48" i="28"/>
  <c r="E179" i="28" s="1"/>
  <c r="J48" i="28"/>
  <c r="J179" i="28" s="1"/>
  <c r="E47" i="28"/>
  <c r="E177" i="28" s="1"/>
  <c r="J47" i="28"/>
  <c r="E43" i="28"/>
  <c r="E40" i="28"/>
  <c r="Q40" i="28" s="1"/>
  <c r="E32" i="28"/>
  <c r="Q32" i="28" s="1"/>
  <c r="J32" i="28"/>
  <c r="E31" i="28"/>
  <c r="Q31" i="28" s="1"/>
  <c r="J31" i="28"/>
  <c r="E30" i="28"/>
  <c r="E29" i="28"/>
  <c r="E27" i="28"/>
  <c r="J27" i="28"/>
  <c r="E26" i="28"/>
  <c r="E25" i="28" s="1"/>
  <c r="E24" i="28"/>
  <c r="E13" i="28"/>
  <c r="J13" i="28"/>
  <c r="J64" i="28"/>
  <c r="Q64" i="28" s="1"/>
  <c r="J66" i="28"/>
  <c r="J43" i="28"/>
  <c r="J42" i="28" s="1"/>
  <c r="J50" i="28"/>
  <c r="J26" i="28"/>
  <c r="J25" i="28" s="1"/>
  <c r="J29" i="28"/>
  <c r="J76" i="28"/>
  <c r="J82" i="28"/>
  <c r="J84" i="28"/>
  <c r="Q84" i="28" s="1"/>
  <c r="J85" i="28"/>
  <c r="J86" i="28"/>
  <c r="J92" i="28"/>
  <c r="Q86" i="28"/>
  <c r="J96" i="28"/>
  <c r="J112" i="28"/>
  <c r="J108" i="28" s="1"/>
  <c r="J131" i="28"/>
  <c r="J133" i="28"/>
  <c r="Q133" i="28" s="1"/>
  <c r="J134" i="28"/>
  <c r="K162" i="28"/>
  <c r="L162" i="28"/>
  <c r="N162" i="28"/>
  <c r="O162" i="28"/>
  <c r="O161" i="28" s="1"/>
  <c r="P162" i="28"/>
  <c r="G162" i="28"/>
  <c r="J147" i="28"/>
  <c r="M162" i="28"/>
  <c r="H162" i="28"/>
  <c r="J163" i="28"/>
  <c r="J164" i="28"/>
  <c r="Q60" i="28"/>
  <c r="Q66" i="28"/>
  <c r="Q47" i="28"/>
  <c r="Q123" i="28"/>
  <c r="Q22" i="28"/>
  <c r="Q61" i="28"/>
  <c r="Q59" i="28"/>
  <c r="Q91" i="28"/>
  <c r="Q90" i="28" s="1"/>
  <c r="Q21" i="28"/>
  <c r="Q27" i="28"/>
  <c r="Q29" i="28"/>
  <c r="Q117" i="28"/>
  <c r="Q127" i="28"/>
  <c r="Q148" i="28"/>
  <c r="Q63" i="28"/>
  <c r="Q122" i="28"/>
  <c r="Q50" i="28"/>
  <c r="Q51" i="28"/>
  <c r="Q181" i="28" s="1"/>
  <c r="Q96" i="28"/>
  <c r="Q124" i="28"/>
  <c r="Q115" i="28"/>
  <c r="Q121" i="28"/>
  <c r="Q105" i="28"/>
  <c r="C25" i="35"/>
  <c r="H58" i="40"/>
  <c r="J120" i="28" l="1"/>
  <c r="J34" i="28"/>
  <c r="Q34" i="28" s="1"/>
  <c r="Q112" i="28"/>
  <c r="Q114" i="28"/>
  <c r="J188" i="28"/>
  <c r="J11" i="28"/>
  <c r="J10" i="28" s="1"/>
  <c r="E188" i="28"/>
  <c r="E11" i="28"/>
  <c r="G76" i="40"/>
  <c r="Q26" i="28"/>
  <c r="Q25" i="28" s="1"/>
  <c r="Q53" i="28"/>
  <c r="Q182" i="28" s="1"/>
  <c r="Q136" i="28"/>
  <c r="Q135" i="28" s="1"/>
  <c r="Q56" i="28"/>
  <c r="Q187" i="28" s="1"/>
  <c r="Q163" i="28"/>
  <c r="Q162" i="28" s="1"/>
  <c r="Q134" i="28"/>
  <c r="J28" i="28"/>
  <c r="Q35" i="28"/>
  <c r="Q151" i="28"/>
  <c r="Q87" i="28"/>
  <c r="E120" i="28"/>
  <c r="Q62" i="28"/>
  <c r="Q65" i="28"/>
  <c r="Q142" i="28"/>
  <c r="E23" i="35"/>
  <c r="E22" i="35" s="1"/>
  <c r="M173" i="28"/>
  <c r="M190" i="28" s="1"/>
  <c r="K173" i="28"/>
  <c r="Q139" i="28"/>
  <c r="Q137" i="28" s="1"/>
  <c r="Q107" i="28"/>
  <c r="H71" i="40"/>
  <c r="Q68" i="28"/>
  <c r="E178" i="28"/>
  <c r="H173" i="28"/>
  <c r="H190" i="28" s="1"/>
  <c r="F173" i="28"/>
  <c r="F190" i="28" s="1"/>
  <c r="O173" i="28"/>
  <c r="O190" i="28" s="1"/>
  <c r="Q57" i="28"/>
  <c r="Q186" i="28" s="1"/>
  <c r="Q138" i="28"/>
  <c r="Q43" i="28"/>
  <c r="Q42" i="28" s="1"/>
  <c r="Q175" i="28" s="1"/>
  <c r="Q48" i="28"/>
  <c r="Q179" i="28" s="1"/>
  <c r="J162" i="28"/>
  <c r="J161" i="28" s="1"/>
  <c r="E42" i="28"/>
  <c r="Q82" i="28"/>
  <c r="Q24" i="28"/>
  <c r="E73" i="28"/>
  <c r="Q116" i="28"/>
  <c r="J172" i="28"/>
  <c r="L173" i="28"/>
  <c r="L190" i="28" s="1"/>
  <c r="Q100" i="28"/>
  <c r="G173" i="28"/>
  <c r="G190" i="28" s="1"/>
  <c r="I173" i="28"/>
  <c r="I190" i="28" s="1"/>
  <c r="N173" i="28"/>
  <c r="N190" i="28" s="1"/>
  <c r="Q102" i="28"/>
  <c r="J192" i="28"/>
  <c r="J77" i="28"/>
  <c r="Q77" i="28" s="1"/>
  <c r="K190" i="28"/>
  <c r="J176" i="28"/>
  <c r="J174" i="28"/>
  <c r="C11" i="35"/>
  <c r="C10" i="35"/>
  <c r="Q164" i="28"/>
  <c r="Q185" i="28" s="1"/>
  <c r="J185" i="28"/>
  <c r="Q78" i="28"/>
  <c r="E192" i="28"/>
  <c r="E174" i="28"/>
  <c r="J175" i="28"/>
  <c r="J170" i="28"/>
  <c r="J180" i="28"/>
  <c r="E172" i="28"/>
  <c r="E176" i="28"/>
  <c r="E175" i="28"/>
  <c r="E170" i="28"/>
  <c r="P173" i="28"/>
  <c r="P190" i="28" s="1"/>
  <c r="E171" i="28"/>
  <c r="M161" i="28"/>
  <c r="G161" i="28"/>
  <c r="L161" i="28"/>
  <c r="I161" i="28"/>
  <c r="Q58" i="28"/>
  <c r="XFD18" i="28"/>
  <c r="H161" i="28"/>
  <c r="P161" i="28"/>
  <c r="N161" i="28"/>
  <c r="K161" i="28"/>
  <c r="F161" i="28"/>
  <c r="Q45" i="28"/>
  <c r="Q176" i="28" s="1"/>
  <c r="J145" i="28"/>
  <c r="J144" i="28" s="1"/>
  <c r="H63" i="40"/>
  <c r="Q13" i="28"/>
  <c r="Q30" i="28"/>
  <c r="Q28" i="28" s="1"/>
  <c r="J146" i="28"/>
  <c r="E145" i="28"/>
  <c r="E144" i="28" s="1"/>
  <c r="Q160" i="28"/>
  <c r="Q159" i="28" s="1"/>
  <c r="Q158" i="28" s="1"/>
  <c r="Q12" i="28"/>
  <c r="F62" i="40"/>
  <c r="S70" i="28"/>
  <c r="Q108" i="28"/>
  <c r="Q93" i="28"/>
  <c r="Q177" i="28" s="1"/>
  <c r="E28" i="28"/>
  <c r="I65" i="29"/>
  <c r="D23" i="35"/>
  <c r="Q71" i="28"/>
  <c r="Q70" i="28" s="1"/>
  <c r="Q69" i="28" s="1"/>
  <c r="Q154" i="28"/>
  <c r="Q15" i="28"/>
  <c r="M10" i="28"/>
  <c r="L10" i="28"/>
  <c r="N10" i="28"/>
  <c r="S145" i="28"/>
  <c r="K10" i="28"/>
  <c r="Q14" i="28"/>
  <c r="Q19" i="28"/>
  <c r="XFD19" i="28" s="1"/>
  <c r="Q92" i="28"/>
  <c r="J104" i="28"/>
  <c r="Q23" i="28"/>
  <c r="Q104" i="28"/>
  <c r="Q155" i="28"/>
  <c r="Q157" i="28"/>
  <c r="Q156" i="28"/>
  <c r="Q120" i="28"/>
  <c r="E146" i="28"/>
  <c r="Q153" i="28"/>
  <c r="Q174" i="28" s="1"/>
  <c r="Q89" i="28"/>
  <c r="Q80" i="28"/>
  <c r="F95" i="28"/>
  <c r="F165" i="28" s="1"/>
  <c r="Q85" i="28"/>
  <c r="E72" i="28"/>
  <c r="G95" i="28"/>
  <c r="G165" i="28" s="1"/>
  <c r="I95" i="28"/>
  <c r="I165" i="28" s="1"/>
  <c r="L95" i="28"/>
  <c r="L165" i="28" s="1"/>
  <c r="N95" i="28"/>
  <c r="N165" i="28" s="1"/>
  <c r="H95" i="28"/>
  <c r="H165" i="28" s="1"/>
  <c r="K95" i="28"/>
  <c r="K165" i="28" s="1"/>
  <c r="M95" i="28"/>
  <c r="M165" i="28" s="1"/>
  <c r="O95" i="28"/>
  <c r="O165" i="28" s="1"/>
  <c r="Q143" i="28"/>
  <c r="H70" i="40"/>
  <c r="Q55" i="28"/>
  <c r="Q52" i="28"/>
  <c r="Q183" i="28" s="1"/>
  <c r="C18" i="35"/>
  <c r="C20" i="35"/>
  <c r="C19" i="35"/>
  <c r="C17" i="35"/>
  <c r="F23" i="35"/>
  <c r="F22" i="35" s="1"/>
  <c r="F26" i="35" s="1"/>
  <c r="E26" i="35"/>
  <c r="H57" i="40"/>
  <c r="Q147" i="28"/>
  <c r="Q146" i="28" s="1"/>
  <c r="E97" i="28"/>
  <c r="E95" i="28" s="1"/>
  <c r="D22" i="35"/>
  <c r="C23" i="35"/>
  <c r="E162" i="28"/>
  <c r="J159" i="28"/>
  <c r="J158" i="28" s="1"/>
  <c r="Q98" i="28"/>
  <c r="Q97" i="28" s="1"/>
  <c r="P95" i="28"/>
  <c r="P165" i="28" s="1"/>
  <c r="J97" i="28"/>
  <c r="J173" i="28" s="1"/>
  <c r="Q95" i="28" l="1"/>
  <c r="Q94" i="28" s="1"/>
  <c r="Q188" i="28"/>
  <c r="Q11" i="28"/>
  <c r="J171" i="28"/>
  <c r="J73" i="28"/>
  <c r="J72" i="28" s="1"/>
  <c r="Q73" i="28"/>
  <c r="Q173" i="28"/>
  <c r="Q180" i="28"/>
  <c r="Q171" i="28"/>
  <c r="XFD15" i="28"/>
  <c r="Q193" i="28"/>
  <c r="S78" i="28"/>
  <c r="Q192" i="28"/>
  <c r="J190" i="28"/>
  <c r="XFD14" i="28"/>
  <c r="XFD16" i="28" s="1"/>
  <c r="Q172" i="28"/>
  <c r="Q170" i="28"/>
  <c r="E173" i="28"/>
  <c r="E190" i="28" s="1"/>
  <c r="S162" i="28"/>
  <c r="E165" i="28"/>
  <c r="F94" i="28"/>
  <c r="Q145" i="28"/>
  <c r="Q144" i="28" s="1"/>
  <c r="H62" i="40"/>
  <c r="Q72" i="28"/>
  <c r="S11" i="28"/>
  <c r="S159" i="28"/>
  <c r="O10" i="28"/>
  <c r="E10" i="28"/>
  <c r="Q10" i="28" s="1"/>
  <c r="E94" i="28"/>
  <c r="J95" i="28"/>
  <c r="N94" i="28"/>
  <c r="L94" i="28"/>
  <c r="E161" i="28"/>
  <c r="C22" i="35"/>
  <c r="C26" i="35" s="1"/>
  <c r="D26" i="35"/>
  <c r="Q161" i="28"/>
  <c r="O94" i="28"/>
  <c r="M94" i="28"/>
  <c r="K94" i="28"/>
  <c r="I94" i="28"/>
  <c r="G94" i="28"/>
  <c r="P94" i="28"/>
  <c r="H94" i="28"/>
  <c r="J165" i="28" l="1"/>
  <c r="S165" i="28" s="1"/>
  <c r="S73" i="28"/>
  <c r="Q190" i="28"/>
  <c r="Q165" i="28"/>
  <c r="J94" i="28"/>
  <c r="S95" i="28"/>
  <c r="H14" i="40"/>
  <c r="H13" i="40" s="1"/>
  <c r="F12" i="40"/>
  <c r="F76" i="40" l="1"/>
  <c r="F83" i="40"/>
  <c r="H12" i="40"/>
  <c r="H83" i="40" l="1"/>
  <c r="H76" i="40"/>
</calcChain>
</file>

<file path=xl/comments1.xml><?xml version="1.0" encoding="utf-8"?>
<comments xmlns="http://schemas.openxmlformats.org/spreadsheetml/2006/main">
  <authors>
    <author>ALeh</author>
  </authors>
  <commentList>
    <comment ref="A5"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<sst xmlns="http://schemas.openxmlformats.org/spreadsheetml/2006/main" count="1111" uniqueCount="589">
  <si>
    <t xml:space="preserve">Міська програма морального і матеріального заохочення кращих трудових колективів і виробничників, суб'єктів підприємницької діяльності, громадян, які зробили значний внесок у соціально - економічний та культурний розвиток міста на 2016-2018 роки </t>
  </si>
  <si>
    <t>Охорона та раціональне використання природних ресурсів</t>
  </si>
  <si>
    <t>Інша діяльність у сфері охорони навколишнього природного середовища</t>
  </si>
  <si>
    <t>Інші субвенції</t>
  </si>
  <si>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</si>
  <si>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</si>
  <si>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</si>
  <si>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</si>
  <si>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</si>
  <si>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</si>
  <si>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</si>
  <si>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</si>
  <si>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</si>
  <si>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</si>
  <si>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</si>
  <si>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</si>
  <si>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</si>
  <si>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Керівництво і управління у відповідній сфері у містах республіканського Автономної Республіки Крим та обласного значення</t>
  </si>
  <si>
    <t>0310170</t>
  </si>
  <si>
    <t>0310180</t>
  </si>
  <si>
    <t>Спеціалізована стаціонарна медична допомога населенню</t>
  </si>
  <si>
    <t>0312030</t>
  </si>
  <si>
    <t>Інші заходи в галузі охорони здоров’я</t>
  </si>
  <si>
    <t>Програми і централізовані заходи у галузі охорони здоров’я</t>
  </si>
  <si>
    <t>0312220</t>
  </si>
  <si>
    <t>0312212</t>
  </si>
  <si>
    <t>0312214</t>
  </si>
  <si>
    <t>0312215</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</si>
  <si>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</si>
  <si>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</si>
  <si>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0313400</t>
  </si>
  <si>
    <t>Інші видатки на соціальний захист населення</t>
  </si>
  <si>
    <t>Заходи державної політики з питань дітей та їх соціального захисту</t>
  </si>
  <si>
    <t>0313112</t>
  </si>
  <si>
    <t>Здійснення соціальної роботи з вразливими категоріями населення</t>
  </si>
  <si>
    <t>0313130</t>
  </si>
  <si>
    <t>Центри соціальних служб для сім'ї, дітей та молоді</t>
  </si>
  <si>
    <t>Програми і заходи центрів соціальних служб для сім'ї, дітей та молоді</t>
  </si>
  <si>
    <t>0313131</t>
  </si>
  <si>
    <t>0313132</t>
  </si>
  <si>
    <t>Заходи державної політики з питань молоді</t>
  </si>
  <si>
    <t>0313140</t>
  </si>
  <si>
    <t>0313160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</si>
  <si>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</si>
  <si>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0313500</t>
  </si>
  <si>
    <t>Забезпечення надійного та безперебійного функціонування житлово-експлуатаційного господарства</t>
  </si>
  <si>
    <t>0316010</t>
  </si>
  <si>
    <t>Капітальний ремонт об’єктів житлового господарства</t>
  </si>
  <si>
    <t>Капітальний ремонт житлового фонду</t>
  </si>
  <si>
    <t>0316020</t>
  </si>
  <si>
    <t>0316021</t>
  </si>
  <si>
    <t>0316060</t>
  </si>
  <si>
    <t>Впровадження засобів обліку витрат та регулювання споживання води та теплової енергії</t>
  </si>
  <si>
    <t>0316100</t>
  </si>
  <si>
    <t>Проведення спортивної роботи в регіоні</t>
  </si>
  <si>
    <t>0315010</t>
  </si>
  <si>
    <t>0315011</t>
  </si>
  <si>
    <t>0315012</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</si>
  <si>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</si>
  <si>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</si>
  <si>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Реалізація заходів щодо інвестиційного розвитку території</t>
  </si>
  <si>
    <t>0316310</t>
  </si>
  <si>
    <t>Проведення заходів із землеустрою</t>
  </si>
  <si>
    <t>0317310</t>
  </si>
  <si>
    <t>Утримання та розвиток інфраструктури доріг</t>
  </si>
  <si>
    <t>0316650</t>
  </si>
  <si>
    <t>0317410</t>
  </si>
  <si>
    <t>Заходи з енергозбереження</t>
  </si>
  <si>
    <t>Сприяння розвитку малого та середнього підприємництва</t>
  </si>
  <si>
    <t>0317450</t>
  </si>
  <si>
    <t>Інші заходи, пов'язані з економічною діяльністю</t>
  </si>
  <si>
    <t>0317500</t>
  </si>
  <si>
    <t>Код програмної класифікації видатків та кредитування місцевих бюджетів</t>
  </si>
  <si>
    <t>0317830</t>
  </si>
  <si>
    <t>0319110</t>
  </si>
  <si>
    <t>0319140</t>
  </si>
  <si>
    <t>0318600</t>
  </si>
  <si>
    <t>0312210</t>
  </si>
  <si>
    <t>1510180</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</si>
  <si>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</si>
  <si>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</si>
  <si>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багатодітним сім'ям на житлово-комунальні послуги</t>
  </si>
  <si>
    <t>Надання субсидій населенню для відшкодування витрат на оплату житлово-комунальних послуг</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</si>
  <si>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</si>
  <si>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</si>
  <si>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1513181</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</si>
  <si>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</si>
  <si>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</si>
  <si>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реабілітаційних послуг інвалідам та дітям-інвалідам</t>
  </si>
  <si>
    <t>1513104</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</si>
  <si>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</si>
  <si>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1030</t>
  </si>
  <si>
    <t>Компенсаційні виплати на пільговий проїзд автомобільним транспортом окремим категоріям громадян</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</si>
  <si>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</si>
  <si>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</si>
  <si>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</si>
  <si>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</si>
  <si>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</si>
  <si>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</si>
  <si>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на догляд за дитиною віком до трьох років</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</si>
  <si>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</si>
  <si>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</si>
  <si>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</si>
  <si>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</si>
  <si>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</si>
  <si>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</si>
  <si>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державної соціальної допомоги інвалідам з дитинства та дітям-інвалідам</t>
  </si>
  <si>
    <t>Пільгове медичне обслуговування осіб, які постраждали внаслідок Чорнобильської катастрофи</t>
  </si>
  <si>
    <t>Надання допомоги на догляд за інвалідом I чи II групи внаслідок психічного розладу</t>
  </si>
  <si>
    <t>7510180</t>
  </si>
  <si>
    <t xml:space="preserve">Реверсна дотація </t>
  </si>
  <si>
    <t>7618120</t>
  </si>
  <si>
    <t>7618010</t>
  </si>
  <si>
    <t>2414060</t>
  </si>
  <si>
    <t>Палаци i будинки культури, клуби та iншi заклади клубного типу</t>
  </si>
  <si>
    <t>2414090</t>
  </si>
  <si>
    <t>Школи естетичного виховання дiтей</t>
  </si>
  <si>
    <t>2414100</t>
  </si>
  <si>
    <t>Iншi культурно-освiтнi заклади та заходи</t>
  </si>
  <si>
    <t>2414200</t>
  </si>
  <si>
    <t>2417410</t>
  </si>
  <si>
    <t>2410180</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</si>
  <si>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</si>
  <si>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1011020</t>
  </si>
  <si>
    <t>Дошкільна освiта</t>
  </si>
  <si>
    <t>1011010</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</si>
  <si>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</si>
  <si>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</si>
  <si>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1011090</t>
  </si>
  <si>
    <t>1011070</t>
  </si>
  <si>
    <t>Підвищення кваліфікації, перепідготовка кадрів іншими закладами післядипломної освіти</t>
  </si>
  <si>
    <t>1011150</t>
  </si>
  <si>
    <t>Придбання, доставка та зберігання підручників і посібників</t>
  </si>
  <si>
    <t>1011160</t>
  </si>
  <si>
    <t>Методичне забезпечення діяльності навчальних закладів та інші заходи в галузі освіти</t>
  </si>
  <si>
    <t>1011170</t>
  </si>
  <si>
    <t>Централізоване ведення бухгалтерського обліку</t>
  </si>
  <si>
    <t>1011190</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</si>
  <si>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</si>
  <si>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</si>
  <si>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1011230</t>
  </si>
  <si>
    <t>1011200</t>
  </si>
  <si>
    <t>Утримання та навчально-тренувальна робота комунальних дитячо-юнацьких спортивних шкіл</t>
  </si>
  <si>
    <t>1017410</t>
  </si>
  <si>
    <t>1513080</t>
  </si>
  <si>
    <t>1513400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</si>
  <si>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</si>
  <si>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1513012</t>
  </si>
  <si>
    <t>1513100</t>
  </si>
  <si>
    <t>1513180</t>
  </si>
  <si>
    <t>Найменування головного розпорядника, відповідального виконавця, бюджетної програми або напряму видатків згідно з типовою відомчою/ТПКВКМБ/ТКВКБМС</t>
  </si>
  <si>
    <t>Код ФКВКБ</t>
  </si>
  <si>
    <t>0300000</t>
  </si>
  <si>
    <t>0310000</t>
  </si>
  <si>
    <t>1000000</t>
  </si>
  <si>
    <t>1010000</t>
  </si>
  <si>
    <t>1500000</t>
  </si>
  <si>
    <t>1510000</t>
  </si>
  <si>
    <t>2400000</t>
  </si>
  <si>
    <t>2410000</t>
  </si>
  <si>
    <t>7500000</t>
  </si>
  <si>
    <t>7510000</t>
  </si>
  <si>
    <t>7600000</t>
  </si>
  <si>
    <t>7610000</t>
  </si>
  <si>
    <t>1010180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</si>
  <si>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</si>
  <si>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</si>
  <si>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</si>
  <si>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</si>
  <si>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Управління  освіти виконавчого комітету Кузнецовської міської ради</t>
  </si>
  <si>
    <t>Управління праці та соціального захисту населення виконавчого комітету Кузнецовської міської ради</t>
  </si>
  <si>
    <t xml:space="preserve">Код </t>
  </si>
  <si>
    <t>Найменування згідно з класифікацією фінансування бюджету</t>
  </si>
  <si>
    <t>ВСЬОГО</t>
  </si>
  <si>
    <t>Разом</t>
  </si>
  <si>
    <t>у т.ч. бюджет розвитку</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</si>
  <si>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</si>
  <si>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</si>
  <si>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</si>
  <si>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</si>
  <si>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</si>
  <si>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</si>
  <si>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Всього за типом кредитора</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</si>
  <si>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</si>
  <si>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</si>
  <si>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</si>
  <si>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</si>
  <si>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</si>
  <si>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</si>
  <si>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</si>
  <si>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за типом боргового зобов'язання</t>
  </si>
  <si>
    <t>Відділ  культури виконавчого комітету Кузнецовської міської ради</t>
  </si>
  <si>
    <t>Фінансове управління виконавчого комітету Кузнецовської міської ради</t>
  </si>
  <si>
    <t>ВСЬОГО ВИДАТКІВ</t>
  </si>
  <si>
    <t>0732</t>
  </si>
  <si>
    <t>0111</t>
  </si>
  <si>
    <t>0910</t>
  </si>
  <si>
    <t>0921</t>
  </si>
  <si>
    <t>0922</t>
  </si>
  <si>
    <t>0960</t>
  </si>
  <si>
    <t>0950</t>
  </si>
  <si>
    <t>0970</t>
  </si>
  <si>
    <t>0990</t>
  </si>
  <si>
    <t>0810</t>
  </si>
  <si>
    <t>1090</t>
  </si>
  <si>
    <t>1040</t>
  </si>
  <si>
    <t>0610</t>
  </si>
  <si>
    <t>0620</t>
  </si>
  <si>
    <t>1060</t>
  </si>
  <si>
    <t>0421</t>
  </si>
  <si>
    <t>0456</t>
  </si>
  <si>
    <t>0180</t>
  </si>
  <si>
    <t>0133</t>
  </si>
  <si>
    <t>0490</t>
  </si>
  <si>
    <t>1070</t>
  </si>
  <si>
    <t>1010</t>
  </si>
  <si>
    <t>1020</t>
  </si>
  <si>
    <t>0824</t>
  </si>
  <si>
    <t>0828</t>
  </si>
  <si>
    <t>0829</t>
  </si>
  <si>
    <t>Заходи та роботи з мобілізаційної підготовки місцевого значення</t>
  </si>
  <si>
    <t>0380</t>
  </si>
  <si>
    <t>180107</t>
  </si>
  <si>
    <t>Фінансування енергозберігаючих заходів</t>
  </si>
  <si>
    <t>0470</t>
  </si>
  <si>
    <t>0540</t>
  </si>
  <si>
    <t>0411</t>
  </si>
  <si>
    <t>0511</t>
  </si>
  <si>
    <t>Резервний фонд</t>
  </si>
  <si>
    <t>2</t>
  </si>
  <si>
    <t>Загальний фонд</t>
  </si>
  <si>
    <t>Спеціальний фонд</t>
  </si>
  <si>
    <t>Загальний обсяг фінансування будівництва</t>
  </si>
  <si>
    <t>Відсоток завершеності будівництва об"єктів на майбутні роки</t>
  </si>
  <si>
    <t>Всього видатків на завершення будівництва об"єктів на майбутні роки</t>
  </si>
  <si>
    <t>Разом видатків на поточний рік</t>
  </si>
  <si>
    <t>у т.ч. на погашення заборгованості що утворилася на початок року</t>
  </si>
  <si>
    <t>Благоустрій міст, сіл, селищ</t>
  </si>
  <si>
    <t xml:space="preserve"> Фінансове управління виконавчого комітету Кузнецовської міської ради</t>
  </si>
  <si>
    <t>Назва об"єктів відповідно до проектно-кошторисної документації тощо</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</si>
  <si>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</si>
  <si>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</si>
  <si>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</si>
  <si>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</si>
  <si>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</si>
  <si>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</si>
  <si>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</si>
  <si>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Утримання клубів підлітків за місцем проживання</t>
  </si>
  <si>
    <t>0763</t>
  </si>
  <si>
    <t>Бiблiотеки</t>
  </si>
  <si>
    <t>Разом загальний та спеціальний фонди</t>
  </si>
  <si>
    <t>Міська програма з мобілізаційної підготовки та мобілізації на 2015-2017 роки</t>
  </si>
  <si>
    <t>Інші видатки</t>
  </si>
  <si>
    <t>Управління освіти виконавчого комітету Кузнецовської міської ради</t>
  </si>
  <si>
    <t>Міська програма розвитку культури на 2013-2017 роки</t>
  </si>
  <si>
    <t xml:space="preserve">Код програмної класифікації видатків та кредитування місцевих бюджетів </t>
  </si>
  <si>
    <t>Назва головного розпорядника, відповідального виконавця, бюджетної програми або напряму видатків згідно з типовою відомчою/ТПКВКМБ/ТКВКБМС</t>
  </si>
  <si>
    <t xml:space="preserve">Найменування місцевої (регіональної) програми </t>
  </si>
  <si>
    <t>Міська комплексна програма "Здоров'я" на 2017 рік</t>
  </si>
  <si>
    <t>Комплексна програма підтримки сім'ї, дітей та молоді міста на 2017 рік</t>
  </si>
  <si>
    <t xml:space="preserve">Міська програма відпочинку та оздоровлення дітей на 2017 рік      </t>
  </si>
  <si>
    <t xml:space="preserve">Міська програма висвітлення діяльності органів місцевого самоврядування в засобах масової інформації на 2017 рік </t>
  </si>
  <si>
    <t xml:space="preserve">Всього    </t>
  </si>
  <si>
    <t>Програми і централізовані заходиборотьби з туберкульозом</t>
  </si>
  <si>
    <t>0313110</t>
  </si>
  <si>
    <t>Заклади і заходи з питань дітей та їх соціального захисту</t>
  </si>
  <si>
    <t>Внески до статутного капіталу суб’єктів господарювання</t>
  </si>
  <si>
    <t>0317470</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</si>
  <si>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t>
  </si>
  <si>
    <t xml:space="preserve">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 </t>
  </si>
  <si>
    <t>0313141</t>
  </si>
  <si>
    <t>0313142</t>
  </si>
  <si>
    <t>Реалізація державної політики у молодіжній сфері</t>
  </si>
  <si>
    <t>Соціальні програми і заходи державних органів у справах молоді</t>
  </si>
  <si>
    <t>1015030</t>
  </si>
  <si>
    <t>Розвиток дитячо-юнацького та резервного спорту</t>
  </si>
  <si>
    <t>1015031</t>
  </si>
  <si>
    <t xml:space="preserve">Найменування головного розпорядника, відповідального виконавця, бюджетної програми або напряму видатків згідно з типовою відомчою/ТПКВКМБ/ТКВКБМС              </t>
  </si>
  <si>
    <t>Код ТПКВКМБ/ТКВКБМС</t>
  </si>
  <si>
    <t>16(гр5 +гр10)</t>
  </si>
  <si>
    <t>2030</t>
  </si>
  <si>
    <t>0170</t>
  </si>
  <si>
    <t>2210</t>
  </si>
  <si>
    <t>2212</t>
  </si>
  <si>
    <t>2214</t>
  </si>
  <si>
    <t>2215</t>
  </si>
  <si>
    <t>3400</t>
  </si>
  <si>
    <t>3110</t>
  </si>
  <si>
    <t>3112</t>
  </si>
  <si>
    <t>3130</t>
  </si>
  <si>
    <t>3131</t>
  </si>
  <si>
    <t>3132</t>
  </si>
  <si>
    <t>3140</t>
  </si>
  <si>
    <t>3141</t>
  </si>
  <si>
    <t>3142</t>
  </si>
  <si>
    <t>3500</t>
  </si>
  <si>
    <t>3160</t>
  </si>
  <si>
    <t>6010</t>
  </si>
  <si>
    <t>6020</t>
  </si>
  <si>
    <t>6021</t>
  </si>
  <si>
    <t>6060</t>
  </si>
  <si>
    <t>6100</t>
  </si>
  <si>
    <t>5010</t>
  </si>
  <si>
    <t>5011</t>
  </si>
  <si>
    <t>5012</t>
  </si>
  <si>
    <t>6310</t>
  </si>
  <si>
    <t>7310</t>
  </si>
  <si>
    <t>6650</t>
  </si>
  <si>
    <t>7410</t>
  </si>
  <si>
    <t>7450</t>
  </si>
  <si>
    <t>7470</t>
  </si>
  <si>
    <t>7500</t>
  </si>
  <si>
    <t>7830</t>
  </si>
  <si>
    <t>9110</t>
  </si>
  <si>
    <t>9140</t>
  </si>
  <si>
    <t>8600</t>
  </si>
  <si>
    <t>1150</t>
  </si>
  <si>
    <t>1160</t>
  </si>
  <si>
    <t>1170</t>
  </si>
  <si>
    <t>1190</t>
  </si>
  <si>
    <t>1200</t>
  </si>
  <si>
    <t>1230</t>
  </si>
  <si>
    <t>5030</t>
  </si>
  <si>
    <t>5031</t>
  </si>
  <si>
    <t>3010</t>
  </si>
  <si>
    <t>3011</t>
  </si>
  <si>
    <t>3012</t>
  </si>
  <si>
    <t>3013</t>
  </si>
  <si>
    <t>3015</t>
  </si>
  <si>
    <t>3016</t>
  </si>
  <si>
    <t>3020</t>
  </si>
  <si>
    <t>3021</t>
  </si>
  <si>
    <t>3026</t>
  </si>
  <si>
    <t>3030</t>
  </si>
  <si>
    <t>3035</t>
  </si>
  <si>
    <t>3040</t>
  </si>
  <si>
    <t>3041</t>
  </si>
  <si>
    <t>3042</t>
  </si>
  <si>
    <t>3043</t>
  </si>
  <si>
    <t>3044</t>
  </si>
  <si>
    <t>3045</t>
  </si>
  <si>
    <t>3046</t>
  </si>
  <si>
    <t>3047</t>
  </si>
  <si>
    <t>3048</t>
  </si>
  <si>
    <t>3049</t>
  </si>
  <si>
    <t>3050</t>
  </si>
  <si>
    <t>3080</t>
  </si>
  <si>
    <t>3180</t>
  </si>
  <si>
    <t>3181</t>
  </si>
  <si>
    <t>3100</t>
  </si>
  <si>
    <t>3104</t>
  </si>
  <si>
    <t>3105</t>
  </si>
  <si>
    <t>4060</t>
  </si>
  <si>
    <t>4090</t>
  </si>
  <si>
    <t>4100</t>
  </si>
  <si>
    <t>4200</t>
  </si>
  <si>
    <t>8120</t>
  </si>
  <si>
    <t>8010</t>
  </si>
  <si>
    <t>2220</t>
  </si>
  <si>
    <t xml:space="preserve">Програма поводження з відходами м.Вараш на 2016-2020 роки      </t>
  </si>
  <si>
    <t xml:space="preserve">Програма реформування і розвитку житлово-комунального господарства міста Вараш на 2016-2020 роки </t>
  </si>
  <si>
    <t>Програма благоустрою міста Вараш на 2016-2020 роки</t>
  </si>
  <si>
    <t xml:space="preserve">Міська програма розвитку фізичної культури і спорту у місті Вараш на 2017 рік       </t>
  </si>
  <si>
    <t>Програма "Безпечне місто Вараш на 2016-2017 роки"</t>
  </si>
  <si>
    <t>Програма земельної реформи у м.Вараш на 2017 рік</t>
  </si>
  <si>
    <t>Програма розвитку автомобільних доріг, дорожнього руху та його безпеки у місті Вараш на 2016-2020 роки</t>
  </si>
  <si>
    <t>Програма з енергозбереження м.Вараш на 2016-2020 роки</t>
  </si>
  <si>
    <t>Програма розвитку малого і середнього підприємництва в місті Вараш на 2015-2017 роки</t>
  </si>
  <si>
    <t>Програма розвитку та реалізації питань містобудування у м.Вараш на 2017 рік</t>
  </si>
  <si>
    <t>Програма реалізації природоохоронних заходів м.Вараш на 2017 рік</t>
  </si>
  <si>
    <t>Міська програма харчування учнів загальноосвітніх навчальних закладів міста Вараш на 2017 рік</t>
  </si>
  <si>
    <t>Програма соціальної допомоги в місті Вараш на 2017 рік</t>
  </si>
  <si>
    <t>Програма розвитку парку культури та відпочинку м.Вараш на 2015-2020 роки</t>
  </si>
  <si>
    <t>апарат</t>
  </si>
  <si>
    <t>освіта</t>
  </si>
  <si>
    <t>ох.здоровя</t>
  </si>
  <si>
    <t xml:space="preserve">соцзахист </t>
  </si>
  <si>
    <t>культура</t>
  </si>
  <si>
    <t>фізкультура</t>
  </si>
  <si>
    <t>резервний</t>
  </si>
  <si>
    <t>ЖКГ</t>
  </si>
  <si>
    <t>ремонт доріг</t>
  </si>
  <si>
    <t>енергозбереження</t>
  </si>
  <si>
    <t>0100</t>
  </si>
  <si>
    <t>1000</t>
  </si>
  <si>
    <t>3000</t>
  </si>
  <si>
    <t>4000</t>
  </si>
  <si>
    <t>5000</t>
  </si>
  <si>
    <t>6000</t>
  </si>
  <si>
    <t>будівництво</t>
  </si>
  <si>
    <t>6300</t>
  </si>
  <si>
    <t>6600</t>
  </si>
  <si>
    <t>7300</t>
  </si>
  <si>
    <t>землеустрій</t>
  </si>
  <si>
    <t>7400</t>
  </si>
  <si>
    <t>підприємництво</t>
  </si>
  <si>
    <t>містобудування</t>
  </si>
  <si>
    <t>8000</t>
  </si>
  <si>
    <t>9000</t>
  </si>
  <si>
    <t>цільові фонди</t>
  </si>
  <si>
    <t>інші видатки</t>
  </si>
  <si>
    <t>7800</t>
  </si>
  <si>
    <t>мобілізація</t>
  </si>
  <si>
    <t>внески в стат.фонд</t>
  </si>
  <si>
    <t>освітня субвенція</t>
  </si>
  <si>
    <t>медична субвенція</t>
  </si>
  <si>
    <t>в т.ч.:</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</si>
  <si>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</si>
  <si>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3031</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</si>
  <si>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</si>
  <si>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</si>
  <si>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оплати послуг зв'язку</t>
  </si>
  <si>
    <t>3034</t>
  </si>
  <si>
    <t>1518800</t>
  </si>
  <si>
    <t>8800</t>
  </si>
  <si>
    <t>2416310</t>
  </si>
  <si>
    <t>1016310</t>
  </si>
  <si>
    <t>0318800</t>
  </si>
  <si>
    <t>4710000</t>
  </si>
  <si>
    <t>4700000</t>
  </si>
  <si>
    <t>Управління містобудування, архітектури та капітального будівництва виконавчого комітету Кузнецовської міської ради</t>
  </si>
  <si>
    <t>4710180</t>
  </si>
  <si>
    <t>0316052</t>
  </si>
  <si>
    <t>6052</t>
  </si>
  <si>
    <t>Фінансова підтримка об’єктів комунального господарства</t>
  </si>
  <si>
    <t>Забезпечення функціонування водопровідно-каналізаційного господарства</t>
  </si>
  <si>
    <t>6050</t>
  </si>
  <si>
    <t>0316050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</si>
  <si>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</si>
  <si>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0316130</t>
  </si>
  <si>
    <t>6130</t>
  </si>
  <si>
    <t>Міська програма "Питна вода міста Вараш" на 2006-2020 роки</t>
  </si>
  <si>
    <t>Зміни до фінансування  бюджету м.Вараш на 2017 рік</t>
  </si>
  <si>
    <t>Внески у статутний капітал комунального підприємства "Благоустрій" Кузнецовської міської ради</t>
  </si>
  <si>
    <t>Внески у статутний капітал комунального підприємства "Житлокомунсервіс" Кузнецовської міської ради</t>
  </si>
  <si>
    <t>Реконструкція ЗОШ №1 в м.Кузнецовськ (коригування)</t>
  </si>
  <si>
    <t>Керівництво і управління у відповідній сфері у містах, селищах, селах</t>
  </si>
  <si>
    <t>в т.ч. за рахунок субвенції з державного бюджету на надання державної підтримки особам з особливими освітніми потребами</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</si>
  <si>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</si>
  <si>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інші субвенції</t>
  </si>
  <si>
    <t>0316051</t>
  </si>
  <si>
    <t>6051</t>
  </si>
  <si>
    <t>Забезпечення функціонування теплових мереж</t>
  </si>
  <si>
    <t>в тому числі за рахунок субвенції з державного бюджету</t>
  </si>
  <si>
    <t>Виконавчий комітет Вараської міської ради</t>
  </si>
  <si>
    <t>субвенція з районів</t>
  </si>
  <si>
    <t>субвенція на пільги</t>
  </si>
  <si>
    <t>Код бюджету</t>
  </si>
  <si>
    <t>Назва місцевого бюджету адміністративно -територіальної одиниці</t>
  </si>
  <si>
    <t>Субвенції з бюджету м.Вараш</t>
  </si>
  <si>
    <t>Субвенції з бюджету м.Кузнецовськ</t>
  </si>
  <si>
    <t xml:space="preserve">Субвенції загального фонду </t>
  </si>
  <si>
    <t xml:space="preserve">Субвенції спеціального фонду </t>
  </si>
  <si>
    <t xml:space="preserve">Субвенція загального фонду на: </t>
  </si>
  <si>
    <t xml:space="preserve">Субвенція спеціального фонду на: </t>
  </si>
  <si>
    <t xml:space="preserve">Інші субвенції (ремонт автомобіля PEUGEOT Boxer Кузнецовської підстанції екстреної (швидкої) медичної допомоги комунального закладу "Обласний центр екстреної медичної допомоги та медицини катастроф" Рівненської обласної ради)  </t>
  </si>
  <si>
    <t>Інші субвенції (надання послуг з комплексної реабілітації інвалідів в комунальному закладі "Рівненський обласний центр комплексної реабілітації  інвалідів" в с.Олександрія)</t>
  </si>
  <si>
    <t>Інші субвенції (забезпечення послугами оздоровлення і відпочинку дітей, які потребують особливої соціальної уваги та підтримки, шляхом компенсації вартості путівки на оздоровлення дітей через співфінансування з міського бюджету)</t>
  </si>
  <si>
    <t>Інші субвенції (співфінансування проекту технічної допомоги Європейського Союзу "Центр надання адміністративних послуг як інноваційний інструмент взаємодії влади та громади")</t>
  </si>
  <si>
    <t>Субвенція з міського бюджету на утримання об’єктів спільного користування чи ліквідацію негативних наслідків діяльності  об’єктів спільного користування</t>
  </si>
  <si>
    <t>Обласний бюджет Рівненської області</t>
  </si>
  <si>
    <t>Бюджет Володимирецького району</t>
  </si>
  <si>
    <t xml:space="preserve">Міський бюджет </t>
  </si>
  <si>
    <t>Зміни</t>
  </si>
  <si>
    <t>до доходної частини бюджету м. Вараш на 2017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</si>
  <si>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</si>
  <si>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</si>
  <si>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</si>
  <si>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</si>
  <si>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</si>
  <si>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</si>
  <si>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</si>
  <si>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</si>
  <si>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</si>
  <si>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</si>
  <si>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</si>
  <si>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</si>
  <si>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</si>
  <si>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</si>
  <si>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</si>
  <si>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</si>
  <si>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</si>
  <si>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</si>
  <si>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</si>
  <si>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</si>
  <si>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</si>
  <si>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</si>
  <si>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</si>
  <si>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</si>
  <si>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</si>
  <si>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</si>
  <si>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</si>
  <si>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</si>
  <si>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</si>
  <si>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18030100 </t>
  </si>
  <si>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</si>
  <si>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</si>
  <si>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</si>
  <si>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</si>
  <si>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</si>
  <si>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</si>
  <si>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</si>
  <si>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</si>
  <si>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</si>
  <si>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</si>
  <si>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</si>
  <si>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</si>
  <si>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</si>
  <si>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</si>
  <si>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</si>
  <si>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</si>
  <si>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</si>
  <si>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</si>
  <si>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</si>
  <si>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</si>
  <si>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</si>
  <si>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</si>
  <si>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</si>
  <si>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</si>
  <si>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</si>
  <si>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</si>
  <si>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</si>
  <si>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</si>
  <si>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</si>
  <si>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</si>
  <si>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</si>
  <si>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 xml:space="preserve">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</si>
  <si>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</si>
  <si>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</si>
  <si>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</si>
  <si>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</si>
  <si>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</si>
  <si>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</si>
  <si>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</si>
  <si>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</si>
  <si>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</si>
  <si>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</si>
  <si>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Всього доходів</t>
  </si>
  <si>
    <t>Офіційні трансферти</t>
  </si>
  <si>
    <t>Від органів державного управління</t>
  </si>
  <si>
    <t>Субвенції</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</si>
  <si>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інвалілами I чи II групи внаслідок психічного розладу</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</si>
  <si>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 утримання будинків і споруд та прибудинкових територій), вивезення побутового сміття та рідких нечисот</t>
  </si>
  <si>
    <t xml:space="preserve">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        </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</si>
  <si>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</si>
  <si>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</si>
  <si>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</si>
  <si>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в т.ч.</t>
  </si>
  <si>
    <t>з районних і міських бюджетів бюджету міста Вараш на обслуговування осіб з обмеженими фізичними можливостями в комунальному закладі "Кузнецовський міський центр соціальної реабілітації дітей-інвалідів" імені З.А.Матвієнко:</t>
  </si>
  <si>
    <t>Березнівського району</t>
  </si>
  <si>
    <t>Володимирецького району</t>
  </si>
  <si>
    <t>Гощанський район</t>
  </si>
  <si>
    <t>Дубенського району</t>
  </si>
  <si>
    <t>Дубровицького району</t>
  </si>
  <si>
    <t>Зарічненського району</t>
  </si>
  <si>
    <t>Здолбунівського району</t>
  </si>
  <si>
    <t>Костопільського району</t>
  </si>
  <si>
    <t>Сарненського району</t>
  </si>
  <si>
    <t>Рівненського району</t>
  </si>
  <si>
    <t>м.Дубно</t>
  </si>
  <si>
    <t>м.Острог</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</si>
  <si>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</si>
  <si>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</si>
  <si>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Секретар міської ради                                                            І.Шумра</t>
  </si>
  <si>
    <t>Інші культурно-освітні заклади та заходи</t>
  </si>
  <si>
    <t>Будівництво об"єктів інфраструктури парку культури та відпочинку за адресою: м.Вараш, проспект імені Т. Шевченка</t>
  </si>
  <si>
    <t>в т.ч. за рахунок субвенції з державного бюджету на здійснення заходів щодо соціально-економічного розвитку окремих територій</t>
  </si>
  <si>
    <t>за рахунок субвенції з державного бюджету на здійснення заходів щодо соціально-економічного розвитку окремих територій</t>
  </si>
  <si>
    <t>Капітальний ремонт житлового фонду об'єднань співвласників багатоквартирних будинків</t>
  </si>
  <si>
    <t>0316022</t>
  </si>
  <si>
    <t>6022</t>
  </si>
  <si>
    <t>0316150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</si>
  <si>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</si>
  <si>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0640</t>
  </si>
  <si>
    <t>6150</t>
  </si>
  <si>
    <t xml:space="preserve"> за рахунок субвенції з державного бюджету на здійснення заходів щодо соціально-економічного розвитку окремих територій</t>
  </si>
  <si>
    <r>
      <t>Туристичний збір</t>
    </r>
    <r>
      <rPr>
        <sz val="20"/>
        <rFont val="Times New Roman"/>
        <family val="1"/>
        <charset val="204"/>
      </rPr>
      <t> </t>
    </r>
  </si>
  <si>
    <t>Місцеві податки </t>
  </si>
  <si>
    <t>Податок на майно </t>
  </si>
  <si>
    <t>Земельний податок з юридичних осіб </t>
  </si>
  <si>
    <t>Єдиний податок  </t>
  </si>
  <si>
    <t>Єдиний податок з фізичних осіб </t>
  </si>
  <si>
    <t>Субвенція з державного бюджету місцевим бюджетам на здійснення заходів щодо соціально-економічного розвитку окремих територій</t>
  </si>
  <si>
    <t>Додаток  № 1</t>
  </si>
  <si>
    <t>до рішення міської ради</t>
  </si>
  <si>
    <t>Програма співфінансування  ремонтів житлових будинків ОСББ м. Вараш  на 2016-2020 роки  в новій редакції</t>
  </si>
  <si>
    <t xml:space="preserve">в т.ч.за рахунок медичної субвенції з державного бюджету місцевим бюджетам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</si>
  <si>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     Секретар міської ради                                             І.Шумра</t>
  </si>
  <si>
    <t>09 червня 2017 року  №762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</si>
</sst>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
  </numFmts>
  <fonts count="184" x14ac:knownFonts="1">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9"/>
      <name val="Times New Roman"/>
      <family val="1"/>
    </font>
    <font>
      <b/>
      <sz val="12"/>
      <name val="Times New Roman"/>
      <family val="1"/>
    </font>
    <font>
      <b/>
      <sz val="10"/>
      <name val="Times New Roman"/>
      <family val="1"/>
      <charset val="204"/>
    </font>
    <font>
      <sz val="8"/>
      <name val="Times New Roman"/>
      <family val="1"/>
      <charset val="204"/>
    </font>
    <font>
      <i/>
      <sz val="10"/>
      <name val="Times New Roman"/>
      <family val="1"/>
    </font>
    <font>
      <sz val="9"/>
      <name val="Times New Roman"/>
      <family val="1"/>
    </font>
    <font>
      <b/>
      <i/>
      <sz val="10"/>
      <name val="Times New Roman"/>
      <family val="1"/>
    </font>
    <font>
      <sz val="12"/>
      <name val="Times New Roman"/>
      <family val="1"/>
    </font>
    <font>
      <sz val="9"/>
      <color indexed="8"/>
      <name val="Times New Roman"/>
      <family val="1"/>
    </font>
    <font>
      <sz val="10"/>
      <color indexed="8"/>
      <name val="Times New Roman"/>
      <family val="1"/>
    </font>
    <font>
      <sz val="9"/>
      <name val="Times New Roman CYR"/>
      <family val="1"/>
      <charset val="204"/>
    </font>
    <font>
      <sz val="10"/>
      <name val="Times New Roman Cyr"/>
      <family val="1"/>
      <charset val="204"/>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b/>
      <sz val="8"/>
      <name val="Times New Roman"/>
      <family val="1"/>
    </font>
    <font>
      <b/>
      <i/>
      <sz val="10"/>
      <name val="Times New Roman CYR"/>
      <charset val="204"/>
    </font>
    <font>
      <b/>
      <i/>
      <sz val="10"/>
      <name val="Times New Roman"/>
      <family val="1"/>
      <charset val="204"/>
    </font>
    <font>
      <b/>
      <sz val="9"/>
      <name val="Times New Roman CYR"/>
      <family val="1"/>
      <charset val="204"/>
    </font>
    <font>
      <sz val="10"/>
      <name val="Times New Roman CYR"/>
      <charset val="204"/>
    </font>
    <font>
      <b/>
      <sz val="11"/>
      <name val="Times New Roman"/>
      <family val="1"/>
    </font>
    <font>
      <b/>
      <sz val="12"/>
      <color indexed="8"/>
      <name val="Times New Roman Cyr"/>
      <family val="1"/>
      <charset val="204"/>
    </font>
    <font>
      <sz val="10"/>
      <name val="Helv"/>
      <charset val="204"/>
    </font>
    <font>
      <sz val="10"/>
      <name val="Arial Cyr"/>
      <charset val="204"/>
    </font>
    <font>
      <sz val="11"/>
      <name val="Times New Roman"/>
      <family val="1"/>
      <charset val="204"/>
    </font>
    <font>
      <sz val="10"/>
      <name val="Times New Roman"/>
      <family val="1"/>
      <charset val="204"/>
    </font>
    <font>
      <sz val="14"/>
      <name val="Times New Roman"/>
      <family val="1"/>
      <charset val="204"/>
    </font>
    <font>
      <b/>
      <sz val="16"/>
      <name val="Times New Roman"/>
      <family val="1"/>
    </font>
    <font>
      <sz val="9"/>
      <name val="Times New Roman"/>
      <family val="1"/>
      <charset val="204"/>
    </font>
    <font>
      <sz val="12"/>
      <name val="Arial Cyr"/>
      <family val="2"/>
      <charset val="204"/>
    </font>
    <font>
      <sz val="10"/>
      <name val="Arial Cyr"/>
      <family val="2"/>
      <charset val="204"/>
    </font>
    <font>
      <b/>
      <sz val="14"/>
      <name val="Times New Roman Cyr"/>
      <family val="1"/>
      <charset val="204"/>
    </font>
    <font>
      <sz val="14"/>
      <name val="Times New Roman Cyr"/>
      <family val="1"/>
      <charset val="204"/>
    </font>
    <font>
      <sz val="14"/>
      <color indexed="8"/>
      <name val="Times New Roman"/>
      <family val="1"/>
    </font>
    <font>
      <sz val="14"/>
      <name val="Arial Cyr"/>
      <family val="2"/>
      <charset val="204"/>
    </font>
    <font>
      <sz val="16"/>
      <name val="Arial Cyr"/>
      <family val="2"/>
      <charset val="204"/>
    </font>
    <font>
      <b/>
      <sz val="8"/>
      <name val="Times New Roman"/>
      <family val="1"/>
      <charset val="204"/>
    </font>
    <font>
      <sz val="18"/>
      <name val="Times New Roman"/>
      <family val="1"/>
      <charset val="204"/>
    </font>
    <font>
      <sz val="18"/>
      <color indexed="8"/>
      <name val="Times New Roman"/>
      <family val="1"/>
      <charset val="204"/>
    </font>
    <font>
      <i/>
      <sz val="9"/>
      <name val="Times New Roman"/>
      <family val="1"/>
    </font>
    <font>
      <b/>
      <sz val="14"/>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4"/>
      <name val="Times New Roman"/>
      <family val="1"/>
    </font>
    <font>
      <b/>
      <sz val="10"/>
      <name val="Arial Cyr"/>
      <charset val="204"/>
    </font>
    <font>
      <sz val="9"/>
      <name val="Arial Cyr"/>
      <charset val="204"/>
    </font>
    <font>
      <b/>
      <sz val="7"/>
      <name val="Times New Roman"/>
      <family val="1"/>
    </font>
    <font>
      <sz val="13"/>
      <name val="Arial Cyr"/>
      <charset val="204"/>
    </font>
    <font>
      <sz val="14"/>
      <color indexed="10"/>
      <name val="Times New Roman"/>
      <family val="1"/>
    </font>
    <font>
      <sz val="10"/>
      <color indexed="10"/>
      <name val="Arial Cyr"/>
      <charset val="204"/>
    </font>
    <font>
      <b/>
      <sz val="14"/>
      <color indexed="10"/>
      <name val="Times New Roman"/>
      <family val="1"/>
      <charset val="204"/>
    </font>
    <font>
      <b/>
      <sz val="12"/>
      <name val="Arial Cyr"/>
      <charset val="204"/>
    </font>
    <font>
      <b/>
      <sz val="8"/>
      <color indexed="81"/>
      <name val="Tahoma"/>
      <family val="2"/>
      <charset val="204"/>
    </font>
    <font>
      <sz val="8"/>
      <color indexed="81"/>
      <name val="Tahoma"/>
      <family val="2"/>
      <charset val="204"/>
    </font>
    <font>
      <i/>
      <sz val="9"/>
      <name val="Times New Roman CYR"/>
      <family val="1"/>
      <charset val="204"/>
    </font>
    <font>
      <i/>
      <sz val="10"/>
      <color indexed="8"/>
      <name val="Times New Roman"/>
      <family val="1"/>
    </font>
    <font>
      <i/>
      <sz val="10"/>
      <name val="Times New Roman CYR"/>
      <charset val="204"/>
    </font>
    <font>
      <i/>
      <sz val="10"/>
      <name val="Times New Roman Cyr"/>
      <family val="1"/>
      <charset val="204"/>
    </font>
    <font>
      <b/>
      <i/>
      <sz val="12"/>
      <name val="Times New Roman CYR"/>
      <family val="1"/>
      <charset val="204"/>
    </font>
    <font>
      <i/>
      <sz val="10"/>
      <name val="Arial Cyr"/>
      <charset val="204"/>
    </font>
    <font>
      <i/>
      <sz val="9"/>
      <name val="Times New Roman"/>
      <family val="1"/>
      <charset val="204"/>
    </font>
    <font>
      <b/>
      <i/>
      <sz val="10"/>
      <name val="Times New Roman Cyr"/>
      <family val="1"/>
      <charset val="204"/>
    </font>
    <font>
      <i/>
      <sz val="10"/>
      <color indexed="8"/>
      <name val="Times New Roman"/>
      <family val="1"/>
      <charset val="204"/>
    </font>
    <font>
      <i/>
      <sz val="9"/>
      <color indexed="8"/>
      <name val="Times New Roman"/>
      <family val="1"/>
    </font>
    <font>
      <i/>
      <sz val="10"/>
      <color indexed="10"/>
      <name val="Times New Roman"/>
      <family val="1"/>
    </font>
    <font>
      <b/>
      <i/>
      <sz val="12"/>
      <color indexed="10"/>
      <name val="Times New Roman CYR"/>
      <family val="1"/>
      <charset val="204"/>
    </font>
    <font>
      <b/>
      <sz val="12"/>
      <color indexed="10"/>
      <name val="Times New Roman CYR"/>
      <family val="1"/>
      <charset val="204"/>
    </font>
    <font>
      <b/>
      <sz val="14"/>
      <name val="Arial Cyr"/>
      <charset val="204"/>
    </font>
    <font>
      <i/>
      <sz val="14"/>
      <name val="Times New Roman"/>
      <family val="1"/>
      <charset val="204"/>
    </font>
    <font>
      <sz val="10"/>
      <color rgb="FFFF0000"/>
      <name val="Arial Cyr"/>
      <charset val="204"/>
    </font>
    <font>
      <sz val="14"/>
      <color rgb="FFFF0000"/>
      <name val="Times New Roman"/>
      <family val="1"/>
    </font>
    <font>
      <sz val="10"/>
      <color rgb="FFFF0000"/>
      <name val="Helv"/>
      <charset val="204"/>
    </font>
    <font>
      <b/>
      <sz val="14"/>
      <color rgb="FFFF0000"/>
      <name val="Times New Roman"/>
      <family val="1"/>
      <charset val="204"/>
    </font>
    <font>
      <sz val="14"/>
      <color rgb="FFFF0000"/>
      <name val="Times New Roman Cyr"/>
      <family val="1"/>
      <charset val="204"/>
    </font>
    <font>
      <sz val="16"/>
      <color rgb="FFFF0000"/>
      <name val="Times New Roman"/>
      <family val="1"/>
    </font>
    <font>
      <sz val="16"/>
      <color rgb="FFFF0000"/>
      <name val="Arial Cyr"/>
      <charset val="204"/>
    </font>
    <font>
      <sz val="12"/>
      <name val="Arial Cyr"/>
      <charset val="204"/>
    </font>
    <font>
      <i/>
      <sz val="14"/>
      <name val="Times New Roman Cyr"/>
      <charset val="204"/>
    </font>
    <font>
      <i/>
      <sz val="9"/>
      <name val="Times New Roman CYR"/>
      <charset val="204"/>
    </font>
    <font>
      <sz val="10"/>
      <color rgb="FFFF0000"/>
      <name val="Times New Roman"/>
      <family val="1"/>
      <charset val="204"/>
    </font>
    <font>
      <b/>
      <sz val="14"/>
      <color rgb="FFFF0000"/>
      <name val="Times New Roman Cyr"/>
      <family val="1"/>
      <charset val="204"/>
    </font>
    <font>
      <sz val="14"/>
      <color rgb="FFFF0000"/>
      <name val="Times New Roman"/>
      <family val="1"/>
      <charset val="204"/>
    </font>
    <font>
      <i/>
      <sz val="12"/>
      <color rgb="FFFF0000"/>
      <name val="Times New Roman Cyr"/>
      <family val="1"/>
      <charset val="204"/>
    </font>
    <font>
      <i/>
      <sz val="12"/>
      <color rgb="FFFF0000"/>
      <name val="Times New Roman"/>
      <family val="1"/>
    </font>
    <font>
      <i/>
      <sz val="12"/>
      <color rgb="FFFF0000"/>
      <name val="Times New Roman"/>
      <family val="1"/>
      <charset val="204"/>
    </font>
    <font>
      <sz val="14"/>
      <name val="Times New Roman CYR"/>
      <charset val="204"/>
    </font>
    <font>
      <sz val="14"/>
      <color indexed="8"/>
      <name val="Times New Roman"/>
      <family val="1"/>
      <charset val="204"/>
    </font>
    <font>
      <b/>
      <sz val="14"/>
      <name val="Times New Roman Cyr"/>
      <charset val="204"/>
    </font>
    <font>
      <i/>
      <sz val="14"/>
      <name val="Times New Roman"/>
      <family val="1"/>
    </font>
    <font>
      <i/>
      <sz val="14"/>
      <name val="Times New Roman CYR"/>
      <family val="1"/>
      <charset val="204"/>
    </font>
    <font>
      <sz val="13"/>
      <name val="Times New Roman"/>
      <family val="1"/>
    </font>
    <font>
      <i/>
      <sz val="13"/>
      <name val="Times New Roman"/>
      <family val="1"/>
    </font>
    <font>
      <sz val="9"/>
      <color rgb="FFFF0000"/>
      <name val="Times New Roman CYR"/>
      <family val="1"/>
      <charset val="204"/>
    </font>
    <font>
      <sz val="10"/>
      <color rgb="FFFF0000"/>
      <name val="Times New Roman"/>
      <family val="1"/>
    </font>
    <font>
      <b/>
      <sz val="10"/>
      <color rgb="FFFF0000"/>
      <name val="Times New Roman"/>
      <family val="1"/>
      <charset val="204"/>
    </font>
    <font>
      <b/>
      <sz val="10"/>
      <color rgb="FFFF0000"/>
      <name val="Times New Roman"/>
      <family val="1"/>
    </font>
    <font>
      <i/>
      <sz val="9"/>
      <color rgb="FFFF0000"/>
      <name val="Times New Roman CYR"/>
      <family val="1"/>
      <charset val="204"/>
    </font>
    <font>
      <i/>
      <sz val="10"/>
      <color rgb="FFFF0000"/>
      <name val="Times New Roman"/>
      <family val="1"/>
    </font>
    <font>
      <b/>
      <i/>
      <sz val="10"/>
      <color rgb="FFFF0000"/>
      <name val="Times New Roman"/>
      <family val="1"/>
      <charset val="204"/>
    </font>
    <font>
      <i/>
      <sz val="10"/>
      <color rgb="FFFF0000"/>
      <name val="Times New Roman"/>
      <family val="1"/>
      <charset val="204"/>
    </font>
    <font>
      <b/>
      <i/>
      <sz val="10"/>
      <color rgb="FFFF0000"/>
      <name val="Times New Roman"/>
      <family val="1"/>
    </font>
    <font>
      <sz val="10"/>
      <color rgb="FFFF0000"/>
      <name val="Times New Roman Cyr"/>
      <family val="1"/>
      <charset val="204"/>
    </font>
    <font>
      <sz val="10"/>
      <color rgb="FFFF0000"/>
      <name val="Times New Roman CYR"/>
      <charset val="204"/>
    </font>
    <font>
      <b/>
      <sz val="12"/>
      <color rgb="FFFF0000"/>
      <name val="Times New Roman CYR"/>
      <family val="1"/>
      <charset val="204"/>
    </font>
    <font>
      <i/>
      <sz val="10"/>
      <color rgb="FFFF0000"/>
      <name val="Times New Roman CYR"/>
      <charset val="204"/>
    </font>
    <font>
      <i/>
      <sz val="10"/>
      <color rgb="FFFF0000"/>
      <name val="Times New Roman Cyr"/>
      <family val="1"/>
      <charset val="204"/>
    </font>
    <font>
      <b/>
      <i/>
      <sz val="12"/>
      <color rgb="FFFF0000"/>
      <name val="Times New Roman CYR"/>
      <family val="1"/>
      <charset val="204"/>
    </font>
    <font>
      <sz val="12"/>
      <color rgb="FFFF0000"/>
      <name val="Times New Roman Cyr"/>
      <family val="1"/>
      <charset val="204"/>
    </font>
    <font>
      <sz val="9"/>
      <color rgb="FFFF0000"/>
      <name val="Times New Roman"/>
      <family val="1"/>
    </font>
    <font>
      <sz val="11"/>
      <color rgb="FFFF0000"/>
      <name val="Times New Roman"/>
      <family val="1"/>
    </font>
    <font>
      <b/>
      <sz val="11"/>
      <color rgb="FFFF0000"/>
      <name val="Times New Roman"/>
      <family val="1"/>
    </font>
    <font>
      <b/>
      <i/>
      <sz val="9"/>
      <name val="Times New Roman"/>
      <family val="1"/>
      <charset val="204"/>
    </font>
    <font>
      <i/>
      <sz val="9"/>
      <color indexed="10"/>
      <name val="Times New Roman Cyr"/>
      <family val="1"/>
      <charset val="204"/>
    </font>
    <font>
      <b/>
      <i/>
      <sz val="9"/>
      <name val="Times New Roman CYR"/>
      <family val="1"/>
      <charset val="204"/>
    </font>
    <font>
      <b/>
      <i/>
      <sz val="9"/>
      <color indexed="10"/>
      <name val="Times New Roman"/>
      <family val="1"/>
      <charset val="204"/>
    </font>
    <font>
      <sz val="13"/>
      <color rgb="FFFF0000"/>
      <name val="Arial Cyr"/>
      <charset val="204"/>
    </font>
    <font>
      <b/>
      <i/>
      <sz val="12"/>
      <color rgb="FFFF0000"/>
      <name val="Times New Roman"/>
      <family val="1"/>
      <charset val="204"/>
    </font>
    <font>
      <i/>
      <sz val="12"/>
      <color rgb="FFFF0000"/>
      <name val="Arial Cyr"/>
      <charset val="204"/>
    </font>
    <font>
      <i/>
      <sz val="12"/>
      <color rgb="FFFF0000"/>
      <name val="Helv"/>
      <charset val="204"/>
    </font>
    <font>
      <i/>
      <sz val="10"/>
      <color rgb="FFFF0000"/>
      <name val="Helv"/>
      <charset val="204"/>
    </font>
    <font>
      <b/>
      <i/>
      <sz val="9"/>
      <name val="Times New Roman"/>
      <family val="1"/>
    </font>
    <font>
      <b/>
      <sz val="9"/>
      <name val="Times New Roman"/>
      <family val="1"/>
      <charset val="204"/>
    </font>
    <font>
      <sz val="9"/>
      <name val="Times New Roman CYR"/>
      <charset val="204"/>
    </font>
    <font>
      <i/>
      <sz val="12"/>
      <name val="Times New Roman"/>
      <family val="1"/>
      <charset val="204"/>
    </font>
    <font>
      <i/>
      <sz val="12"/>
      <name val="Times New Roman"/>
      <family val="1"/>
    </font>
    <font>
      <i/>
      <sz val="12"/>
      <name val="Times New Roman Cyr"/>
      <charset val="204"/>
    </font>
    <font>
      <sz val="16"/>
      <name val="Times New Roman"/>
      <family val="1"/>
    </font>
    <font>
      <b/>
      <sz val="11"/>
      <name val="Times New Roman"/>
      <family val="1"/>
      <charset val="204"/>
    </font>
    <font>
      <i/>
      <sz val="12"/>
      <name val="Times New Roman Cyr"/>
      <family val="1"/>
      <charset val="204"/>
    </font>
    <font>
      <b/>
      <sz val="14"/>
      <color rgb="FFFF0000"/>
      <name val="Times New Roman"/>
      <family val="1"/>
    </font>
    <font>
      <b/>
      <sz val="11"/>
      <name val="Arial Cyr"/>
      <family val="2"/>
      <charset val="204"/>
    </font>
    <font>
      <sz val="20"/>
      <name val="Times New Roman"/>
      <family val="1"/>
      <charset val="204"/>
    </font>
    <font>
      <sz val="21"/>
      <name val="Times New Roman"/>
      <family val="1"/>
      <charset val="204"/>
    </font>
    <font>
      <sz val="21"/>
      <name val="Arial Cyr"/>
      <charset val="204"/>
    </font>
    <font>
      <sz val="30"/>
      <color indexed="8"/>
      <name val="Times New Roman"/>
      <family val="1"/>
      <charset val="204"/>
    </font>
    <font>
      <b/>
      <sz val="16"/>
      <color indexed="8"/>
      <name val="Times New Roman"/>
      <family val="1"/>
      <charset val="204"/>
    </font>
    <font>
      <sz val="10"/>
      <color indexed="8"/>
      <name val="Times New Roman"/>
      <family val="1"/>
      <charset val="204"/>
    </font>
    <font>
      <b/>
      <sz val="21"/>
      <name val="Times New Roman"/>
      <family val="1"/>
      <charset val="204"/>
    </font>
    <font>
      <b/>
      <sz val="22"/>
      <name val="Times New Roman"/>
      <family val="1"/>
      <charset val="204"/>
    </font>
    <font>
      <b/>
      <sz val="16"/>
      <name val="Times New Roman"/>
      <family val="1"/>
      <charset val="204"/>
    </font>
    <font>
      <b/>
      <sz val="22"/>
      <color indexed="8"/>
      <name val="Times New Roman"/>
      <family val="1"/>
      <charset val="204"/>
    </font>
    <font>
      <b/>
      <sz val="21"/>
      <color indexed="8"/>
      <name val="Times New Roman"/>
      <family val="1"/>
      <charset val="204"/>
    </font>
    <font>
      <b/>
      <sz val="18"/>
      <color indexed="8"/>
      <name val="Times New Roman"/>
      <family val="1"/>
      <charset val="204"/>
    </font>
    <font>
      <sz val="16"/>
      <color indexed="8"/>
      <name val="Times New Roman"/>
      <family val="1"/>
      <charset val="204"/>
    </font>
    <font>
      <sz val="22"/>
      <name val="Times New Roman"/>
      <family val="1"/>
      <charset val="204"/>
    </font>
    <font>
      <sz val="21"/>
      <color indexed="8"/>
      <name val="Times New Roman"/>
      <family val="1"/>
      <charset val="204"/>
    </font>
    <font>
      <sz val="16"/>
      <name val="Times New Roman"/>
      <family val="1"/>
      <charset val="204"/>
    </font>
    <font>
      <b/>
      <sz val="19"/>
      <color indexed="8"/>
      <name val="Times New Roman"/>
      <family val="1"/>
      <charset val="204"/>
    </font>
    <font>
      <b/>
      <sz val="8"/>
      <color indexed="8"/>
      <name val="Times New Roman"/>
      <family val="1"/>
      <charset val="204"/>
    </font>
    <font>
      <sz val="16"/>
      <name val="Arial Cyr"/>
      <charset val="204"/>
    </font>
    <font>
      <sz val="28"/>
      <color indexed="8"/>
      <name val="Times New Roman"/>
      <family val="1"/>
      <charset val="204"/>
    </font>
    <font>
      <sz val="18"/>
      <name val="Arial Cyr"/>
      <charset val="204"/>
    </font>
    <font>
      <b/>
      <sz val="20"/>
      <color indexed="8"/>
      <name val="Times New Roman"/>
      <family val="1"/>
      <charset val="204"/>
    </font>
    <font>
      <b/>
      <sz val="20"/>
      <name val="Times New Roman"/>
      <family val="1"/>
      <charset val="204"/>
    </font>
    <font>
      <sz val="20"/>
      <color rgb="FF000000"/>
      <name val="Times New Roman"/>
      <family val="1"/>
      <charset val="204"/>
    </font>
    <font>
      <sz val="20"/>
      <color indexed="8"/>
      <name val="Times New Roman"/>
      <family val="1"/>
      <charset val="204"/>
    </font>
    <font>
      <b/>
      <sz val="22"/>
      <color rgb="FF000000"/>
      <name val="Times New Roman"/>
      <family val="1"/>
      <charset val="204"/>
    </font>
    <font>
      <sz val="14"/>
      <name val="Arial Cyr"/>
      <charset val="204"/>
    </font>
    <font>
      <sz val="20"/>
      <color indexed="63"/>
      <name val="Times New Roman"/>
      <family val="1"/>
      <charset val="204"/>
    </font>
    <font>
      <sz val="19"/>
      <color rgb="FF000000"/>
      <name val="Times New Roman"/>
      <family val="1"/>
      <charset val="204"/>
    </font>
    <font>
      <sz val="19"/>
      <name val="Arial Cyr"/>
      <charset val="204"/>
    </font>
    <font>
      <sz val="19"/>
      <name val="Times New Roman"/>
      <family val="1"/>
      <charset val="204"/>
    </font>
    <font>
      <i/>
      <sz val="8"/>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4" fillId="0" borderId="0"/>
    <xf numFmtId="0" fontId="31" fillId="0" borderId="0"/>
    <xf numFmtId="0" fontId="1" fillId="0" borderId="0"/>
    <xf numFmtId="0" fontId="22" fillId="0" borderId="0"/>
  </cellStyleXfs>
  <cellXfs count="795">
    <xf numFmtId="0" fontId="0" fillId="0" borderId="0" xfId="0"/>
    <xf numFmtId="0" fontId="0" fillId="0" borderId="0" xfId="0" applyFill="1" applyBorder="1"/>
    <xf numFmtId="0" fontId="6" fillId="0" borderId="1" xfId="0" applyFont="1" applyBorder="1" applyAlignment="1">
      <alignment wrapText="1"/>
    </xf>
    <xf numFmtId="49" fontId="0" fillId="0" borderId="0" xfId="0" applyNumberFormat="1" applyBorder="1" applyAlignment="1" applyProtection="1">
      <alignment vertical="top"/>
      <protection locked="0"/>
    </xf>
    <xf numFmtId="0" fontId="5" fillId="0" borderId="0" xfId="0" applyFont="1"/>
    <xf numFmtId="0" fontId="21" fillId="0" borderId="0" xfId="0" applyFont="1"/>
    <xf numFmtId="0" fontId="21" fillId="0" borderId="0" xfId="0" applyFont="1" applyFill="1"/>
    <xf numFmtId="0" fontId="21" fillId="0" borderId="0" xfId="0" applyFont="1" applyBorder="1"/>
    <xf numFmtId="0" fontId="6" fillId="0" borderId="1" xfId="0" applyFont="1" applyBorder="1" applyAlignment="1">
      <alignment horizontal="left" wrapText="1"/>
    </xf>
    <xf numFmtId="49" fontId="0" fillId="0" borderId="0" xfId="0" applyNumberFormat="1" applyAlignment="1" applyProtection="1">
      <alignment vertical="top"/>
      <protection locked="0"/>
    </xf>
    <xf numFmtId="0" fontId="2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25"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34" fillId="0" borderId="0" xfId="0" applyNumberFormat="1" applyFont="1" applyBorder="1"/>
    <xf numFmtId="165" fontId="34" fillId="0" borderId="1" xfId="0" applyNumberFormat="1" applyFont="1" applyBorder="1" applyAlignment="1">
      <alignment wrapText="1"/>
    </xf>
    <xf numFmtId="49" fontId="34" fillId="0" borderId="0" xfId="0" applyNumberFormat="1" applyFont="1"/>
    <xf numFmtId="0" fontId="31" fillId="0" borderId="0" xfId="0" applyFont="1"/>
    <xf numFmtId="0" fontId="15" fillId="0" borderId="0" xfId="6" applyFont="1"/>
    <xf numFmtId="0" fontId="38" fillId="0" borderId="0" xfId="6" applyFont="1"/>
    <xf numFmtId="0" fontId="23" fillId="0" borderId="0" xfId="6" applyFont="1"/>
    <xf numFmtId="0" fontId="38" fillId="0" borderId="0" xfId="6" applyFont="1" applyAlignment="1">
      <alignment horizontal="center" vertical="center" wrapText="1"/>
    </xf>
    <xf numFmtId="0" fontId="6" fillId="0" borderId="1" xfId="6" applyFont="1" applyBorder="1" applyAlignment="1">
      <alignment horizontal="center" vertical="center" wrapText="1"/>
    </xf>
    <xf numFmtId="0" fontId="39" fillId="0" borderId="1" xfId="6" applyFont="1" applyBorder="1" applyAlignment="1">
      <alignment horizontal="center" vertical="center" wrapText="1"/>
    </xf>
    <xf numFmtId="0" fontId="6" fillId="0" borderId="2" xfId="6" applyFont="1" applyBorder="1" applyAlignment="1">
      <alignment horizontal="center" vertical="center" wrapText="1"/>
    </xf>
    <xf numFmtId="49" fontId="40" fillId="2" borderId="1" xfId="6" applyNumberFormat="1" applyFont="1" applyFill="1" applyBorder="1" applyAlignment="1">
      <alignment horizontal="center" vertical="center" wrapText="1"/>
    </xf>
    <xf numFmtId="49" fontId="23" fillId="0" borderId="0" xfId="6" applyNumberFormat="1" applyFont="1"/>
    <xf numFmtId="0" fontId="43" fillId="0" borderId="0" xfId="6" applyFont="1"/>
    <xf numFmtId="49" fontId="38" fillId="0" borderId="0" xfId="6" applyNumberFormat="1" applyFont="1"/>
    <xf numFmtId="0" fontId="44" fillId="0" borderId="0" xfId="6" applyFont="1"/>
    <xf numFmtId="49" fontId="20" fillId="0" borderId="0" xfId="6" applyNumberFormat="1" applyFont="1" applyFill="1" applyBorder="1" applyAlignment="1">
      <alignment horizontal="center" vertical="center" wrapText="1"/>
    </xf>
    <xf numFmtId="49" fontId="21" fillId="0" borderId="0" xfId="6" applyNumberFormat="1" applyFont="1" applyFill="1" applyBorder="1" applyAlignment="1" applyProtection="1">
      <alignment vertical="top" wrapText="1"/>
      <protection locked="0"/>
    </xf>
    <xf numFmtId="0" fontId="38" fillId="0" borderId="0" xfId="6" applyFont="1" applyBorder="1"/>
    <xf numFmtId="49" fontId="20" fillId="0" borderId="0" xfId="6" applyNumberFormat="1" applyFont="1" applyFill="1" applyBorder="1" applyAlignment="1" applyProtection="1">
      <alignment vertical="top" wrapText="1"/>
      <protection locked="0"/>
    </xf>
    <xf numFmtId="49" fontId="18" fillId="0" borderId="1" xfId="0" applyNumberFormat="1" applyFont="1" applyFill="1" applyBorder="1" applyAlignment="1">
      <alignment horizontal="center" wrapText="1"/>
    </xf>
    <xf numFmtId="49" fontId="17" fillId="0" borderId="1" xfId="0" applyNumberFormat="1" applyFont="1" applyFill="1" applyBorder="1" applyAlignment="1">
      <alignment wrapText="1"/>
    </xf>
    <xf numFmtId="165" fontId="13" fillId="0" borderId="1" xfId="0" applyNumberFormat="1" applyFont="1" applyBorder="1" applyAlignment="1">
      <alignment horizontal="center"/>
    </xf>
    <xf numFmtId="0" fontId="13" fillId="0" borderId="1" xfId="0" applyFont="1" applyBorder="1" applyAlignment="1">
      <alignment horizontal="left" wrapText="1"/>
    </xf>
    <xf numFmtId="49" fontId="18" fillId="0" borderId="1" xfId="0" applyNumberFormat="1" applyFont="1" applyBorder="1" applyAlignment="1">
      <alignment horizontal="center" wrapText="1"/>
    </xf>
    <xf numFmtId="49" fontId="16" fillId="0" borderId="1" xfId="0" applyNumberFormat="1" applyFont="1" applyFill="1" applyBorder="1" applyAlignment="1">
      <alignment horizontal="center" wrapText="1"/>
    </xf>
    <xf numFmtId="49" fontId="19" fillId="0" borderId="1" xfId="0" applyNumberFormat="1" applyFont="1" applyFill="1" applyBorder="1" applyAlignment="1" applyProtection="1">
      <alignment wrapText="1"/>
      <protection locked="0"/>
    </xf>
    <xf numFmtId="49" fontId="17" fillId="0" borderId="1" xfId="0" applyNumberFormat="1" applyFont="1" applyBorder="1" applyAlignment="1" applyProtection="1">
      <alignment wrapText="1"/>
      <protection locked="0"/>
    </xf>
    <xf numFmtId="49" fontId="13" fillId="0" borderId="1" xfId="0" applyNumberFormat="1" applyFont="1" applyFill="1" applyBorder="1" applyAlignment="1">
      <alignment horizontal="center" wrapText="1"/>
    </xf>
    <xf numFmtId="49" fontId="6" fillId="0" borderId="1" xfId="0" applyNumberFormat="1" applyFont="1" applyBorder="1" applyAlignment="1" applyProtection="1">
      <alignment horizontal="left" wrapText="1"/>
      <protection locked="0"/>
    </xf>
    <xf numFmtId="49" fontId="16" fillId="3" borderId="1" xfId="0" applyNumberFormat="1" applyFont="1" applyFill="1" applyBorder="1" applyAlignment="1">
      <alignment horizontal="center" wrapText="1"/>
    </xf>
    <xf numFmtId="49" fontId="27" fillId="2" borderId="1" xfId="0" applyNumberFormat="1" applyFont="1" applyFill="1" applyBorder="1" applyAlignment="1">
      <alignment horizontal="center" wrapText="1"/>
    </xf>
    <xf numFmtId="49" fontId="21" fillId="2" borderId="1" xfId="1" applyNumberFormat="1" applyFont="1" applyFill="1" applyBorder="1" applyAlignment="1" applyProtection="1">
      <alignment wrapText="1"/>
      <protection locked="0"/>
    </xf>
    <xf numFmtId="49" fontId="27" fillId="0" borderId="1" xfId="0" applyNumberFormat="1" applyFont="1" applyFill="1" applyBorder="1" applyAlignment="1">
      <alignment horizontal="center" wrapText="1"/>
    </xf>
    <xf numFmtId="49" fontId="21" fillId="0" borderId="1" xfId="0" applyNumberFormat="1" applyFont="1" applyFill="1" applyBorder="1" applyAlignment="1" applyProtection="1">
      <alignment wrapText="1"/>
      <protection locked="0"/>
    </xf>
    <xf numFmtId="49" fontId="19" fillId="0" borderId="1" xfId="0" applyNumberFormat="1" applyFont="1" applyFill="1" applyBorder="1" applyAlignment="1" applyProtection="1">
      <alignment horizontal="left" wrapText="1"/>
      <protection locked="0"/>
    </xf>
    <xf numFmtId="49" fontId="17" fillId="3" borderId="1" xfId="0" applyNumberFormat="1" applyFont="1" applyFill="1" applyBorder="1" applyAlignment="1">
      <alignment horizontal="left" wrapText="1"/>
    </xf>
    <xf numFmtId="49" fontId="21" fillId="2" borderId="1" xfId="0" applyNumberFormat="1" applyFont="1" applyFill="1" applyBorder="1" applyAlignment="1" applyProtection="1">
      <alignment wrapText="1"/>
      <protection locked="0"/>
    </xf>
    <xf numFmtId="49" fontId="6" fillId="0" borderId="1" xfId="0" applyNumberFormat="1" applyFont="1" applyBorder="1" applyAlignment="1" applyProtection="1">
      <alignment wrapText="1"/>
      <protection locked="0"/>
    </xf>
    <xf numFmtId="165" fontId="37" fillId="0" borderId="1" xfId="0" applyNumberFormat="1" applyFont="1" applyBorder="1" applyAlignment="1">
      <alignment horizontal="center"/>
    </xf>
    <xf numFmtId="49" fontId="30" fillId="2" borderId="1" xfId="0" applyNumberFormat="1" applyFont="1" applyFill="1" applyBorder="1" applyAlignment="1" applyProtection="1">
      <alignment wrapText="1"/>
      <protection locked="0"/>
    </xf>
    <xf numFmtId="49" fontId="21" fillId="2" borderId="1" xfId="0" applyNumberFormat="1" applyFont="1" applyFill="1" applyBorder="1" applyAlignment="1" applyProtection="1">
      <alignment horizontal="left" wrapText="1"/>
      <protection locked="0"/>
    </xf>
    <xf numFmtId="49" fontId="18" fillId="2" borderId="1" xfId="0" applyNumberFormat="1" applyFont="1" applyFill="1" applyBorder="1" applyAlignment="1" applyProtection="1">
      <alignment horizontal="center" wrapText="1"/>
      <protection locked="0"/>
    </xf>
    <xf numFmtId="0" fontId="23" fillId="2" borderId="1" xfId="6" applyFont="1" applyFill="1" applyBorder="1" applyAlignment="1">
      <alignment horizontal="center" wrapText="1"/>
    </xf>
    <xf numFmtId="49" fontId="40" fillId="2" borderId="1" xfId="6" applyNumberFormat="1" applyFont="1" applyFill="1" applyBorder="1" applyAlignment="1">
      <alignment horizontal="center" wrapText="1"/>
    </xf>
    <xf numFmtId="49" fontId="40" fillId="2" borderId="1" xfId="6" applyNumberFormat="1" applyFont="1" applyFill="1" applyBorder="1" applyAlignment="1" applyProtection="1">
      <alignment horizontal="center" wrapText="1"/>
      <protection locked="0"/>
    </xf>
    <xf numFmtId="49" fontId="40" fillId="2" borderId="1" xfId="6" applyNumberFormat="1" applyFont="1" applyFill="1" applyBorder="1" applyAlignment="1" applyProtection="1">
      <alignment horizontal="left" wrapText="1"/>
      <protection locked="0"/>
    </xf>
    <xf numFmtId="3" fontId="49" fillId="2" borderId="1" xfId="6" applyNumberFormat="1" applyFont="1" applyFill="1" applyBorder="1" applyAlignment="1">
      <alignment horizontal="center" wrapText="1"/>
    </xf>
    <xf numFmtId="3" fontId="23" fillId="2" borderId="2" xfId="6" applyNumberFormat="1" applyFont="1" applyFill="1" applyBorder="1" applyAlignment="1">
      <alignment horizontal="center" vertical="center" wrapText="1"/>
    </xf>
    <xf numFmtId="0" fontId="43" fillId="0" borderId="0" xfId="6" applyFont="1" applyAlignment="1">
      <alignment horizontal="center" vertical="center" wrapText="1"/>
    </xf>
    <xf numFmtId="0" fontId="23" fillId="0" borderId="1" xfId="6" applyFont="1" applyBorder="1" applyAlignment="1">
      <alignment wrapText="1"/>
    </xf>
    <xf numFmtId="3" fontId="23" fillId="0" borderId="1" xfId="6" applyNumberFormat="1" applyFont="1" applyBorder="1" applyAlignment="1">
      <alignment horizontal="center" wrapText="1"/>
    </xf>
    <xf numFmtId="4" fontId="23" fillId="0" borderId="1" xfId="6" applyNumberFormat="1" applyFont="1" applyBorder="1" applyAlignment="1">
      <alignment horizontal="center" wrapText="1"/>
    </xf>
    <xf numFmtId="49" fontId="41" fillId="0" borderId="1" xfId="0" applyNumberFormat="1" applyFont="1" applyFill="1" applyBorder="1" applyAlignment="1">
      <alignment horizontal="center" wrapText="1"/>
    </xf>
    <xf numFmtId="3" fontId="23" fillId="0" borderId="8" xfId="6" applyNumberFormat="1" applyFont="1" applyBorder="1" applyAlignment="1">
      <alignment wrapText="1"/>
    </xf>
    <xf numFmtId="0" fontId="43" fillId="0" borderId="0" xfId="6"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50" fillId="0" borderId="0" xfId="4" applyFont="1" applyAlignment="1"/>
    <xf numFmtId="0" fontId="51" fillId="0" borderId="0" xfId="4" applyFont="1" applyFill="1" applyBorder="1"/>
    <xf numFmtId="0" fontId="10" fillId="0" borderId="0" xfId="4" applyFont="1" applyFill="1" applyBorder="1"/>
    <xf numFmtId="0" fontId="33" fillId="0" borderId="0" xfId="4" applyFont="1" applyFill="1" applyBorder="1" applyAlignment="1">
      <alignment horizontal="center"/>
    </xf>
    <xf numFmtId="0" fontId="54" fillId="0" borderId="1" xfId="4" applyFont="1" applyFill="1" applyBorder="1" applyAlignment="1">
      <alignment horizontal="center" vertical="center" wrapText="1"/>
    </xf>
    <xf numFmtId="0" fontId="54" fillId="0" borderId="1" xfId="4" applyFont="1" applyFill="1" applyBorder="1" applyAlignment="1">
      <alignment horizontal="center" vertical="center"/>
    </xf>
    <xf numFmtId="49" fontId="55" fillId="0" borderId="1" xfId="4" applyNumberFormat="1" applyFont="1" applyFill="1" applyBorder="1" applyAlignment="1">
      <alignment horizontal="center" vertical="top" wrapText="1"/>
    </xf>
    <xf numFmtId="0" fontId="55" fillId="0" borderId="1" xfId="4" applyFont="1" applyFill="1" applyBorder="1" applyAlignment="1">
      <alignment horizontal="center" vertical="center" wrapText="1"/>
    </xf>
    <xf numFmtId="0" fontId="56" fillId="0" borderId="0" xfId="4" applyFont="1" applyFill="1" applyBorder="1"/>
    <xf numFmtId="49" fontId="57" fillId="0" borderId="1" xfId="4" applyNumberFormat="1" applyFont="1" applyFill="1" applyBorder="1" applyAlignment="1">
      <alignment wrapText="1"/>
    </xf>
    <xf numFmtId="0" fontId="58" fillId="3" borderId="0" xfId="4" applyFont="1" applyFill="1" applyBorder="1"/>
    <xf numFmtId="0" fontId="58" fillId="0" borderId="0" xfId="4" applyFont="1" applyFill="1" applyBorder="1"/>
    <xf numFmtId="49" fontId="59" fillId="0" borderId="1" xfId="4" applyNumberFormat="1" applyFont="1" applyFill="1" applyBorder="1" applyAlignment="1">
      <alignment horizontal="left" wrapText="1"/>
    </xf>
    <xf numFmtId="2" fontId="58" fillId="0" borderId="0" xfId="4" applyNumberFormat="1" applyFont="1" applyFill="1" applyBorder="1"/>
    <xf numFmtId="49" fontId="59" fillId="0" borderId="1" xfId="4" applyNumberFormat="1" applyFont="1" applyFill="1" applyBorder="1" applyAlignment="1">
      <alignment vertical="justify" wrapText="1"/>
    </xf>
    <xf numFmtId="0" fontId="51" fillId="3" borderId="0" xfId="4" applyFont="1" applyFill="1" applyBorder="1"/>
    <xf numFmtId="49" fontId="57" fillId="0" borderId="1" xfId="4" applyNumberFormat="1" applyFont="1" applyFill="1" applyBorder="1" applyAlignment="1">
      <alignment horizontal="left" wrapText="1"/>
    </xf>
    <xf numFmtId="49" fontId="59" fillId="0" borderId="1" xfId="4" applyNumberFormat="1" applyFont="1" applyFill="1" applyBorder="1" applyAlignment="1">
      <alignment wrapText="1"/>
    </xf>
    <xf numFmtId="49" fontId="51" fillId="0" borderId="0" xfId="4" applyNumberFormat="1" applyFont="1" applyFill="1" applyBorder="1" applyAlignment="1">
      <alignment vertical="top" wrapText="1"/>
    </xf>
    <xf numFmtId="0" fontId="61" fillId="0" borderId="0" xfId="4" applyFont="1" applyFill="1" applyBorder="1"/>
    <xf numFmtId="0" fontId="62" fillId="0" borderId="0" xfId="4" applyFont="1" applyFill="1" applyBorder="1"/>
    <xf numFmtId="0" fontId="46" fillId="0" borderId="0" xfId="4" applyFont="1" applyFill="1" applyBorder="1" applyAlignment="1">
      <alignment vertical="top"/>
    </xf>
    <xf numFmtId="0" fontId="58" fillId="0" borderId="0" xfId="7" applyFont="1" applyFill="1" applyBorder="1" applyAlignment="1" applyProtection="1">
      <alignment vertical="center" wrapText="1"/>
    </xf>
    <xf numFmtId="164" fontId="61" fillId="0" borderId="0" xfId="4" applyNumberFormat="1" applyFont="1" applyFill="1" applyBorder="1"/>
    <xf numFmtId="3" fontId="61" fillId="0" borderId="0" xfId="4" applyNumberFormat="1" applyFont="1" applyFill="1" applyBorder="1"/>
    <xf numFmtId="1" fontId="51" fillId="0" borderId="0" xfId="4" applyNumberFormat="1" applyFont="1" applyFill="1" applyBorder="1" applyAlignment="1">
      <alignment vertical="top" wrapText="1"/>
    </xf>
    <xf numFmtId="0" fontId="64" fillId="0" borderId="0" xfId="0" applyFont="1" applyAlignment="1">
      <alignment horizontal="left"/>
    </xf>
    <xf numFmtId="0" fontId="64" fillId="0" borderId="0" xfId="0" applyFont="1"/>
    <xf numFmtId="0" fontId="65" fillId="0" borderId="0" xfId="0" applyFont="1"/>
    <xf numFmtId="0" fontId="66" fillId="0" borderId="0" xfId="0" applyFont="1" applyAlignment="1">
      <alignment horizontal="center"/>
    </xf>
    <xf numFmtId="0" fontId="67" fillId="0" borderId="1" xfId="0" applyFont="1" applyBorder="1" applyAlignment="1">
      <alignment horizontal="center" wrapText="1"/>
    </xf>
    <xf numFmtId="0" fontId="67" fillId="0" borderId="1" xfId="0" applyFont="1" applyBorder="1" applyAlignment="1">
      <alignment horizontal="center"/>
    </xf>
    <xf numFmtId="0" fontId="68" fillId="0" borderId="0" xfId="0" applyFont="1"/>
    <xf numFmtId="0" fontId="69" fillId="0" borderId="0" xfId="0" applyFont="1"/>
    <xf numFmtId="0" fontId="23" fillId="0" borderId="0" xfId="0" applyFont="1"/>
    <xf numFmtId="0" fontId="70" fillId="0" borderId="0" xfId="0" applyFont="1"/>
    <xf numFmtId="3" fontId="5" fillId="0" borderId="1" xfId="0" applyNumberFormat="1" applyFont="1" applyBorder="1" applyAlignment="1">
      <alignment horizontal="center" wrapText="1"/>
    </xf>
    <xf numFmtId="3" fontId="21" fillId="2" borderId="1" xfId="0" applyNumberFormat="1" applyFont="1" applyFill="1" applyBorder="1" applyAlignment="1">
      <alignment horizontal="center" wrapText="1"/>
    </xf>
    <xf numFmtId="3" fontId="20" fillId="0" borderId="1" xfId="0" applyNumberFormat="1" applyFont="1" applyFill="1" applyBorder="1" applyAlignment="1">
      <alignment horizontal="center" wrapText="1"/>
    </xf>
    <xf numFmtId="3" fontId="10" fillId="0" borderId="1" xfId="0" applyNumberFormat="1" applyFont="1" applyFill="1" applyBorder="1" applyAlignment="1">
      <alignment horizontal="center" wrapText="1"/>
    </xf>
    <xf numFmtId="3" fontId="2" fillId="0" borderId="1" xfId="0" applyNumberFormat="1" applyFont="1" applyFill="1" applyBorder="1" applyAlignment="1">
      <alignment horizontal="center" wrapText="1"/>
    </xf>
    <xf numFmtId="3" fontId="28" fillId="0" borderId="1" xfId="0" applyNumberFormat="1" applyFont="1" applyFill="1" applyBorder="1" applyAlignment="1">
      <alignment horizontal="center" wrapText="1"/>
    </xf>
    <xf numFmtId="3" fontId="19" fillId="0" borderId="1" xfId="0" applyNumberFormat="1" applyFont="1" applyFill="1" applyBorder="1" applyAlignment="1">
      <alignment horizontal="center" wrapText="1"/>
    </xf>
    <xf numFmtId="3" fontId="21" fillId="0" borderId="1" xfId="0" applyNumberFormat="1" applyFont="1" applyFill="1" applyBorder="1" applyAlignment="1">
      <alignment horizontal="center" wrapText="1"/>
    </xf>
    <xf numFmtId="3" fontId="2" fillId="0" borderId="1" xfId="0" applyNumberFormat="1" applyFont="1" applyBorder="1" applyAlignment="1">
      <alignment horizontal="center" wrapText="1"/>
    </xf>
    <xf numFmtId="3" fontId="22" fillId="0" borderId="1" xfId="0" applyNumberFormat="1" applyFont="1" applyFill="1" applyBorder="1" applyAlignment="1">
      <alignment horizontal="center" wrapText="1"/>
    </xf>
    <xf numFmtId="3" fontId="6" fillId="0" borderId="1" xfId="0" applyNumberFormat="1" applyFont="1" applyBorder="1" applyAlignment="1">
      <alignment horizontal="center" wrapText="1"/>
    </xf>
    <xf numFmtId="3" fontId="6" fillId="0" borderId="1" xfId="0" applyNumberFormat="1" applyFont="1" applyFill="1" applyBorder="1" applyAlignment="1" applyProtection="1">
      <alignment horizontal="center" wrapText="1"/>
      <protection locked="0"/>
    </xf>
    <xf numFmtId="3" fontId="5" fillId="0" borderId="1" xfId="0" applyNumberFormat="1" applyFont="1" applyFill="1" applyBorder="1" applyAlignment="1">
      <alignment horizontal="center" wrapText="1"/>
    </xf>
    <xf numFmtId="3" fontId="6" fillId="0" borderId="1" xfId="0" applyNumberFormat="1" applyFont="1" applyFill="1" applyBorder="1" applyAlignment="1" applyProtection="1">
      <alignment horizontal="center"/>
      <protection locked="0"/>
    </xf>
    <xf numFmtId="3" fontId="29" fillId="2" borderId="1" xfId="0" applyNumberFormat="1" applyFont="1" applyFill="1" applyBorder="1" applyAlignment="1">
      <alignment horizontal="center" wrapText="1"/>
    </xf>
    <xf numFmtId="3" fontId="10" fillId="0" borderId="1" xfId="0" applyNumberFormat="1" applyFont="1" applyBorder="1" applyAlignment="1">
      <alignment horizontal="center" wrapText="1"/>
    </xf>
    <xf numFmtId="3" fontId="5" fillId="0" borderId="1" xfId="0" applyNumberFormat="1" applyFont="1" applyFill="1" applyBorder="1" applyAlignment="1" applyProtection="1">
      <alignment horizontal="center" wrapText="1"/>
      <protection locked="0"/>
    </xf>
    <xf numFmtId="3" fontId="6" fillId="0" borderId="1" xfId="0" applyNumberFormat="1" applyFont="1" applyFill="1" applyBorder="1" applyAlignment="1">
      <alignment horizontal="center" wrapText="1"/>
    </xf>
    <xf numFmtId="3" fontId="9" fillId="2" borderId="1" xfId="0" applyNumberFormat="1" applyFont="1" applyFill="1" applyBorder="1" applyAlignment="1">
      <alignment horizontal="center" wrapText="1"/>
    </xf>
    <xf numFmtId="3" fontId="12" fillId="0" borderId="1" xfId="0" applyNumberFormat="1" applyFont="1" applyBorder="1" applyAlignment="1">
      <alignment horizontal="center" wrapText="1"/>
    </xf>
    <xf numFmtId="3" fontId="35" fillId="0" borderId="1" xfId="0" applyNumberFormat="1" applyFont="1" applyBorder="1" applyAlignment="1">
      <alignment horizontal="center"/>
    </xf>
    <xf numFmtId="3" fontId="23" fillId="0" borderId="1" xfId="0" applyNumberFormat="1" applyFont="1" applyBorder="1" applyAlignment="1">
      <alignment horizontal="center"/>
    </xf>
    <xf numFmtId="3" fontId="64" fillId="0" borderId="1" xfId="0" applyNumberFormat="1" applyFont="1" applyBorder="1" applyAlignment="1">
      <alignment horizontal="center"/>
    </xf>
    <xf numFmtId="3" fontId="53" fillId="0" borderId="1" xfId="4" applyNumberFormat="1" applyFont="1" applyFill="1" applyBorder="1" applyAlignment="1">
      <alignment horizontal="center" wrapText="1"/>
    </xf>
    <xf numFmtId="3" fontId="59" fillId="0" borderId="1" xfId="4" applyNumberFormat="1" applyFont="1" applyFill="1" applyBorder="1" applyAlignment="1">
      <alignment horizontal="center" wrapText="1"/>
    </xf>
    <xf numFmtId="3" fontId="60" fillId="0" borderId="1" xfId="4" applyNumberFormat="1" applyFont="1" applyFill="1" applyBorder="1" applyAlignment="1">
      <alignment horizontal="center" wrapText="1"/>
    </xf>
    <xf numFmtId="3" fontId="60" fillId="0" borderId="1" xfId="4" applyNumberFormat="1" applyFont="1" applyFill="1" applyBorder="1" applyAlignment="1">
      <alignment horizontal="center"/>
    </xf>
    <xf numFmtId="3" fontId="57" fillId="0" borderId="1" xfId="4" applyNumberFormat="1" applyFont="1" applyFill="1" applyBorder="1" applyAlignment="1">
      <alignment horizontal="center" wrapText="1"/>
    </xf>
    <xf numFmtId="3" fontId="40" fillId="2" borderId="1" xfId="6" applyNumberFormat="1" applyFont="1" applyFill="1" applyBorder="1" applyAlignment="1" applyProtection="1">
      <alignment horizontal="center" wrapText="1"/>
      <protection locked="0"/>
    </xf>
    <xf numFmtId="3" fontId="41" fillId="0" borderId="1" xfId="6" applyNumberFormat="1" applyFont="1" applyFill="1" applyBorder="1" applyAlignment="1">
      <alignment horizontal="center" wrapText="1"/>
    </xf>
    <xf numFmtId="3" fontId="10" fillId="0" borderId="5" xfId="0" applyNumberFormat="1" applyFont="1" applyBorder="1" applyAlignment="1">
      <alignment horizontal="center" wrapText="1"/>
    </xf>
    <xf numFmtId="3" fontId="26" fillId="0" borderId="1" xfId="0" applyNumberFormat="1" applyFont="1" applyFill="1" applyBorder="1" applyAlignment="1">
      <alignment horizontal="center" wrapText="1"/>
    </xf>
    <xf numFmtId="3" fontId="55" fillId="0" borderId="1" xfId="0" applyNumberFormat="1" applyFont="1" applyFill="1" applyBorder="1" applyAlignment="1">
      <alignment horizontal="center" wrapText="1"/>
    </xf>
    <xf numFmtId="3" fontId="14" fillId="0" borderId="1" xfId="0" applyNumberFormat="1" applyFont="1" applyBorder="1" applyAlignment="1">
      <alignment horizontal="center" wrapText="1"/>
    </xf>
    <xf numFmtId="3" fontId="78" fillId="0" borderId="1" xfId="0" applyNumberFormat="1" applyFont="1" applyFill="1" applyBorder="1" applyAlignment="1">
      <alignment horizontal="center" wrapText="1"/>
    </xf>
    <xf numFmtId="0" fontId="79" fillId="0" borderId="0" xfId="0" applyFont="1"/>
    <xf numFmtId="0" fontId="79" fillId="0" borderId="0" xfId="0" applyFont="1" applyFill="1"/>
    <xf numFmtId="49" fontId="75" fillId="0" borderId="1" xfId="0" applyNumberFormat="1" applyFont="1" applyBorder="1" applyAlignment="1">
      <alignment horizontal="center" wrapText="1"/>
    </xf>
    <xf numFmtId="3" fontId="55" fillId="0" borderId="1" xfId="0" applyNumberFormat="1" applyFont="1" applyBorder="1" applyAlignment="1">
      <alignment horizontal="center" wrapText="1"/>
    </xf>
    <xf numFmtId="0" fontId="28" fillId="0" borderId="1" xfId="0" applyFont="1" applyBorder="1"/>
    <xf numFmtId="3" fontId="85" fillId="0" borderId="1" xfId="0" applyNumberFormat="1" applyFont="1" applyBorder="1" applyAlignment="1">
      <alignment horizontal="center" wrapText="1"/>
    </xf>
    <xf numFmtId="0" fontId="86" fillId="0" borderId="0" xfId="0" applyFont="1"/>
    <xf numFmtId="3" fontId="2" fillId="0" borderId="5" xfId="0" applyNumberFormat="1" applyFont="1" applyBorder="1" applyAlignment="1">
      <alignment horizontal="center" wrapText="1"/>
    </xf>
    <xf numFmtId="3" fontId="19" fillId="0" borderId="5" xfId="0" applyNumberFormat="1" applyFont="1" applyFill="1" applyBorder="1" applyAlignment="1">
      <alignment horizontal="center" wrapText="1"/>
    </xf>
    <xf numFmtId="3" fontId="5" fillId="0" borderId="5" xfId="0" applyNumberFormat="1" applyFont="1" applyBorder="1" applyAlignment="1">
      <alignment horizontal="center" wrapText="1"/>
    </xf>
    <xf numFmtId="0" fontId="87" fillId="0" borderId="0" xfId="0" applyFont="1"/>
    <xf numFmtId="0" fontId="87" fillId="0" borderId="0" xfId="0" applyFont="1" applyBorder="1"/>
    <xf numFmtId="0" fontId="21" fillId="0" borderId="1" xfId="0" applyFont="1" applyBorder="1"/>
    <xf numFmtId="165" fontId="81" fillId="0" borderId="1" xfId="0" applyNumberFormat="1" applyFont="1" applyBorder="1" applyAlignment="1">
      <alignment horizontal="center"/>
    </xf>
    <xf numFmtId="3" fontId="26" fillId="0" borderId="1" xfId="0" applyNumberFormat="1" applyFont="1" applyBorder="1" applyAlignment="1">
      <alignment horizontal="center" wrapText="1"/>
    </xf>
    <xf numFmtId="3" fontId="82" fillId="0" borderId="1" xfId="0" applyNumberFormat="1" applyFont="1" applyFill="1" applyBorder="1" applyAlignment="1">
      <alignment horizontal="center" wrapText="1"/>
    </xf>
    <xf numFmtId="3" fontId="79" fillId="0" borderId="1" xfId="0" applyNumberFormat="1" applyFont="1" applyFill="1" applyBorder="1" applyAlignment="1">
      <alignment horizontal="center" wrapText="1"/>
    </xf>
    <xf numFmtId="0" fontId="79" fillId="0" borderId="0" xfId="0" applyFont="1" applyBorder="1"/>
    <xf numFmtId="0" fontId="55" fillId="0" borderId="1" xfId="0" applyFont="1" applyBorder="1" applyAlignment="1">
      <alignment wrapText="1"/>
    </xf>
    <xf numFmtId="165" fontId="48" fillId="0" borderId="1" xfId="0" applyNumberFormat="1" applyFont="1" applyBorder="1" applyAlignment="1">
      <alignment horizontal="center"/>
    </xf>
    <xf numFmtId="3" fontId="14" fillId="0" borderId="1" xfId="0" applyNumberFormat="1" applyFont="1" applyFill="1" applyBorder="1" applyAlignment="1" applyProtection="1">
      <alignment horizontal="center" wrapText="1"/>
      <protection locked="0"/>
    </xf>
    <xf numFmtId="3" fontId="14" fillId="0" borderId="1" xfId="0" applyNumberFormat="1" applyFont="1" applyFill="1" applyBorder="1" applyAlignment="1">
      <alignment horizontal="center" wrapText="1"/>
    </xf>
    <xf numFmtId="0" fontId="83" fillId="0" borderId="1" xfId="0" applyFont="1" applyBorder="1" applyAlignment="1"/>
    <xf numFmtId="0" fontId="77" fillId="0" borderId="1" xfId="0" applyFont="1" applyBorder="1" applyAlignment="1">
      <alignment horizontal="center"/>
    </xf>
    <xf numFmtId="49" fontId="19" fillId="0" borderId="1" xfId="0" applyNumberFormat="1" applyFont="1" applyBorder="1" applyAlignment="1">
      <alignment horizontal="center" wrapText="1"/>
    </xf>
    <xf numFmtId="49" fontId="84" fillId="3" borderId="1" xfId="0" applyNumberFormat="1" applyFont="1" applyFill="1" applyBorder="1" applyAlignment="1">
      <alignment horizontal="center" wrapText="1"/>
    </xf>
    <xf numFmtId="49" fontId="76" fillId="3" borderId="1" xfId="0" applyNumberFormat="1" applyFont="1" applyFill="1" applyBorder="1" applyAlignment="1">
      <alignment wrapText="1"/>
    </xf>
    <xf numFmtId="0" fontId="80" fillId="0" borderId="0" xfId="0" applyFont="1"/>
    <xf numFmtId="0" fontId="12" fillId="0" borderId="1" xfId="0" applyFont="1" applyBorder="1" applyAlignment="1">
      <alignment horizontal="left" wrapText="1"/>
    </xf>
    <xf numFmtId="0" fontId="21" fillId="0" borderId="5" xfId="0" applyFont="1" applyBorder="1"/>
    <xf numFmtId="0" fontId="21" fillId="0" borderId="5" xfId="0" applyFont="1" applyBorder="1" applyAlignment="1"/>
    <xf numFmtId="49" fontId="18" fillId="0" borderId="5" xfId="0" applyNumberFormat="1" applyFont="1" applyFill="1" applyBorder="1" applyAlignment="1">
      <alignment horizontal="center" wrapText="1"/>
    </xf>
    <xf numFmtId="0" fontId="12" fillId="0" borderId="1" xfId="0" applyFont="1" applyBorder="1" applyAlignment="1">
      <alignment wrapText="1"/>
    </xf>
    <xf numFmtId="0" fontId="86" fillId="0" borderId="0" xfId="0" applyFont="1" applyBorder="1"/>
    <xf numFmtId="0" fontId="79" fillId="0" borderId="5" xfId="0" applyFont="1" applyBorder="1"/>
    <xf numFmtId="49" fontId="75" fillId="0" borderId="4" xfId="0" applyNumberFormat="1" applyFont="1" applyFill="1" applyBorder="1" applyAlignment="1">
      <alignment horizontal="center" wrapText="1"/>
    </xf>
    <xf numFmtId="0" fontId="79" fillId="0" borderId="4" xfId="0" applyFont="1" applyBorder="1"/>
    <xf numFmtId="49" fontId="75" fillId="0" borderId="6" xfId="0" applyNumberFormat="1" applyFont="1" applyFill="1" applyBorder="1" applyAlignment="1">
      <alignment horizontal="center" wrapText="1"/>
    </xf>
    <xf numFmtId="0" fontId="55" fillId="0" borderId="6" xfId="0" applyFont="1" applyBorder="1" applyAlignment="1">
      <alignment wrapText="1"/>
    </xf>
    <xf numFmtId="0" fontId="79" fillId="0" borderId="6" xfId="0" applyFont="1" applyBorder="1"/>
    <xf numFmtId="49" fontId="12" fillId="0" borderId="1" xfId="0" applyNumberFormat="1" applyFont="1" applyFill="1" applyBorder="1" applyAlignment="1">
      <alignment wrapText="1"/>
    </xf>
    <xf numFmtId="49" fontId="84" fillId="0" borderId="1" xfId="0" applyNumberFormat="1" applyFont="1" applyFill="1" applyBorder="1" applyAlignment="1">
      <alignment horizontal="center" wrapText="1"/>
    </xf>
    <xf numFmtId="0" fontId="77" fillId="0" borderId="1" xfId="0" applyFont="1" applyBorder="1" applyAlignment="1">
      <alignment wrapText="1"/>
    </xf>
    <xf numFmtId="0" fontId="79" fillId="0" borderId="7" xfId="0" applyFont="1" applyBorder="1"/>
    <xf numFmtId="0" fontId="7" fillId="0" borderId="11" xfId="6" applyFont="1" applyBorder="1" applyAlignment="1">
      <alignment horizontal="center" vertical="center" wrapText="1"/>
    </xf>
    <xf numFmtId="49" fontId="12" fillId="0" borderId="1" xfId="0" applyNumberFormat="1" applyFont="1" applyFill="1" applyBorder="1" applyAlignment="1">
      <alignment horizontal="left" wrapText="1"/>
    </xf>
    <xf numFmtId="0" fontId="55" fillId="0" borderId="5" xfId="0" applyFont="1" applyBorder="1" applyAlignment="1">
      <alignment wrapText="1"/>
    </xf>
    <xf numFmtId="49" fontId="6" fillId="0" borderId="1" xfId="0" applyNumberFormat="1" applyFont="1" applyFill="1" applyBorder="1" applyAlignment="1">
      <alignment wrapText="1"/>
    </xf>
    <xf numFmtId="0" fontId="0" fillId="0" borderId="0" xfId="0" applyFont="1"/>
    <xf numFmtId="49" fontId="42" fillId="0" borderId="1" xfId="0" applyNumberFormat="1" applyFont="1" applyFill="1" applyBorder="1" applyAlignment="1">
      <alignment horizontal="center" wrapText="1"/>
    </xf>
    <xf numFmtId="49" fontId="42" fillId="3" borderId="1" xfId="0" applyNumberFormat="1" applyFont="1" applyFill="1" applyBorder="1" applyAlignment="1">
      <alignment horizontal="center" wrapText="1"/>
    </xf>
    <xf numFmtId="49" fontId="42" fillId="3" borderId="1" xfId="0" applyNumberFormat="1" applyFont="1" applyFill="1" applyBorder="1" applyAlignment="1">
      <alignment horizontal="left" wrapText="1"/>
    </xf>
    <xf numFmtId="49" fontId="57" fillId="0" borderId="1" xfId="4" applyNumberFormat="1" applyFont="1" applyFill="1" applyBorder="1" applyAlignment="1">
      <alignment horizontal="center" wrapText="1"/>
    </xf>
    <xf numFmtId="49" fontId="59" fillId="0" borderId="1" xfId="4" applyNumberFormat="1" applyFont="1" applyFill="1" applyBorder="1" applyAlignment="1">
      <alignment horizontal="center" wrapText="1"/>
    </xf>
    <xf numFmtId="3" fontId="53" fillId="0" borderId="1" xfId="4" applyNumberFormat="1" applyFont="1" applyFill="1" applyBorder="1" applyAlignment="1">
      <alignment horizontal="left" wrapText="1"/>
    </xf>
    <xf numFmtId="0" fontId="32" fillId="0" borderId="0" xfId="0" applyFont="1"/>
    <xf numFmtId="49" fontId="49" fillId="4" borderId="1" xfId="0" applyNumberFormat="1" applyFont="1" applyFill="1" applyBorder="1" applyAlignment="1">
      <alignment horizontal="center"/>
    </xf>
    <xf numFmtId="0" fontId="71" fillId="4" borderId="1" xfId="0" applyFont="1" applyFill="1" applyBorder="1"/>
    <xf numFmtId="3" fontId="49" fillId="4" borderId="1" xfId="0" applyNumberFormat="1" applyFont="1" applyFill="1" applyBorder="1" applyAlignment="1">
      <alignment horizontal="center"/>
    </xf>
    <xf numFmtId="3" fontId="88" fillId="0" borderId="0" xfId="0" applyNumberFormat="1" applyFont="1"/>
    <xf numFmtId="3" fontId="35" fillId="0" borderId="1" xfId="0" applyNumberFormat="1" applyFont="1" applyFill="1" applyBorder="1" applyAlignment="1">
      <alignment horizontal="center" wrapText="1"/>
    </xf>
    <xf numFmtId="0" fontId="35" fillId="0" borderId="0" xfId="0" applyFont="1"/>
    <xf numFmtId="3" fontId="64" fillId="4" borderId="1" xfId="0" applyNumberFormat="1" applyFont="1" applyFill="1" applyBorder="1" applyAlignment="1">
      <alignment horizontal="center"/>
    </xf>
    <xf numFmtId="0" fontId="90" fillId="0" borderId="0" xfId="0" applyFont="1"/>
    <xf numFmtId="3" fontId="91" fillId="0" borderId="1" xfId="0" applyNumberFormat="1" applyFont="1" applyBorder="1" applyAlignment="1">
      <alignment horizontal="center"/>
    </xf>
    <xf numFmtId="0" fontId="92" fillId="0" borderId="0" xfId="0" applyFont="1"/>
    <xf numFmtId="3" fontId="93" fillId="0" borderId="1" xfId="0" applyNumberFormat="1" applyFont="1" applyBorder="1" applyAlignment="1">
      <alignment horizontal="center"/>
    </xf>
    <xf numFmtId="49" fontId="94" fillId="0" borderId="1" xfId="0" applyNumberFormat="1" applyFont="1" applyFill="1" applyBorder="1" applyAlignment="1">
      <alignment horizontal="center" wrapText="1"/>
    </xf>
    <xf numFmtId="0" fontId="91" fillId="0" borderId="1" xfId="0" applyFont="1" applyBorder="1" applyAlignment="1">
      <alignment wrapText="1"/>
    </xf>
    <xf numFmtId="0" fontId="36" fillId="5" borderId="1" xfId="0" applyFont="1" applyFill="1" applyBorder="1" applyAlignment="1">
      <alignment wrapText="1"/>
    </xf>
    <xf numFmtId="3" fontId="36" fillId="5" borderId="1" xfId="0" applyNumberFormat="1" applyFont="1" applyFill="1" applyBorder="1" applyAlignment="1">
      <alignment horizontal="center"/>
    </xf>
    <xf numFmtId="49" fontId="95" fillId="5" borderId="1" xfId="0" applyNumberFormat="1" applyFont="1" applyFill="1" applyBorder="1" applyAlignment="1">
      <alignment horizontal="center"/>
    </xf>
    <xf numFmtId="0" fontId="96" fillId="5" borderId="1" xfId="0" applyFont="1" applyFill="1" applyBorder="1"/>
    <xf numFmtId="1" fontId="40" fillId="2" borderId="1" xfId="6" applyNumberFormat="1" applyFont="1" applyFill="1" applyBorder="1" applyAlignment="1" applyProtection="1">
      <alignment horizontal="center" wrapText="1"/>
      <protection locked="0"/>
    </xf>
    <xf numFmtId="3" fontId="72" fillId="0" borderId="0" xfId="0" applyNumberFormat="1" applyFont="1"/>
    <xf numFmtId="49" fontId="40" fillId="5" borderId="1" xfId="6" applyNumberFormat="1" applyFont="1" applyFill="1" applyBorder="1" applyAlignment="1" applyProtection="1">
      <alignment horizontal="left" wrapText="1"/>
      <protection locked="0"/>
    </xf>
    <xf numFmtId="0" fontId="23" fillId="5" borderId="1" xfId="6" applyFont="1" applyFill="1" applyBorder="1" applyAlignment="1">
      <alignment horizontal="center" wrapText="1"/>
    </xf>
    <xf numFmtId="3" fontId="49" fillId="5" borderId="1" xfId="6" applyNumberFormat="1" applyFont="1" applyFill="1" applyBorder="1" applyAlignment="1">
      <alignment horizontal="center" wrapText="1"/>
    </xf>
    <xf numFmtId="0" fontId="89" fillId="0" borderId="1" xfId="6" applyFont="1" applyBorder="1" applyAlignment="1">
      <alignment wrapText="1"/>
    </xf>
    <xf numFmtId="3" fontId="89" fillId="0" borderId="1" xfId="6" applyNumberFormat="1" applyFont="1" applyBorder="1" applyAlignment="1">
      <alignment horizontal="center" wrapText="1"/>
    </xf>
    <xf numFmtId="4" fontId="89" fillId="0" borderId="1" xfId="6" applyNumberFormat="1" applyFont="1" applyBorder="1" applyAlignment="1">
      <alignment horizontal="center" wrapText="1"/>
    </xf>
    <xf numFmtId="49" fontId="40" fillId="5" borderId="1" xfId="6" applyNumberFormat="1" applyFont="1" applyFill="1" applyBorder="1" applyAlignment="1">
      <alignment horizontal="center" vertical="center" wrapText="1"/>
    </xf>
    <xf numFmtId="49" fontId="40" fillId="5" borderId="1" xfId="6" applyNumberFormat="1" applyFont="1" applyFill="1" applyBorder="1" applyAlignment="1">
      <alignment horizontal="center" wrapText="1"/>
    </xf>
    <xf numFmtId="3" fontId="23" fillId="2" borderId="8" xfId="6" applyNumberFormat="1" applyFont="1" applyFill="1" applyBorder="1" applyAlignment="1">
      <alignment horizontal="center" vertical="center" wrapText="1"/>
    </xf>
    <xf numFmtId="49" fontId="40" fillId="5" borderId="1" xfId="6" applyNumberFormat="1" applyFont="1" applyFill="1" applyBorder="1" applyAlignment="1" applyProtection="1">
      <alignment horizontal="center" wrapText="1"/>
      <protection locked="0"/>
    </xf>
    <xf numFmtId="3" fontId="40" fillId="5" borderId="1" xfId="6" applyNumberFormat="1" applyFont="1" applyFill="1" applyBorder="1" applyAlignment="1" applyProtection="1">
      <alignment horizontal="center" wrapText="1"/>
      <protection locked="0"/>
    </xf>
    <xf numFmtId="0" fontId="97" fillId="0" borderId="0" xfId="0" applyFont="1" applyAlignment="1">
      <alignment horizontal="center"/>
    </xf>
    <xf numFmtId="0" fontId="45" fillId="0" borderId="5" xfId="0" applyFont="1" applyBorder="1" applyAlignment="1">
      <alignment horizontal="center" vertical="center" wrapText="1"/>
    </xf>
    <xf numFmtId="3" fontId="98" fillId="0" borderId="1" xfId="6" applyNumberFormat="1" applyFont="1" applyFill="1" applyBorder="1" applyAlignment="1">
      <alignment horizontal="center" wrapText="1"/>
    </xf>
    <xf numFmtId="3" fontId="23" fillId="0" borderId="1" xfId="6" applyNumberFormat="1" applyFont="1" applyFill="1" applyBorder="1" applyAlignment="1" applyProtection="1">
      <alignment horizontal="center" wrapText="1"/>
      <protection locked="0"/>
    </xf>
    <xf numFmtId="49" fontId="40" fillId="2" borderId="1" xfId="6" applyNumberFormat="1" applyFont="1" applyFill="1" applyBorder="1" applyAlignment="1">
      <alignment horizontal="center" vertical="top" wrapText="1"/>
    </xf>
    <xf numFmtId="49" fontId="37" fillId="0" borderId="1" xfId="0" applyNumberFormat="1" applyFont="1" applyBorder="1" applyAlignment="1">
      <alignment horizontal="center"/>
    </xf>
    <xf numFmtId="49" fontId="81" fillId="0" borderId="1" xfId="0" applyNumberFormat="1" applyFont="1" applyBorder="1" applyAlignment="1">
      <alignment horizontal="center"/>
    </xf>
    <xf numFmtId="49" fontId="79" fillId="0" borderId="4" xfId="0" applyNumberFormat="1" applyFont="1" applyBorder="1"/>
    <xf numFmtId="49" fontId="48" fillId="0" borderId="1" xfId="0" applyNumberFormat="1" applyFont="1" applyBorder="1" applyAlignment="1">
      <alignment horizontal="center"/>
    </xf>
    <xf numFmtId="49" fontId="21" fillId="0" borderId="0" xfId="0" applyNumberFormat="1" applyFont="1"/>
    <xf numFmtId="49" fontId="13" fillId="0" borderId="1" xfId="0" applyNumberFormat="1" applyFont="1" applyBorder="1" applyAlignment="1">
      <alignment horizontal="center"/>
    </xf>
    <xf numFmtId="0" fontId="99" fillId="0" borderId="1" xfId="0" applyFont="1" applyBorder="1" applyAlignment="1">
      <alignment horizontal="center"/>
    </xf>
    <xf numFmtId="165" fontId="37" fillId="0" borderId="1" xfId="0" applyNumberFormat="1" applyFont="1" applyBorder="1" applyAlignment="1">
      <alignment horizontal="center" wrapText="1"/>
    </xf>
    <xf numFmtId="49" fontId="99" fillId="0" borderId="1" xfId="0" applyNumberFormat="1" applyFont="1" applyBorder="1" applyAlignment="1">
      <alignment horizontal="center"/>
    </xf>
    <xf numFmtId="49" fontId="37" fillId="0" borderId="1" xfId="0" applyNumberFormat="1" applyFont="1" applyBorder="1" applyAlignment="1">
      <alignment horizontal="center" wrapText="1"/>
    </xf>
    <xf numFmtId="49" fontId="91" fillId="3" borderId="1" xfId="0" applyNumberFormat="1" applyFont="1" applyFill="1" applyBorder="1" applyAlignment="1">
      <alignment horizontal="center" wrapText="1"/>
    </xf>
    <xf numFmtId="49" fontId="91" fillId="3" borderId="1" xfId="0" applyNumberFormat="1" applyFont="1" applyFill="1" applyBorder="1" applyAlignment="1">
      <alignment horizontal="left" wrapText="1"/>
    </xf>
    <xf numFmtId="49" fontId="101" fillId="2" borderId="1" xfId="6" applyNumberFormat="1" applyFont="1" applyFill="1" applyBorder="1" applyAlignment="1">
      <alignment horizontal="center" wrapText="1"/>
    </xf>
    <xf numFmtId="49" fontId="101" fillId="2" borderId="1" xfId="6" applyNumberFormat="1" applyFont="1" applyFill="1" applyBorder="1" applyAlignment="1" applyProtection="1">
      <alignment horizontal="left" wrapText="1"/>
      <protection locked="0"/>
    </xf>
    <xf numFmtId="49" fontId="101" fillId="5" borderId="1" xfId="6" applyNumberFormat="1" applyFont="1" applyFill="1" applyBorder="1" applyAlignment="1">
      <alignment horizontal="center" wrapText="1"/>
    </xf>
    <xf numFmtId="49" fontId="101" fillId="5" borderId="1" xfId="6" applyNumberFormat="1" applyFont="1" applyFill="1" applyBorder="1" applyAlignment="1" applyProtection="1">
      <alignment horizontal="left" wrapText="1"/>
      <protection locked="0"/>
    </xf>
    <xf numFmtId="49" fontId="91" fillId="0" borderId="1" xfId="0" applyNumberFormat="1" applyFont="1" applyFill="1" applyBorder="1" applyAlignment="1">
      <alignment horizontal="left" wrapText="1"/>
    </xf>
    <xf numFmtId="0" fontId="102" fillId="0" borderId="1" xfId="0" applyFont="1" applyBorder="1" applyAlignment="1">
      <alignment wrapText="1"/>
    </xf>
    <xf numFmtId="0" fontId="102" fillId="0" borderId="0" xfId="0" applyFont="1" applyAlignment="1">
      <alignment wrapText="1"/>
    </xf>
    <xf numFmtId="49" fontId="103" fillId="0" borderId="1" xfId="0" applyNumberFormat="1" applyFont="1" applyFill="1" applyBorder="1" applyAlignment="1">
      <alignment horizontal="center" wrapText="1"/>
    </xf>
    <xf numFmtId="49" fontId="104" fillId="0" borderId="1" xfId="0" applyNumberFormat="1" applyFont="1" applyFill="1" applyBorder="1" applyAlignment="1">
      <alignment wrapText="1"/>
    </xf>
    <xf numFmtId="0" fontId="105" fillId="0" borderId="1" xfId="0" applyFont="1" applyBorder="1" applyAlignment="1">
      <alignment wrapText="1"/>
    </xf>
    <xf numFmtId="49" fontId="94" fillId="0" borderId="1" xfId="0" applyNumberFormat="1" applyFont="1" applyFill="1" applyBorder="1" applyAlignment="1" applyProtection="1">
      <alignment horizontal="left" wrapText="1"/>
      <protection locked="0"/>
    </xf>
    <xf numFmtId="0" fontId="91" fillId="0" borderId="1" xfId="0" applyFont="1" applyFill="1" applyBorder="1" applyAlignment="1">
      <alignment wrapText="1"/>
    </xf>
    <xf numFmtId="49" fontId="103" fillId="0" borderId="1" xfId="0" applyNumberFormat="1" applyFont="1" applyFill="1" applyBorder="1" applyAlignment="1" applyProtection="1">
      <alignment horizontal="left" wrapText="1"/>
      <protection locked="0"/>
    </xf>
    <xf numFmtId="0" fontId="104" fillId="0" borderId="1" xfId="0" applyFont="1" applyFill="1" applyBorder="1" applyAlignment="1">
      <alignment wrapText="1"/>
    </xf>
    <xf numFmtId="49" fontId="103" fillId="0" borderId="1" xfId="0" applyNumberFormat="1" applyFont="1" applyBorder="1" applyAlignment="1">
      <alignment horizontal="center" wrapText="1"/>
    </xf>
    <xf numFmtId="49" fontId="104" fillId="0" borderId="1" xfId="0" applyNumberFormat="1" applyFont="1" applyFill="1" applyBorder="1" applyAlignment="1">
      <alignment horizontal="left" wrapText="1"/>
    </xf>
    <xf numFmtId="0" fontId="105" fillId="0" borderId="1" xfId="0" applyFont="1" applyFill="1" applyBorder="1" applyAlignment="1">
      <alignment wrapText="1"/>
    </xf>
    <xf numFmtId="0" fontId="94" fillId="0" borderId="1" xfId="0" applyFont="1" applyBorder="1" applyAlignment="1">
      <alignment horizontal="center"/>
    </xf>
    <xf numFmtId="0" fontId="94" fillId="0" borderId="1" xfId="0" applyFont="1" applyBorder="1"/>
    <xf numFmtId="49" fontId="91" fillId="0" borderId="1" xfId="0" applyNumberFormat="1" applyFont="1" applyFill="1" applyBorder="1" applyAlignment="1">
      <alignment horizontal="center" wrapText="1"/>
    </xf>
    <xf numFmtId="0" fontId="91" fillId="0" borderId="1" xfId="5" applyFont="1" applyFill="1" applyBorder="1" applyAlignment="1">
      <alignment horizontal="justify" wrapText="1"/>
    </xf>
    <xf numFmtId="3" fontId="102" fillId="0" borderId="1" xfId="0" applyNumberFormat="1" applyFont="1" applyBorder="1" applyAlignment="1">
      <alignment horizontal="left" wrapText="1"/>
    </xf>
    <xf numFmtId="0" fontId="104" fillId="0" borderId="1" xfId="0" applyFont="1" applyBorder="1" applyAlignment="1">
      <alignment wrapText="1"/>
    </xf>
    <xf numFmtId="49" fontId="91" fillId="0" borderId="1" xfId="0" applyNumberFormat="1" applyFont="1" applyFill="1" applyBorder="1" applyAlignment="1">
      <alignment wrapText="1"/>
    </xf>
    <xf numFmtId="49" fontId="91" fillId="0" borderId="1" xfId="2" applyNumberFormat="1" applyFont="1" applyFill="1" applyBorder="1" applyAlignment="1">
      <alignment wrapText="1"/>
    </xf>
    <xf numFmtId="49" fontId="91" fillId="0" borderId="1" xfId="3" applyNumberFormat="1" applyFont="1" applyFill="1" applyBorder="1" applyAlignment="1">
      <alignment horizontal="left" wrapText="1"/>
    </xf>
    <xf numFmtId="49" fontId="91" fillId="0" borderId="1" xfId="2" applyNumberFormat="1" applyFont="1" applyFill="1" applyBorder="1" applyAlignment="1">
      <alignment horizontal="center" wrapText="1"/>
    </xf>
    <xf numFmtId="0" fontId="91" fillId="0" borderId="1" xfId="0" applyFont="1" applyBorder="1" applyAlignment="1">
      <alignment horizontal="justify" wrapText="1"/>
    </xf>
    <xf numFmtId="0" fontId="0" fillId="0" borderId="1" xfId="0" applyFill="1" applyBorder="1"/>
    <xf numFmtId="3" fontId="21" fillId="0" borderId="0" xfId="0" applyNumberFormat="1" applyFont="1" applyFill="1"/>
    <xf numFmtId="49" fontId="18" fillId="0" borderId="0" xfId="0" applyNumberFormat="1" applyFont="1" applyFill="1" applyBorder="1" applyAlignment="1" applyProtection="1">
      <alignment horizontal="center" wrapText="1"/>
      <protection locked="0"/>
    </xf>
    <xf numFmtId="49" fontId="21" fillId="0" borderId="0" xfId="1" applyNumberFormat="1" applyFont="1" applyFill="1" applyBorder="1" applyAlignment="1" applyProtection="1">
      <alignment wrapText="1"/>
      <protection locked="0"/>
    </xf>
    <xf numFmtId="3" fontId="21" fillId="0" borderId="0" xfId="0" applyNumberFormat="1" applyFont="1" applyFill="1" applyBorder="1" applyAlignment="1">
      <alignment horizontal="center" wrapText="1"/>
    </xf>
    <xf numFmtId="0" fontId="0" fillId="0" borderId="0" xfId="0" applyFill="1"/>
    <xf numFmtId="49" fontId="34" fillId="0" borderId="0" xfId="0" applyNumberFormat="1" applyFont="1" applyFill="1" applyAlignment="1">
      <alignment horizontal="center" vertical="center"/>
    </xf>
    <xf numFmtId="49" fontId="0" fillId="0" borderId="0" xfId="0" applyNumberFormat="1" applyFill="1" applyAlignment="1" applyProtection="1">
      <alignment vertical="top"/>
      <protection locked="0"/>
    </xf>
    <xf numFmtId="0" fontId="5"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xf numFmtId="49" fontId="97" fillId="0" borderId="0" xfId="0" applyNumberFormat="1" applyFont="1" applyFill="1"/>
    <xf numFmtId="49" fontId="60" fillId="0" borderId="0" xfId="0" applyNumberFormat="1" applyFont="1" applyFill="1" applyAlignment="1">
      <alignment horizontal="center" vertical="center"/>
    </xf>
    <xf numFmtId="49" fontId="97" fillId="0" borderId="0" xfId="0" applyNumberFormat="1" applyFont="1" applyFill="1" applyAlignment="1" applyProtection="1">
      <alignment horizontal="right" vertical="top"/>
      <protection locked="0"/>
    </xf>
    <xf numFmtId="3" fontId="9" fillId="0" borderId="0" xfId="0" applyNumberFormat="1" applyFont="1" applyFill="1"/>
    <xf numFmtId="49" fontId="0" fillId="0" borderId="0" xfId="0" applyNumberFormat="1" applyFill="1"/>
    <xf numFmtId="3" fontId="53" fillId="0" borderId="0" xfId="0" applyNumberFormat="1" applyFont="1" applyFill="1"/>
    <xf numFmtId="49" fontId="0" fillId="0" borderId="0" xfId="0" applyNumberFormat="1" applyFill="1" applyAlignment="1" applyProtection="1">
      <alignment horizontal="right" vertical="top"/>
      <protection locked="0"/>
    </xf>
    <xf numFmtId="3" fontId="60" fillId="0" borderId="0" xfId="0" applyNumberFormat="1" applyFont="1" applyFill="1"/>
    <xf numFmtId="49" fontId="34" fillId="0" borderId="0" xfId="0" applyNumberFormat="1" applyFont="1" applyFill="1"/>
    <xf numFmtId="0" fontId="35" fillId="0" borderId="1" xfId="0" applyFont="1" applyBorder="1" applyAlignment="1">
      <alignment wrapText="1"/>
    </xf>
    <xf numFmtId="49" fontId="23" fillId="0" borderId="1" xfId="0" applyNumberFormat="1" applyFont="1" applyFill="1" applyBorder="1" applyAlignment="1">
      <alignment horizontal="center" wrapText="1"/>
    </xf>
    <xf numFmtId="49" fontId="41" fillId="0" borderId="1" xfId="0" applyNumberFormat="1" applyFont="1" applyFill="1" applyBorder="1" applyAlignment="1" applyProtection="1">
      <alignment horizontal="left" wrapText="1"/>
      <protection locked="0"/>
    </xf>
    <xf numFmtId="3" fontId="89" fillId="0" borderId="1" xfId="0" applyNumberFormat="1" applyFont="1" applyBorder="1" applyAlignment="1">
      <alignment horizontal="center"/>
    </xf>
    <xf numFmtId="0" fontId="23" fillId="0" borderId="1" xfId="0" applyFont="1" applyFill="1" applyBorder="1" applyAlignment="1">
      <alignment wrapText="1"/>
    </xf>
    <xf numFmtId="49" fontId="91" fillId="0" borderId="6" xfId="3" applyNumberFormat="1" applyFont="1" applyFill="1" applyBorder="1" applyAlignment="1">
      <alignment horizontal="left" vertical="center" wrapText="1"/>
    </xf>
    <xf numFmtId="3" fontId="23" fillId="0" borderId="6" xfId="0" applyNumberFormat="1" applyFont="1" applyBorder="1" applyAlignment="1">
      <alignment horizontal="center"/>
    </xf>
    <xf numFmtId="0" fontId="23" fillId="0" borderId="1" xfId="0" applyFont="1" applyBorder="1" applyAlignment="1">
      <alignment wrapText="1"/>
    </xf>
    <xf numFmtId="0" fontId="106" fillId="0" borderId="1" xfId="0" applyFont="1" applyBorder="1"/>
    <xf numFmtId="49" fontId="64" fillId="4" borderId="1" xfId="0" applyNumberFormat="1" applyFont="1" applyFill="1" applyBorder="1" applyAlignment="1">
      <alignment horizontal="center"/>
    </xf>
    <xf numFmtId="49" fontId="40" fillId="4" borderId="1" xfId="0" applyNumberFormat="1" applyFont="1" applyFill="1" applyBorder="1" applyAlignment="1" applyProtection="1">
      <alignment wrapText="1"/>
      <protection locked="0"/>
    </xf>
    <xf numFmtId="0" fontId="64" fillId="4" borderId="1" xfId="0" applyFont="1" applyFill="1" applyBorder="1" applyAlignment="1">
      <alignment horizontal="justify" wrapText="1"/>
    </xf>
    <xf numFmtId="49" fontId="41" fillId="0" borderId="1" xfId="0" applyNumberFormat="1" applyFont="1" applyBorder="1" applyAlignment="1">
      <alignment horizontal="center" wrapText="1"/>
    </xf>
    <xf numFmtId="49" fontId="23" fillId="0" borderId="1" xfId="0" applyNumberFormat="1" applyFont="1" applyBorder="1" applyAlignment="1" applyProtection="1">
      <alignment wrapText="1"/>
      <protection locked="0"/>
    </xf>
    <xf numFmtId="49" fontId="40" fillId="4" borderId="1" xfId="0" applyNumberFormat="1" applyFont="1" applyFill="1" applyBorder="1" applyAlignment="1">
      <alignment horizontal="center" vertical="center" wrapText="1"/>
    </xf>
    <xf numFmtId="0" fontId="88" fillId="4" borderId="1" xfId="0" applyFont="1" applyFill="1" applyBorder="1"/>
    <xf numFmtId="49" fontId="23" fillId="0" borderId="1" xfId="0" applyNumberFormat="1" applyFont="1" applyFill="1" applyBorder="1" applyAlignment="1">
      <alignment wrapText="1"/>
    </xf>
    <xf numFmtId="0" fontId="0" fillId="4" borderId="0" xfId="0" applyFont="1" applyFill="1"/>
    <xf numFmtId="49" fontId="107" fillId="0" borderId="1" xfId="0" applyNumberFormat="1" applyFont="1" applyFill="1" applyBorder="1" applyAlignment="1">
      <alignment horizontal="center" wrapText="1"/>
    </xf>
    <xf numFmtId="49" fontId="107" fillId="3" borderId="1" xfId="0" applyNumberFormat="1" applyFont="1" applyFill="1" applyBorder="1" applyAlignment="1">
      <alignment horizontal="center" wrapText="1"/>
    </xf>
    <xf numFmtId="49" fontId="107" fillId="3" borderId="1" xfId="0" applyNumberFormat="1" applyFont="1" applyFill="1" applyBorder="1" applyAlignment="1">
      <alignment horizontal="left" wrapText="1"/>
    </xf>
    <xf numFmtId="0" fontId="35" fillId="0" borderId="1" xfId="6" applyFont="1" applyBorder="1" applyAlignment="1">
      <alignment wrapText="1"/>
    </xf>
    <xf numFmtId="49" fontId="35" fillId="0" borderId="1" xfId="0" applyNumberFormat="1" applyFont="1" applyFill="1" applyBorder="1" applyAlignment="1">
      <alignment horizontal="center" wrapText="1"/>
    </xf>
    <xf numFmtId="49" fontId="89" fillId="0" borderId="1" xfId="0" applyNumberFormat="1" applyFont="1" applyFill="1" applyBorder="1" applyAlignment="1">
      <alignment horizontal="center" wrapText="1"/>
    </xf>
    <xf numFmtId="0" fontId="35" fillId="0" borderId="1" xfId="0" applyFont="1" applyBorder="1"/>
    <xf numFmtId="3" fontId="35" fillId="0" borderId="1" xfId="6" applyNumberFormat="1" applyFont="1" applyBorder="1" applyAlignment="1">
      <alignment horizontal="center" wrapText="1"/>
    </xf>
    <xf numFmtId="49" fontId="23" fillId="3" borderId="1" xfId="0" applyNumberFormat="1" applyFont="1" applyFill="1" applyBorder="1" applyAlignment="1">
      <alignment horizontal="center" wrapText="1"/>
    </xf>
    <xf numFmtId="49" fontId="23" fillId="3" borderId="1" xfId="0" applyNumberFormat="1" applyFont="1" applyFill="1" applyBorder="1" applyAlignment="1">
      <alignment horizontal="left" wrapText="1"/>
    </xf>
    <xf numFmtId="49" fontId="40" fillId="2" borderId="1" xfId="0" applyNumberFormat="1" applyFont="1" applyFill="1" applyBorder="1" applyAlignment="1">
      <alignment horizontal="center" wrapText="1"/>
    </xf>
    <xf numFmtId="49" fontId="40" fillId="5" borderId="1" xfId="0" applyNumberFormat="1" applyFont="1" applyFill="1" applyBorder="1" applyAlignment="1">
      <alignment horizontal="center" wrapText="1"/>
    </xf>
    <xf numFmtId="49" fontId="40" fillId="5" borderId="1" xfId="1" applyNumberFormat="1" applyFont="1" applyFill="1" applyBorder="1" applyAlignment="1" applyProtection="1">
      <alignment wrapText="1"/>
      <protection locked="0"/>
    </xf>
    <xf numFmtId="0" fontId="23" fillId="5" borderId="1" xfId="6" applyFont="1" applyFill="1" applyBorder="1" applyAlignment="1">
      <alignment wrapText="1"/>
    </xf>
    <xf numFmtId="3" fontId="23" fillId="5" borderId="1" xfId="6" applyNumberFormat="1" applyFont="1" applyFill="1" applyBorder="1" applyAlignment="1">
      <alignment horizontal="center" wrapText="1"/>
    </xf>
    <xf numFmtId="4" fontId="23" fillId="5" borderId="1" xfId="6" applyNumberFormat="1" applyFont="1" applyFill="1" applyBorder="1" applyAlignment="1">
      <alignment horizontal="center" wrapText="1"/>
    </xf>
    <xf numFmtId="49" fontId="40" fillId="6" borderId="1" xfId="0" applyNumberFormat="1" applyFont="1" applyFill="1" applyBorder="1" applyAlignment="1">
      <alignment horizontal="center" wrapText="1"/>
    </xf>
    <xf numFmtId="49" fontId="40" fillId="6" borderId="1" xfId="1" applyNumberFormat="1" applyFont="1" applyFill="1" applyBorder="1" applyAlignment="1" applyProtection="1">
      <alignment wrapText="1"/>
      <protection locked="0"/>
    </xf>
    <xf numFmtId="0" fontId="23" fillId="6" borderId="1" xfId="6" applyFont="1" applyFill="1" applyBorder="1" applyAlignment="1">
      <alignment wrapText="1"/>
    </xf>
    <xf numFmtId="3" fontId="23" fillId="6" borderId="1" xfId="6" applyNumberFormat="1" applyFont="1" applyFill="1" applyBorder="1" applyAlignment="1">
      <alignment horizontal="center" wrapText="1"/>
    </xf>
    <xf numFmtId="4" fontId="23" fillId="6" borderId="1" xfId="6" applyNumberFormat="1" applyFont="1" applyFill="1" applyBorder="1" applyAlignment="1">
      <alignment horizontal="center" wrapText="1"/>
    </xf>
    <xf numFmtId="3" fontId="108" fillId="6" borderId="1" xfId="6" applyNumberFormat="1" applyFont="1" applyFill="1" applyBorder="1" applyAlignment="1">
      <alignment horizontal="center" wrapText="1"/>
    </xf>
    <xf numFmtId="3" fontId="108" fillId="5" borderId="1" xfId="6" applyNumberFormat="1" applyFont="1" applyFill="1" applyBorder="1" applyAlignment="1">
      <alignment horizontal="center" wrapText="1"/>
    </xf>
    <xf numFmtId="0" fontId="64" fillId="4" borderId="1" xfId="0" applyFont="1" applyFill="1" applyBorder="1" applyAlignment="1">
      <alignment wrapText="1"/>
    </xf>
    <xf numFmtId="165" fontId="23" fillId="0" borderId="5" xfId="0" applyNumberFormat="1" applyFont="1" applyBorder="1" applyAlignment="1">
      <alignment horizontal="center"/>
    </xf>
    <xf numFmtId="49" fontId="23" fillId="0" borderId="5" xfId="0" applyNumberFormat="1" applyFont="1" applyBorder="1" applyAlignment="1">
      <alignment horizontal="center"/>
    </xf>
    <xf numFmtId="49" fontId="41" fillId="0" borderId="5" xfId="0" applyNumberFormat="1" applyFont="1" applyBorder="1" applyAlignment="1">
      <alignment horizontal="center" wrapText="1"/>
    </xf>
    <xf numFmtId="165" fontId="109" fillId="0" borderId="1" xfId="0" applyNumberFormat="1" applyFont="1" applyBorder="1" applyAlignment="1">
      <alignment horizontal="center"/>
    </xf>
    <xf numFmtId="49" fontId="109" fillId="0" borderId="1" xfId="0" applyNumberFormat="1" applyFont="1" applyBorder="1" applyAlignment="1">
      <alignment horizontal="center"/>
    </xf>
    <xf numFmtId="49" fontId="110" fillId="0" borderId="1" xfId="0" applyNumberFormat="1" applyFont="1" applyBorder="1" applyAlignment="1">
      <alignment horizontal="center" wrapText="1"/>
    </xf>
    <xf numFmtId="0" fontId="109" fillId="0" borderId="1" xfId="0" applyFont="1" applyBorder="1" applyAlignment="1">
      <alignment horizontal="left" wrapText="1"/>
    </xf>
    <xf numFmtId="165" fontId="109" fillId="0" borderId="5" xfId="0" applyNumberFormat="1" applyFont="1" applyBorder="1" applyAlignment="1">
      <alignment horizontal="center"/>
    </xf>
    <xf numFmtId="49" fontId="109" fillId="0" borderId="5" xfId="0" applyNumberFormat="1" applyFont="1" applyBorder="1" applyAlignment="1">
      <alignment horizontal="center"/>
    </xf>
    <xf numFmtId="49" fontId="110" fillId="0" borderId="5" xfId="0" applyNumberFormat="1" applyFont="1" applyBorder="1" applyAlignment="1">
      <alignment horizontal="center" wrapText="1"/>
    </xf>
    <xf numFmtId="0" fontId="109" fillId="0" borderId="5" xfId="0" applyFont="1" applyBorder="1" applyAlignment="1">
      <alignment horizontal="left" wrapText="1"/>
    </xf>
    <xf numFmtId="0" fontId="89" fillId="0" borderId="1" xfId="0" applyFont="1" applyBorder="1" applyAlignment="1">
      <alignment horizontal="left" wrapText="1"/>
    </xf>
    <xf numFmtId="0" fontId="111" fillId="0" borderId="5" xfId="0" applyFont="1" applyBorder="1" applyAlignment="1">
      <alignment horizontal="left" wrapText="1"/>
    </xf>
    <xf numFmtId="0" fontId="112" fillId="0" borderId="1" xfId="0" applyFont="1" applyBorder="1" applyAlignment="1">
      <alignment horizontal="left" wrapText="1"/>
    </xf>
    <xf numFmtId="0" fontId="35" fillId="0" borderId="1" xfId="0" applyFont="1" applyBorder="1" applyAlignment="1">
      <alignment horizontal="left" wrapText="1"/>
    </xf>
    <xf numFmtId="3" fontId="116" fillId="0" borderId="1" xfId="0" applyNumberFormat="1" applyFont="1" applyBorder="1" applyAlignment="1">
      <alignment horizontal="center" wrapText="1"/>
    </xf>
    <xf numFmtId="49" fontId="114" fillId="0" borderId="1" xfId="0" applyNumberFormat="1" applyFont="1" applyBorder="1" applyAlignment="1" applyProtection="1">
      <alignment wrapText="1"/>
      <protection locked="0"/>
    </xf>
    <xf numFmtId="3" fontId="115" fillId="0" borderId="1" xfId="0" applyNumberFormat="1" applyFont="1" applyBorder="1" applyAlignment="1">
      <alignment horizontal="center" wrapText="1"/>
    </xf>
    <xf numFmtId="3" fontId="100" fillId="0" borderId="1" xfId="0" applyNumberFormat="1" applyFont="1" applyBorder="1" applyAlignment="1">
      <alignment horizontal="center" wrapText="1"/>
    </xf>
    <xf numFmtId="0" fontId="48" fillId="0" borderId="1" xfId="0" applyFont="1" applyBorder="1" applyAlignment="1">
      <alignment horizontal="left" wrapText="1"/>
    </xf>
    <xf numFmtId="3" fontId="23" fillId="0" borderId="1" xfId="6" applyNumberFormat="1" applyFont="1" applyFill="1" applyBorder="1" applyAlignment="1">
      <alignment horizontal="center" wrapText="1"/>
    </xf>
    <xf numFmtId="3" fontId="20" fillId="2" borderId="1" xfId="0" applyNumberFormat="1" applyFont="1" applyFill="1" applyBorder="1" applyAlignment="1">
      <alignment horizontal="center" wrapText="1"/>
    </xf>
    <xf numFmtId="0" fontId="22" fillId="0" borderId="0" xfId="0" applyFont="1"/>
    <xf numFmtId="165" fontId="89" fillId="0" borderId="1" xfId="0" applyNumberFormat="1" applyFont="1" applyBorder="1" applyAlignment="1">
      <alignment horizontal="center"/>
    </xf>
    <xf numFmtId="49" fontId="89" fillId="0" borderId="1" xfId="0" applyNumberFormat="1" applyFont="1" applyBorder="1" applyAlignment="1">
      <alignment horizontal="center"/>
    </xf>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102" fillId="0" borderId="1" xfId="6" applyFont="1" applyBorder="1" applyAlignment="1">
      <alignment wrapText="1"/>
    </xf>
    <xf numFmtId="165" fontId="55" fillId="0" borderId="1" xfId="0" applyNumberFormat="1" applyFont="1" applyBorder="1" applyAlignment="1">
      <alignment horizontal="center"/>
    </xf>
    <xf numFmtId="49" fontId="55" fillId="0" borderId="1" xfId="0" applyNumberFormat="1" applyFont="1" applyBorder="1" applyAlignment="1">
      <alignment horizontal="center"/>
    </xf>
    <xf numFmtId="49" fontId="78" fillId="0" borderId="1" xfId="0" applyNumberFormat="1" applyFont="1" applyBorder="1" applyAlignment="1">
      <alignment horizontal="center" wrapText="1"/>
    </xf>
    <xf numFmtId="49" fontId="117" fillId="0" borderId="1" xfId="0" applyNumberFormat="1" applyFont="1" applyBorder="1" applyAlignment="1">
      <alignment horizontal="center" wrapText="1"/>
    </xf>
    <xf numFmtId="3" fontId="120" fillId="0" borderId="1" xfId="0" applyNumberFormat="1" applyFont="1" applyBorder="1" applyAlignment="1">
      <alignment horizontal="center" wrapText="1"/>
    </xf>
    <xf numFmtId="3" fontId="118" fillId="0" borderId="1" xfId="0" applyNumberFormat="1" applyFont="1" applyBorder="1" applyAlignment="1">
      <alignment horizontal="center" wrapText="1"/>
    </xf>
    <xf numFmtId="3" fontId="121" fillId="0" borderId="1" xfId="0" applyNumberFormat="1" applyFont="1" applyBorder="1" applyAlignment="1">
      <alignment horizontal="center" wrapText="1"/>
    </xf>
    <xf numFmtId="49" fontId="113" fillId="0" borderId="1" xfId="0" applyNumberFormat="1" applyFont="1" applyFill="1" applyBorder="1" applyAlignment="1">
      <alignment horizontal="center" wrapText="1"/>
    </xf>
    <xf numFmtId="3" fontId="115" fillId="0" borderId="1" xfId="0" applyNumberFormat="1" applyFont="1" applyFill="1" applyBorder="1" applyAlignment="1">
      <alignment horizontal="center" wrapText="1"/>
    </xf>
    <xf numFmtId="0" fontId="124" fillId="0" borderId="0" xfId="0" applyFont="1"/>
    <xf numFmtId="0" fontId="124" fillId="0" borderId="0" xfId="0" applyFont="1" applyFill="1"/>
    <xf numFmtId="3" fontId="100" fillId="0" borderId="1" xfId="0" applyNumberFormat="1" applyFont="1" applyFill="1" applyBorder="1" applyAlignment="1">
      <alignment horizontal="center" wrapText="1"/>
    </xf>
    <xf numFmtId="3" fontId="122" fillId="0" borderId="1" xfId="0" applyNumberFormat="1" applyFont="1" applyFill="1" applyBorder="1" applyAlignment="1">
      <alignment horizontal="center" wrapText="1"/>
    </xf>
    <xf numFmtId="49" fontId="117" fillId="0" borderId="1" xfId="0" applyNumberFormat="1" applyFont="1" applyFill="1" applyBorder="1" applyAlignment="1">
      <alignment horizontal="center" wrapText="1"/>
    </xf>
    <xf numFmtId="49" fontId="118" fillId="0" borderId="1" xfId="0" applyNumberFormat="1" applyFont="1" applyFill="1" applyBorder="1" applyAlignment="1">
      <alignment wrapText="1"/>
    </xf>
    <xf numFmtId="3" fontId="119" fillId="0" borderId="1" xfId="0" applyNumberFormat="1" applyFont="1" applyFill="1" applyBorder="1" applyAlignment="1">
      <alignment horizontal="center" wrapText="1"/>
    </xf>
    <xf numFmtId="3" fontId="120" fillId="0" borderId="1" xfId="0" applyNumberFormat="1" applyFont="1" applyFill="1" applyBorder="1" applyAlignment="1">
      <alignment horizontal="center" wrapText="1"/>
    </xf>
    <xf numFmtId="3" fontId="125" fillId="0" borderId="1" xfId="0" applyNumberFormat="1" applyFont="1" applyFill="1" applyBorder="1" applyAlignment="1">
      <alignment horizontal="center" wrapText="1"/>
    </xf>
    <xf numFmtId="3" fontId="126" fillId="0" borderId="1" xfId="0" applyNumberFormat="1" applyFont="1" applyFill="1" applyBorder="1" applyAlignment="1">
      <alignment horizontal="center" wrapText="1"/>
    </xf>
    <xf numFmtId="0" fontId="127" fillId="0" borderId="0" xfId="0" applyFont="1"/>
    <xf numFmtId="0" fontId="127" fillId="0" borderId="0" xfId="0" applyFont="1" applyFill="1"/>
    <xf numFmtId="49" fontId="122" fillId="0" borderId="1" xfId="0" applyNumberFormat="1" applyFont="1" applyFill="1" applyBorder="1" applyAlignment="1" applyProtection="1">
      <alignment horizontal="left" wrapText="1"/>
      <protection locked="0"/>
    </xf>
    <xf numFmtId="3" fontId="128" fillId="0" borderId="1" xfId="0" applyNumberFormat="1" applyFont="1" applyFill="1" applyBorder="1" applyAlignment="1">
      <alignment horizontal="center" wrapText="1"/>
    </xf>
    <xf numFmtId="0" fontId="90" fillId="0" borderId="0" xfId="0" applyFont="1" applyFill="1" applyBorder="1"/>
    <xf numFmtId="49" fontId="126" fillId="0" borderId="1" xfId="0" applyNumberFormat="1" applyFont="1" applyFill="1" applyBorder="1" applyAlignment="1" applyProtection="1">
      <alignment horizontal="left" wrapText="1"/>
      <protection locked="0"/>
    </xf>
    <xf numFmtId="3" fontId="103" fillId="0" borderId="1" xfId="0" applyNumberFormat="1" applyFont="1" applyFill="1" applyBorder="1" applyAlignment="1">
      <alignment horizontal="center" wrapText="1"/>
    </xf>
    <xf numFmtId="49" fontId="118" fillId="0" borderId="1" xfId="0" applyNumberFormat="1" applyFont="1" applyFill="1" applyBorder="1" applyAlignment="1">
      <alignment horizontal="left" wrapText="1"/>
    </xf>
    <xf numFmtId="3" fontId="116" fillId="0" borderId="1" xfId="0" applyNumberFormat="1" applyFont="1" applyFill="1" applyBorder="1" applyAlignment="1">
      <alignment horizontal="center" wrapText="1"/>
    </xf>
    <xf numFmtId="49" fontId="122" fillId="0" borderId="1" xfId="0" applyNumberFormat="1" applyFont="1" applyFill="1" applyBorder="1" applyAlignment="1">
      <alignment horizontal="center" wrapText="1"/>
    </xf>
    <xf numFmtId="0" fontId="122" fillId="0" borderId="1" xfId="0" applyFont="1" applyBorder="1" applyAlignment="1">
      <alignment horizontal="center"/>
    </xf>
    <xf numFmtId="0" fontId="123" fillId="0" borderId="1" xfId="0" applyFont="1" applyBorder="1"/>
    <xf numFmtId="3" fontId="114" fillId="0" borderId="1" xfId="0" applyNumberFormat="1" applyFont="1" applyFill="1" applyBorder="1" applyAlignment="1" applyProtection="1">
      <alignment horizontal="center" wrapText="1"/>
      <protection locked="0"/>
    </xf>
    <xf numFmtId="3" fontId="114" fillId="0" borderId="1" xfId="0" applyNumberFormat="1" applyFont="1" applyFill="1" applyBorder="1" applyAlignment="1">
      <alignment horizontal="center" wrapText="1"/>
    </xf>
    <xf numFmtId="0" fontId="122" fillId="0" borderId="0" xfId="0" applyFont="1"/>
    <xf numFmtId="0" fontId="122" fillId="0" borderId="0" xfId="0" applyFont="1" applyFill="1"/>
    <xf numFmtId="49" fontId="129" fillId="0" borderId="1" xfId="0" applyNumberFormat="1" applyFont="1" applyFill="1" applyBorder="1" applyAlignment="1">
      <alignment horizontal="center" wrapText="1"/>
    </xf>
    <xf numFmtId="3" fontId="100" fillId="0" borderId="1" xfId="0" applyNumberFormat="1" applyFont="1" applyBorder="1" applyAlignment="1">
      <alignment horizontal="left" wrapText="1"/>
    </xf>
    <xf numFmtId="49" fontId="129" fillId="3" borderId="1" xfId="0" applyNumberFormat="1" applyFont="1" applyFill="1" applyBorder="1" applyAlignment="1">
      <alignment horizontal="center" wrapText="1"/>
    </xf>
    <xf numFmtId="49" fontId="114" fillId="3" borderId="1" xfId="0" applyNumberFormat="1" applyFont="1" applyFill="1" applyBorder="1" applyAlignment="1">
      <alignment horizontal="left" wrapText="1"/>
    </xf>
    <xf numFmtId="3" fontId="100" fillId="0" borderId="1" xfId="0" applyNumberFormat="1" applyFont="1" applyFill="1" applyBorder="1" applyAlignment="1" applyProtection="1">
      <alignment horizontal="center"/>
      <protection locked="0"/>
    </xf>
    <xf numFmtId="49" fontId="114" fillId="0" borderId="1" xfId="0" applyNumberFormat="1" applyFont="1" applyFill="1" applyBorder="1" applyAlignment="1">
      <alignment wrapText="1"/>
    </xf>
    <xf numFmtId="49" fontId="129" fillId="0" borderId="1" xfId="2" applyNumberFormat="1" applyFont="1" applyFill="1" applyBorder="1" applyAlignment="1">
      <alignment horizontal="center" wrapText="1"/>
    </xf>
    <xf numFmtId="49" fontId="114" fillId="0" borderId="1" xfId="2" applyNumberFormat="1" applyFont="1" applyFill="1" applyBorder="1" applyAlignment="1">
      <alignment wrapText="1"/>
    </xf>
    <xf numFmtId="49" fontId="114" fillId="0" borderId="1" xfId="3" applyNumberFormat="1" applyFont="1" applyFill="1" applyBorder="1" applyAlignment="1">
      <alignment horizontal="left" wrapText="1"/>
    </xf>
    <xf numFmtId="3" fontId="130" fillId="0" borderId="1" xfId="0" applyNumberFormat="1" applyFont="1" applyFill="1" applyBorder="1" applyAlignment="1">
      <alignment horizontal="center" wrapText="1"/>
    </xf>
    <xf numFmtId="3" fontId="100" fillId="0" borderId="1" xfId="0" applyNumberFormat="1" applyFont="1" applyFill="1" applyBorder="1" applyAlignment="1">
      <alignment horizontal="center"/>
    </xf>
    <xf numFmtId="3" fontId="131" fillId="0" borderId="1" xfId="0" applyNumberFormat="1" applyFont="1" applyFill="1" applyBorder="1" applyAlignment="1">
      <alignment horizontal="center" wrapText="1"/>
    </xf>
    <xf numFmtId="2" fontId="114" fillId="0" borderId="1" xfId="3" applyNumberFormat="1" applyFont="1" applyFill="1" applyBorder="1" applyAlignment="1">
      <alignment horizontal="left" wrapText="1"/>
    </xf>
    <xf numFmtId="3" fontId="132" fillId="0" borderId="1" xfId="0" applyNumberFormat="1" applyFont="1" applyFill="1" applyBorder="1" applyAlignment="1">
      <alignment horizontal="center" wrapText="1"/>
    </xf>
    <xf numFmtId="3" fontId="81" fillId="0" borderId="1" xfId="0" applyNumberFormat="1" applyFont="1" applyBorder="1" applyAlignment="1">
      <alignment horizontal="center" wrapText="1"/>
    </xf>
    <xf numFmtId="3" fontId="132" fillId="0" borderId="1" xfId="0" applyNumberFormat="1" applyFont="1" applyBorder="1" applyAlignment="1">
      <alignment horizontal="center" wrapText="1"/>
    </xf>
    <xf numFmtId="3" fontId="81" fillId="0" borderId="1" xfId="0" applyNumberFormat="1" applyFont="1" applyFill="1" applyBorder="1" applyAlignment="1">
      <alignment horizontal="center" wrapText="1"/>
    </xf>
    <xf numFmtId="3" fontId="133" fillId="0" borderId="1" xfId="0" applyNumberFormat="1" applyFont="1" applyFill="1" applyBorder="1" applyAlignment="1">
      <alignment horizontal="center" wrapText="1"/>
    </xf>
    <xf numFmtId="3" fontId="8" fillId="0" borderId="1" xfId="0" applyNumberFormat="1" applyFont="1" applyBorder="1" applyAlignment="1">
      <alignment horizontal="center" wrapText="1"/>
    </xf>
    <xf numFmtId="3" fontId="75" fillId="0" borderId="1" xfId="0" applyNumberFormat="1" applyFont="1" applyFill="1" applyBorder="1" applyAlignment="1">
      <alignment horizontal="center" wrapText="1"/>
    </xf>
    <xf numFmtId="3" fontId="135" fillId="0" borderId="0" xfId="0" applyNumberFormat="1" applyFont="1" applyBorder="1" applyAlignment="1">
      <alignment horizontal="center" wrapText="1"/>
    </xf>
    <xf numFmtId="3" fontId="81" fillId="0" borderId="5" xfId="0" applyNumberFormat="1" applyFont="1" applyBorder="1" applyAlignment="1">
      <alignment horizontal="center" wrapText="1"/>
    </xf>
    <xf numFmtId="3" fontId="75" fillId="0" borderId="4" xfId="0" applyNumberFormat="1" applyFont="1" applyFill="1" applyBorder="1" applyAlignment="1">
      <alignment horizontal="center" wrapText="1"/>
    </xf>
    <xf numFmtId="3" fontId="75" fillId="0" borderId="9" xfId="0" applyNumberFormat="1" applyFont="1" applyFill="1" applyBorder="1" applyAlignment="1">
      <alignment horizontal="center" wrapText="1"/>
    </xf>
    <xf numFmtId="3" fontId="8" fillId="0" borderId="9" xfId="0" applyNumberFormat="1" applyFont="1" applyBorder="1" applyAlignment="1">
      <alignment horizontal="center" wrapText="1"/>
    </xf>
    <xf numFmtId="3" fontId="75" fillId="0" borderId="5" xfId="0" applyNumberFormat="1" applyFont="1" applyFill="1" applyBorder="1" applyAlignment="1">
      <alignment horizontal="center" wrapText="1"/>
    </xf>
    <xf numFmtId="3" fontId="75" fillId="0" borderId="0" xfId="0" applyNumberFormat="1" applyFont="1" applyFill="1" applyBorder="1" applyAlignment="1">
      <alignment horizontal="center" wrapText="1"/>
    </xf>
    <xf numFmtId="3" fontId="132" fillId="0" borderId="9" xfId="0" applyNumberFormat="1" applyFont="1" applyBorder="1" applyAlignment="1">
      <alignment horizontal="center" wrapText="1"/>
    </xf>
    <xf numFmtId="3" fontId="81" fillId="0" borderId="6" xfId="0" applyNumberFormat="1" applyFont="1" applyBorder="1" applyAlignment="1">
      <alignment horizontal="center" wrapText="1"/>
    </xf>
    <xf numFmtId="3" fontId="75" fillId="0" borderId="6" xfId="0" applyNumberFormat="1" applyFont="1" applyFill="1" applyBorder="1" applyAlignment="1">
      <alignment horizontal="center" wrapText="1"/>
    </xf>
    <xf numFmtId="3" fontId="8" fillId="0" borderId="6" xfId="0" applyNumberFormat="1" applyFont="1" applyBorder="1" applyAlignment="1">
      <alignment horizontal="center" wrapText="1"/>
    </xf>
    <xf numFmtId="3" fontId="8" fillId="0" borderId="5" xfId="0" applyNumberFormat="1" applyFont="1" applyBorder="1" applyAlignment="1">
      <alignment horizontal="center" wrapText="1"/>
    </xf>
    <xf numFmtId="3" fontId="134" fillId="0" borderId="6" xfId="0" applyNumberFormat="1" applyFont="1" applyFill="1" applyBorder="1" applyAlignment="1">
      <alignment horizontal="center" wrapText="1"/>
    </xf>
    <xf numFmtId="3" fontId="48" fillId="0" borderId="1" xfId="0" applyNumberFormat="1" applyFont="1" applyBorder="1" applyAlignment="1">
      <alignment horizontal="center" wrapText="1"/>
    </xf>
    <xf numFmtId="3" fontId="102" fillId="0" borderId="1" xfId="0" applyNumberFormat="1" applyFont="1" applyBorder="1" applyAlignment="1">
      <alignment horizontal="center"/>
    </xf>
    <xf numFmtId="0" fontId="136" fillId="0" borderId="0" xfId="0" applyFont="1"/>
    <xf numFmtId="3" fontId="102" fillId="0" borderId="1" xfId="0" applyNumberFormat="1" applyFont="1" applyFill="1" applyBorder="1" applyAlignment="1">
      <alignment horizontal="center" wrapText="1"/>
    </xf>
    <xf numFmtId="3" fontId="105" fillId="0" borderId="1" xfId="0" applyNumberFormat="1" applyFont="1" applyFill="1" applyBorder="1" applyAlignment="1">
      <alignment horizontal="center" wrapText="1"/>
    </xf>
    <xf numFmtId="3" fontId="137" fillId="0" borderId="1" xfId="0" applyNumberFormat="1" applyFont="1" applyBorder="1" applyAlignment="1">
      <alignment horizontal="center"/>
    </xf>
    <xf numFmtId="3" fontId="105" fillId="0" borderId="1" xfId="0" applyNumberFormat="1" applyFont="1" applyBorder="1" applyAlignment="1">
      <alignment horizontal="center"/>
    </xf>
    <xf numFmtId="0" fontId="138" fillId="0" borderId="0" xfId="0" applyFont="1"/>
    <xf numFmtId="0" fontId="139" fillId="0" borderId="0" xfId="0" applyFont="1"/>
    <xf numFmtId="3" fontId="102" fillId="0" borderId="1" xfId="0" applyNumberFormat="1" applyFont="1" applyBorder="1" applyAlignment="1">
      <alignment horizontal="center" wrapText="1"/>
    </xf>
    <xf numFmtId="3" fontId="105" fillId="0" borderId="1" xfId="0" applyNumberFormat="1" applyFont="1" applyBorder="1" applyAlignment="1">
      <alignment horizontal="center" wrapText="1"/>
    </xf>
    <xf numFmtId="0" fontId="140" fillId="0" borderId="0" xfId="0" applyFont="1"/>
    <xf numFmtId="3" fontId="104" fillId="0" borderId="1" xfId="0" applyNumberFormat="1" applyFont="1" applyBorder="1" applyAlignment="1">
      <alignment horizontal="center"/>
    </xf>
    <xf numFmtId="0" fontId="8" fillId="0" borderId="1" xfId="0" applyFont="1" applyBorder="1" applyAlignment="1">
      <alignment horizontal="center" vertical="center" wrapText="1"/>
    </xf>
    <xf numFmtId="0" fontId="2" fillId="0" borderId="1" xfId="0" applyFont="1" applyBorder="1" applyAlignment="1">
      <alignment wrapText="1"/>
    </xf>
    <xf numFmtId="4" fontId="18" fillId="0" borderId="1" xfId="0" applyNumberFormat="1" applyFont="1" applyFill="1" applyBorder="1" applyAlignment="1">
      <alignment horizontal="center" wrapText="1"/>
    </xf>
    <xf numFmtId="49" fontId="6" fillId="0" borderId="1" xfId="0" applyNumberFormat="1" applyFont="1" applyFill="1" applyBorder="1" applyAlignment="1">
      <alignment horizontal="left" wrapText="1"/>
    </xf>
    <xf numFmtId="3" fontId="2" fillId="0" borderId="1" xfId="0" applyNumberFormat="1" applyFont="1" applyBorder="1" applyAlignment="1">
      <alignment horizontal="left" wrapText="1"/>
    </xf>
    <xf numFmtId="49" fontId="13" fillId="0" borderId="1" xfId="2" applyNumberFormat="1" applyFont="1" applyFill="1" applyBorder="1" applyAlignment="1">
      <alignment horizontal="center" wrapText="1"/>
    </xf>
    <xf numFmtId="49" fontId="6" fillId="0" borderId="1" xfId="2" applyNumberFormat="1" applyFont="1" applyFill="1" applyBorder="1" applyAlignment="1">
      <alignment wrapText="1"/>
    </xf>
    <xf numFmtId="0" fontId="90" fillId="0" borderId="1" xfId="0" applyFont="1" applyFill="1" applyBorder="1"/>
    <xf numFmtId="49" fontId="13" fillId="0" borderId="0" xfId="2" applyNumberFormat="1" applyFont="1" applyFill="1" applyBorder="1" applyAlignment="1">
      <alignment horizontal="center" wrapText="1"/>
    </xf>
    <xf numFmtId="49" fontId="6" fillId="0" borderId="0" xfId="2" applyNumberFormat="1" applyFont="1" applyFill="1" applyBorder="1" applyAlignment="1">
      <alignment wrapText="1"/>
    </xf>
    <xf numFmtId="49" fontId="89" fillId="0" borderId="1" xfId="0" applyNumberFormat="1" applyFont="1" applyBorder="1" applyAlignment="1">
      <alignment horizontal="center" wrapText="1"/>
    </xf>
    <xf numFmtId="49" fontId="89" fillId="0" borderId="1" xfId="0" applyNumberFormat="1" applyFont="1" applyFill="1" applyBorder="1" applyAlignment="1">
      <alignment horizontal="left" wrapText="1"/>
    </xf>
    <xf numFmtId="4" fontId="41" fillId="0" borderId="1" xfId="0" applyNumberFormat="1" applyFont="1" applyFill="1" applyBorder="1" applyAlignment="1">
      <alignment horizontal="center" wrapText="1"/>
    </xf>
    <xf numFmtId="49" fontId="41" fillId="0" borderId="1" xfId="0" applyNumberFormat="1" applyFont="1" applyFill="1" applyBorder="1" applyAlignment="1" applyProtection="1">
      <alignment wrapText="1"/>
      <protection locked="0"/>
    </xf>
    <xf numFmtId="3" fontId="2" fillId="0" borderId="1" xfId="0" applyNumberFormat="1" applyFont="1" applyFill="1" applyBorder="1" applyAlignment="1">
      <alignment horizontal="center"/>
    </xf>
    <xf numFmtId="49" fontId="12" fillId="0" borderId="1" xfId="0" applyNumberFormat="1" applyFont="1" applyBorder="1" applyAlignment="1" applyProtection="1">
      <alignment wrapText="1"/>
      <protection locked="0"/>
    </xf>
    <xf numFmtId="3" fontId="141" fillId="0" borderId="1" xfId="0" applyNumberFormat="1" applyFont="1" applyBorder="1" applyAlignment="1">
      <alignment horizontal="center" wrapText="1"/>
    </xf>
    <xf numFmtId="3" fontId="80" fillId="0" borderId="0" xfId="0" applyNumberFormat="1" applyFont="1"/>
    <xf numFmtId="3" fontId="2" fillId="0" borderId="1" xfId="0" applyNumberFormat="1" applyFont="1" applyFill="1" applyBorder="1" applyAlignment="1" applyProtection="1">
      <alignment horizontal="center"/>
      <protection locked="0"/>
    </xf>
    <xf numFmtId="0" fontId="1" fillId="0" borderId="0" xfId="0" applyFont="1" applyFill="1" applyBorder="1"/>
    <xf numFmtId="3" fontId="2" fillId="0" borderId="1" xfId="0" applyNumberFormat="1" applyFont="1" applyFill="1" applyBorder="1" applyAlignment="1" applyProtection="1">
      <alignment horizontal="center" wrapText="1"/>
      <protection locked="0"/>
    </xf>
    <xf numFmtId="49" fontId="75" fillId="0" borderId="1" xfId="0" applyNumberFormat="1" applyFont="1" applyFill="1" applyBorder="1" applyAlignment="1">
      <alignment horizontal="center" wrapText="1"/>
    </xf>
    <xf numFmtId="0" fontId="2" fillId="0" borderId="0" xfId="0" applyFont="1"/>
    <xf numFmtId="3" fontId="18" fillId="0" borderId="1" xfId="0" applyNumberFormat="1" applyFont="1" applyFill="1" applyBorder="1" applyAlignment="1">
      <alignment horizontal="center" wrapText="1"/>
    </xf>
    <xf numFmtId="0" fontId="2" fillId="0" borderId="1" xfId="0" applyFont="1" applyBorder="1"/>
    <xf numFmtId="3" fontId="21" fillId="0" borderId="0" xfId="0" applyNumberFormat="1" applyFont="1"/>
    <xf numFmtId="3" fontId="77" fillId="0" borderId="1" xfId="0" applyNumberFormat="1" applyFont="1" applyFill="1" applyBorder="1" applyAlignment="1">
      <alignment horizontal="center" wrapText="1"/>
    </xf>
    <xf numFmtId="49" fontId="79" fillId="0" borderId="0" xfId="0" applyNumberFormat="1" applyFont="1"/>
    <xf numFmtId="49" fontId="13" fillId="0" borderId="1" xfId="0" applyNumberFormat="1" applyFont="1" applyFill="1" applyBorder="1" applyAlignment="1">
      <alignment horizontal="left" wrapText="1"/>
    </xf>
    <xf numFmtId="3" fontId="142" fillId="0" borderId="1" xfId="0" applyNumberFormat="1" applyFont="1" applyFill="1" applyBorder="1" applyAlignment="1">
      <alignment horizontal="center" wrapText="1"/>
    </xf>
    <xf numFmtId="3" fontId="37" fillId="0" borderId="1" xfId="0" applyNumberFormat="1" applyFont="1" applyFill="1" applyBorder="1" applyAlignment="1">
      <alignment horizontal="center" wrapText="1"/>
    </xf>
    <xf numFmtId="3" fontId="143" fillId="0" borderId="1" xfId="0" applyNumberFormat="1" applyFont="1" applyFill="1" applyBorder="1" applyAlignment="1">
      <alignment horizontal="center" wrapText="1"/>
    </xf>
    <xf numFmtId="0" fontId="27" fillId="0" borderId="0" xfId="0" applyFont="1"/>
    <xf numFmtId="0" fontId="27" fillId="0" borderId="0" xfId="0" applyFont="1" applyFill="1"/>
    <xf numFmtId="49" fontId="27" fillId="0" borderId="0" xfId="0" applyNumberFormat="1" applyFont="1"/>
    <xf numFmtId="49" fontId="75" fillId="0" borderId="1" xfId="0" applyNumberFormat="1" applyFont="1" applyFill="1" applyBorder="1" applyAlignment="1" applyProtection="1">
      <alignment horizontal="left" wrapText="1"/>
      <protection locked="0"/>
    </xf>
    <xf numFmtId="3" fontId="81" fillId="0" borderId="1" xfId="0" applyNumberFormat="1" applyFont="1" applyFill="1" applyBorder="1" applyAlignment="1" applyProtection="1">
      <alignment horizontal="center" wrapText="1"/>
      <protection locked="0"/>
    </xf>
    <xf numFmtId="0" fontId="134" fillId="0" borderId="0" xfId="0" applyFont="1"/>
    <xf numFmtId="0" fontId="134" fillId="0" borderId="0" xfId="0" applyFont="1" applyFill="1"/>
    <xf numFmtId="49" fontId="81" fillId="0" borderId="1" xfId="0" applyNumberFormat="1" applyFont="1" applyBorder="1" applyAlignment="1">
      <alignment horizontal="center" wrapText="1"/>
    </xf>
    <xf numFmtId="49" fontId="81" fillId="0" borderId="1" xfId="0" applyNumberFormat="1" applyFont="1" applyFill="1" applyBorder="1" applyAlignment="1">
      <alignment horizontal="center" wrapText="1"/>
    </xf>
    <xf numFmtId="49" fontId="81" fillId="0" borderId="1" xfId="0" applyNumberFormat="1" applyFont="1" applyFill="1" applyBorder="1" applyAlignment="1">
      <alignment horizontal="left" wrapText="1"/>
    </xf>
    <xf numFmtId="0" fontId="132" fillId="0" borderId="0" xfId="0" applyFont="1"/>
    <xf numFmtId="0" fontId="132" fillId="0" borderId="0" xfId="0" applyFont="1" applyFill="1"/>
    <xf numFmtId="49" fontId="48" fillId="0" borderId="1" xfId="0" applyNumberFormat="1" applyFont="1" applyFill="1" applyBorder="1" applyAlignment="1">
      <alignment wrapText="1"/>
    </xf>
    <xf numFmtId="3" fontId="99" fillId="0" borderId="1" xfId="0" applyNumberFormat="1" applyFont="1" applyFill="1" applyBorder="1" applyAlignment="1">
      <alignment horizontal="center" wrapText="1"/>
    </xf>
    <xf numFmtId="49" fontId="134" fillId="0" borderId="0" xfId="0" applyNumberFormat="1" applyFont="1"/>
    <xf numFmtId="0" fontId="21" fillId="0" borderId="13" xfId="0" applyFont="1" applyBorder="1" applyAlignment="1"/>
    <xf numFmtId="3" fontId="134" fillId="0" borderId="1" xfId="0" applyNumberFormat="1" applyFont="1" applyFill="1" applyBorder="1" applyAlignment="1">
      <alignment horizontal="center" wrapText="1"/>
    </xf>
    <xf numFmtId="49" fontId="21" fillId="0" borderId="1" xfId="0" applyNumberFormat="1" applyFont="1" applyBorder="1"/>
    <xf numFmtId="0" fontId="22" fillId="0" borderId="1" xfId="0" applyFont="1" applyBorder="1"/>
    <xf numFmtId="0" fontId="55" fillId="0" borderId="1" xfId="0" applyFont="1" applyBorder="1"/>
    <xf numFmtId="49" fontId="23" fillId="0" borderId="1" xfId="0" applyNumberFormat="1" applyFont="1" applyFill="1" applyBorder="1" applyAlignment="1">
      <alignment horizontal="left" wrapText="1"/>
    </xf>
    <xf numFmtId="3" fontId="89" fillId="0" borderId="1" xfId="6" applyNumberFormat="1" applyFont="1" applyFill="1" applyBorder="1" applyAlignment="1">
      <alignment horizontal="center" wrapText="1"/>
    </xf>
    <xf numFmtId="3" fontId="35" fillId="0" borderId="1" xfId="6" applyNumberFormat="1" applyFont="1" applyFill="1" applyBorder="1" applyAlignment="1">
      <alignment horizontal="center" wrapText="1"/>
    </xf>
    <xf numFmtId="49" fontId="40" fillId="2" borderId="1" xfId="1" applyNumberFormat="1" applyFont="1" applyFill="1" applyBorder="1" applyAlignment="1" applyProtection="1">
      <alignment wrapText="1"/>
      <protection locked="0"/>
    </xf>
    <xf numFmtId="3" fontId="144" fillId="0" borderId="1" xfId="6" applyNumberFormat="1" applyFont="1" applyFill="1" applyBorder="1" applyAlignment="1">
      <alignment horizontal="center" wrapText="1"/>
    </xf>
    <xf numFmtId="49" fontId="110" fillId="0" borderId="1" xfId="0" applyNumberFormat="1" applyFont="1" applyFill="1" applyBorder="1" applyAlignment="1">
      <alignment horizontal="center" wrapText="1"/>
    </xf>
    <xf numFmtId="49" fontId="110" fillId="0" borderId="1" xfId="0" applyNumberFormat="1" applyFont="1" applyFill="1" applyBorder="1" applyAlignment="1" applyProtection="1">
      <alignment horizontal="left" wrapText="1"/>
      <protection locked="0"/>
    </xf>
    <xf numFmtId="49" fontId="35" fillId="0" borderId="1" xfId="0" applyNumberFormat="1" applyFont="1" applyFill="1" applyBorder="1" applyAlignment="1" applyProtection="1">
      <alignment horizontal="left" wrapText="1"/>
      <protection locked="0"/>
    </xf>
    <xf numFmtId="49" fontId="35" fillId="0" borderId="1" xfId="2" applyNumberFormat="1" applyFont="1" applyFill="1" applyBorder="1" applyAlignment="1">
      <alignment horizontal="center" wrapText="1"/>
    </xf>
    <xf numFmtId="49" fontId="35" fillId="0" borderId="1" xfId="2" applyNumberFormat="1" applyFont="1" applyFill="1" applyBorder="1" applyAlignment="1">
      <alignment wrapText="1"/>
    </xf>
    <xf numFmtId="49" fontId="89" fillId="3" borderId="1" xfId="0" applyNumberFormat="1" applyFont="1" applyFill="1" applyBorder="1" applyAlignment="1">
      <alignment horizontal="center" wrapText="1"/>
    </xf>
    <xf numFmtId="49" fontId="89" fillId="3" borderId="1" xfId="0" applyNumberFormat="1" applyFont="1" applyFill="1" applyBorder="1" applyAlignment="1">
      <alignment horizontal="left" wrapText="1"/>
    </xf>
    <xf numFmtId="49" fontId="145" fillId="0" borderId="1" xfId="0" applyNumberFormat="1" applyFont="1" applyBorder="1" applyAlignment="1" applyProtection="1">
      <alignment wrapText="1"/>
      <protection locked="0"/>
    </xf>
    <xf numFmtId="0" fontId="15" fillId="0" borderId="1" xfId="6" applyFont="1" applyBorder="1" applyAlignment="1">
      <alignment wrapText="1"/>
    </xf>
    <xf numFmtId="3" fontId="15" fillId="0" borderId="1" xfId="6" applyNumberFormat="1" applyFont="1" applyBorder="1" applyAlignment="1">
      <alignment horizontal="center" wrapText="1"/>
    </xf>
    <xf numFmtId="4" fontId="15" fillId="0" borderId="1" xfId="6" applyNumberFormat="1" applyFont="1" applyBorder="1" applyAlignment="1">
      <alignment horizontal="center" wrapText="1"/>
    </xf>
    <xf numFmtId="3" fontId="146" fillId="0" borderId="1" xfId="6" applyNumberFormat="1" applyFont="1" applyFill="1" applyBorder="1" applyAlignment="1">
      <alignment horizontal="center" wrapText="1"/>
    </xf>
    <xf numFmtId="3" fontId="15" fillId="0" borderId="8" xfId="6" applyNumberFormat="1" applyFont="1" applyBorder="1" applyAlignment="1">
      <alignment wrapText="1"/>
    </xf>
    <xf numFmtId="0" fontId="38" fillId="0" borderId="0" xfId="6" applyFont="1" applyAlignment="1">
      <alignment wrapText="1"/>
    </xf>
    <xf numFmtId="49" fontId="144" fillId="0" borderId="1" xfId="0" applyNumberFormat="1" applyFont="1" applyFill="1" applyBorder="1" applyAlignment="1">
      <alignment horizontal="center" wrapText="1"/>
    </xf>
    <xf numFmtId="49" fontId="144" fillId="3" borderId="1" xfId="0" applyNumberFormat="1" applyFont="1" applyFill="1" applyBorder="1" applyAlignment="1">
      <alignment horizontal="center" wrapText="1"/>
    </xf>
    <xf numFmtId="49" fontId="144" fillId="3" borderId="1" xfId="0" applyNumberFormat="1" applyFont="1" applyFill="1" applyBorder="1" applyAlignment="1">
      <alignment horizontal="left" wrapText="1"/>
    </xf>
    <xf numFmtId="49" fontId="23" fillId="0" borderId="1" xfId="0" applyNumberFormat="1" applyFont="1" applyBorder="1" applyAlignment="1" applyProtection="1">
      <alignment horizontal="left" wrapText="1"/>
      <protection locked="0"/>
    </xf>
    <xf numFmtId="0" fontId="148" fillId="0" borderId="1" xfId="6" applyFont="1" applyBorder="1" applyAlignment="1">
      <alignment horizontal="center" vertical="center" wrapText="1"/>
    </xf>
    <xf numFmtId="49" fontId="40" fillId="4" borderId="1" xfId="6" applyNumberFormat="1" applyFont="1" applyFill="1" applyBorder="1" applyAlignment="1" applyProtection="1">
      <alignment horizontal="left" wrapText="1"/>
      <protection locked="0"/>
    </xf>
    <xf numFmtId="0" fontId="23" fillId="0" borderId="1" xfId="5" applyFont="1" applyFill="1" applyBorder="1" applyAlignment="1">
      <alignment horizontal="justify" wrapText="1"/>
    </xf>
    <xf numFmtId="49" fontId="23" fillId="0" borderId="1" xfId="2" applyNumberFormat="1" applyFont="1" applyFill="1" applyBorder="1" applyAlignment="1">
      <alignment horizontal="center" wrapText="1"/>
    </xf>
    <xf numFmtId="49" fontId="23" fillId="0" borderId="1" xfId="2" applyNumberFormat="1" applyFont="1" applyFill="1" applyBorder="1" applyAlignment="1">
      <alignment wrapText="1"/>
    </xf>
    <xf numFmtId="0" fontId="35" fillId="0" borderId="1" xfId="0" applyFont="1" applyFill="1" applyBorder="1" applyAlignment="1">
      <alignment wrapText="1"/>
    </xf>
    <xf numFmtId="3" fontId="35" fillId="0" borderId="5" xfId="0" applyNumberFormat="1" applyFont="1" applyBorder="1" applyAlignment="1">
      <alignment horizontal="center"/>
    </xf>
    <xf numFmtId="49" fontId="149" fillId="0" borderId="1" xfId="0" applyNumberFormat="1" applyFont="1" applyFill="1" applyBorder="1" applyAlignment="1">
      <alignment horizontal="center" wrapText="1"/>
    </xf>
    <xf numFmtId="49" fontId="22" fillId="0" borderId="1" xfId="0" applyNumberFormat="1" applyFont="1" applyFill="1" applyBorder="1" applyAlignment="1">
      <alignment horizontal="center" wrapText="1"/>
    </xf>
    <xf numFmtId="49" fontId="149" fillId="0" borderId="1" xfId="0" applyNumberFormat="1" applyFont="1" applyFill="1" applyBorder="1" applyAlignment="1" applyProtection="1">
      <alignment horizontal="left" wrapText="1"/>
      <protection locked="0"/>
    </xf>
    <xf numFmtId="0" fontId="145" fillId="0" borderId="1" xfId="0" applyFont="1" applyFill="1" applyBorder="1" applyAlignment="1">
      <alignment wrapText="1"/>
    </xf>
    <xf numFmtId="3" fontId="145" fillId="0" borderId="1" xfId="0" applyNumberFormat="1" applyFont="1" applyBorder="1" applyAlignment="1">
      <alignment horizontal="center"/>
    </xf>
    <xf numFmtId="3" fontId="60" fillId="0" borderId="5" xfId="0" applyNumberFormat="1" applyFont="1" applyBorder="1" applyAlignment="1">
      <alignment horizontal="center"/>
    </xf>
    <xf numFmtId="3" fontId="144" fillId="0" borderId="1" xfId="0" applyNumberFormat="1" applyFont="1" applyBorder="1" applyAlignment="1">
      <alignment horizontal="center"/>
    </xf>
    <xf numFmtId="3" fontId="35" fillId="0" borderId="1" xfId="0" applyNumberFormat="1" applyFont="1" applyBorder="1" applyAlignment="1">
      <alignment horizontal="left" wrapText="1"/>
    </xf>
    <xf numFmtId="3" fontId="35" fillId="0" borderId="1" xfId="0" applyNumberFormat="1" applyFont="1" applyBorder="1" applyAlignment="1">
      <alignment horizontal="center" wrapText="1"/>
    </xf>
    <xf numFmtId="49" fontId="94" fillId="0" borderId="1" xfId="0" applyNumberFormat="1" applyFont="1" applyBorder="1" applyAlignment="1">
      <alignment horizontal="center" wrapText="1"/>
    </xf>
    <xf numFmtId="49" fontId="91" fillId="0" borderId="1" xfId="0" applyNumberFormat="1" applyFont="1" applyBorder="1" applyAlignment="1" applyProtection="1">
      <alignment wrapText="1"/>
      <protection locked="0"/>
    </xf>
    <xf numFmtId="3" fontId="150" fillId="0" borderId="1" xfId="0" applyNumberFormat="1" applyFont="1" applyBorder="1" applyAlignment="1">
      <alignment horizontal="center"/>
    </xf>
    <xf numFmtId="0" fontId="0" fillId="0" borderId="1" xfId="0" applyFont="1" applyBorder="1"/>
    <xf numFmtId="166" fontId="151" fillId="0" borderId="0" xfId="0" applyNumberFormat="1" applyFont="1" applyBorder="1" applyAlignment="1">
      <alignment vertical="center"/>
    </xf>
    <xf numFmtId="2" fontId="151" fillId="0" borderId="0" xfId="0" applyNumberFormat="1" applyFont="1" applyBorder="1" applyAlignment="1">
      <alignment vertical="center"/>
    </xf>
    <xf numFmtId="0" fontId="31" fillId="0" borderId="0" xfId="0" applyFont="1" applyAlignment="1">
      <alignment horizontal="center"/>
    </xf>
    <xf numFmtId="0" fontId="31" fillId="0" borderId="0" xfId="0" applyFont="1" applyFill="1"/>
    <xf numFmtId="0" fontId="31" fillId="0" borderId="1" xfId="0" applyFont="1" applyBorder="1" applyAlignment="1"/>
    <xf numFmtId="2" fontId="9" fillId="0" borderId="1" xfId="0" applyNumberFormat="1" applyFont="1" applyBorder="1" applyAlignment="1">
      <alignment horizontal="center" vertical="center" wrapText="1"/>
    </xf>
    <xf numFmtId="0" fontId="148"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Fill="1" applyBorder="1" applyAlignment="1">
      <alignment horizontal="center" vertical="center" wrapText="1"/>
    </xf>
    <xf numFmtId="2" fontId="6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2" fillId="0" borderId="1" xfId="0" applyNumberFormat="1" applyFont="1" applyBorder="1" applyAlignment="1">
      <alignment wrapText="1"/>
    </xf>
    <xf numFmtId="0" fontId="5" fillId="0" borderId="1" xfId="0" applyFont="1" applyBorder="1" applyAlignment="1">
      <alignment horizontal="center" wrapText="1"/>
    </xf>
    <xf numFmtId="3" fontId="60" fillId="0" borderId="3" xfId="0" applyNumberFormat="1" applyFont="1" applyBorder="1" applyAlignment="1">
      <alignment horizontal="center" wrapText="1"/>
    </xf>
    <xf numFmtId="3" fontId="60" fillId="0" borderId="1" xfId="0" applyNumberFormat="1" applyFont="1" applyBorder="1" applyAlignment="1">
      <alignment horizontal="center" wrapText="1"/>
    </xf>
    <xf numFmtId="3" fontId="9" fillId="0" borderId="1" xfId="0" applyNumberFormat="1" applyFont="1" applyBorder="1" applyAlignment="1">
      <alignment horizontal="center" wrapText="1"/>
    </xf>
    <xf numFmtId="0" fontId="5" fillId="0" borderId="1" xfId="0" applyFont="1" applyBorder="1" applyAlignment="1">
      <alignment horizontal="justify" wrapText="1"/>
    </xf>
    <xf numFmtId="3" fontId="148" fillId="0" borderId="1" xfId="0" applyNumberFormat="1" applyFont="1" applyBorder="1" applyAlignment="1">
      <alignment horizontal="center" wrapText="1"/>
    </xf>
    <xf numFmtId="0" fontId="9" fillId="0" borderId="1" xfId="0" applyFont="1" applyBorder="1" applyAlignment="1">
      <alignment horizontal="justify" wrapText="1"/>
    </xf>
    <xf numFmtId="3" fontId="64" fillId="0" borderId="1" xfId="0" applyNumberFormat="1" applyFont="1" applyBorder="1" applyAlignment="1">
      <alignment horizontal="center" wrapText="1"/>
    </xf>
    <xf numFmtId="0" fontId="147" fillId="0" borderId="0" xfId="0" applyFont="1"/>
    <xf numFmtId="0" fontId="46" fillId="0" borderId="0" xfId="0" applyFont="1"/>
    <xf numFmtId="0" fontId="152" fillId="0" borderId="0" xfId="0" applyFont="1"/>
    <xf numFmtId="0" fontId="152" fillId="0" borderId="0" xfId="0" applyFont="1" applyAlignment="1"/>
    <xf numFmtId="49" fontId="156" fillId="0" borderId="0" xfId="0" applyNumberFormat="1" applyFont="1" applyBorder="1" applyAlignment="1" applyProtection="1">
      <alignment horizontal="center" vertical="top"/>
      <protection locked="0"/>
    </xf>
    <xf numFmtId="0" fontId="157" fillId="0" borderId="0" xfId="0" applyFont="1" applyBorder="1" applyAlignment="1">
      <alignment horizontal="center"/>
    </xf>
    <xf numFmtId="49" fontId="157" fillId="0" borderId="0" xfId="0" applyNumberFormat="1" applyFont="1" applyBorder="1" applyAlignment="1" applyProtection="1">
      <alignment vertical="top"/>
      <protection locked="0"/>
    </xf>
    <xf numFmtId="0" fontId="157" fillId="0" borderId="0" xfId="0" applyFont="1" applyBorder="1"/>
    <xf numFmtId="0" fontId="59" fillId="0" borderId="0" xfId="0" applyFont="1" applyBorder="1"/>
    <xf numFmtId="0" fontId="159" fillId="0" borderId="1" xfId="0" applyFont="1" applyBorder="1" applyAlignment="1">
      <alignment horizontal="center" vertical="center" wrapText="1"/>
    </xf>
    <xf numFmtId="0" fontId="160" fillId="0" borderId="3" xfId="0" applyFont="1" applyBorder="1" applyAlignment="1">
      <alignment horizontal="center" vertical="center" wrapText="1"/>
    </xf>
    <xf numFmtId="0" fontId="157" fillId="0" borderId="6" xfId="0" applyFont="1" applyBorder="1" applyAlignment="1">
      <alignment horizontal="center" vertical="center" wrapText="1"/>
    </xf>
    <xf numFmtId="49" fontId="157" fillId="0" borderId="7" xfId="0" applyNumberFormat="1" applyFont="1" applyBorder="1" applyAlignment="1" applyProtection="1">
      <alignment horizontal="center" vertical="center" wrapText="1"/>
      <protection locked="0"/>
    </xf>
    <xf numFmtId="0" fontId="157" fillId="0" borderId="1" xfId="0" applyFont="1" applyBorder="1" applyAlignment="1">
      <alignment horizontal="center" vertical="center" wrapText="1"/>
    </xf>
    <xf numFmtId="0" fontId="157" fillId="0" borderId="7" xfId="0" applyFont="1" applyBorder="1" applyAlignment="1">
      <alignment horizontal="center" vertical="center" wrapText="1"/>
    </xf>
    <xf numFmtId="0" fontId="156" fillId="0" borderId="15" xfId="0" applyFont="1" applyBorder="1" applyAlignment="1">
      <alignment horizontal="left" wrapText="1"/>
    </xf>
    <xf numFmtId="3" fontId="162" fillId="0" borderId="16" xfId="0" applyNumberFormat="1" applyFont="1" applyBorder="1" applyAlignment="1">
      <alignment horizontal="right" wrapText="1"/>
    </xf>
    <xf numFmtId="0" fontId="156" fillId="0" borderId="19" xfId="0" applyFont="1" applyBorder="1" applyAlignment="1">
      <alignment horizontal="left" wrapText="1"/>
    </xf>
    <xf numFmtId="3" fontId="153" fillId="0" borderId="17" xfId="0" applyNumberFormat="1" applyFont="1" applyBorder="1" applyAlignment="1">
      <alignment horizontal="right" wrapText="1"/>
    </xf>
    <xf numFmtId="3" fontId="166" fillId="0" borderId="17" xfId="0" applyNumberFormat="1" applyFont="1" applyBorder="1" applyAlignment="1">
      <alignment horizontal="right" wrapText="1"/>
    </xf>
    <xf numFmtId="0" fontId="160" fillId="0" borderId="19" xfId="0" applyFont="1" applyBorder="1" applyAlignment="1">
      <alignment horizontal="left" wrapText="1"/>
    </xf>
    <xf numFmtId="3" fontId="158" fillId="0" borderId="17" xfId="0" applyNumberFormat="1" applyFont="1" applyBorder="1" applyAlignment="1">
      <alignment horizontal="right" wrapText="1"/>
    </xf>
    <xf numFmtId="3" fontId="162" fillId="0" borderId="17" xfId="0" applyNumberFormat="1" applyFont="1" applyBorder="1" applyAlignment="1">
      <alignment horizontal="right" wrapText="1"/>
    </xf>
    <xf numFmtId="0" fontId="167" fillId="0" borderId="19" xfId="0" applyFont="1" applyBorder="1" applyAlignment="1">
      <alignment horizontal="left" wrapText="1"/>
    </xf>
    <xf numFmtId="3" fontId="162" fillId="0" borderId="17" xfId="0" applyNumberFormat="1" applyFont="1" applyBorder="1" applyAlignment="1" applyProtection="1">
      <alignment horizontal="right" wrapText="1"/>
      <protection locked="0"/>
    </xf>
    <xf numFmtId="0" fontId="164" fillId="0" borderId="23" xfId="0" applyFont="1" applyBorder="1" applyAlignment="1">
      <alignment horizontal="left" wrapText="1"/>
    </xf>
    <xf numFmtId="0" fontId="160" fillId="0" borderId="24" xfId="0" applyFont="1" applyBorder="1" applyAlignment="1">
      <alignment horizontal="left" wrapText="1"/>
    </xf>
    <xf numFmtId="0" fontId="167" fillId="0" borderId="26" xfId="0" applyFont="1" applyBorder="1" applyAlignment="1">
      <alignment horizontal="left" wrapText="1"/>
    </xf>
    <xf numFmtId="0" fontId="167" fillId="0" borderId="28" xfId="0" applyFont="1" applyBorder="1" applyAlignment="1">
      <alignment horizontal="left" wrapText="1"/>
    </xf>
    <xf numFmtId="0" fontId="31" fillId="0" borderId="0" xfId="0" applyFont="1" applyAlignment="1">
      <alignment wrapText="1"/>
    </xf>
    <xf numFmtId="3" fontId="166" fillId="0" borderId="17" xfId="0" applyNumberFormat="1" applyFont="1" applyFill="1" applyBorder="1" applyAlignment="1">
      <alignment horizontal="right" wrapText="1"/>
    </xf>
    <xf numFmtId="3" fontId="162" fillId="0" borderId="20" xfId="0" applyNumberFormat="1" applyFont="1" applyBorder="1" applyAlignment="1">
      <alignment horizontal="right" wrapText="1"/>
    </xf>
    <xf numFmtId="3" fontId="166" fillId="0" borderId="20" xfId="0" applyNumberFormat="1" applyFont="1" applyBorder="1" applyAlignment="1">
      <alignment horizontal="right" wrapText="1"/>
    </xf>
    <xf numFmtId="3" fontId="169" fillId="0" borderId="0" xfId="0" applyNumberFormat="1" applyFont="1" applyBorder="1" applyAlignment="1">
      <alignment horizontal="justify" wrapText="1"/>
    </xf>
    <xf numFmtId="0" fontId="166" fillId="0" borderId="17" xfId="0" applyFont="1" applyBorder="1" applyAlignment="1">
      <alignment horizontal="center" wrapText="1"/>
    </xf>
    <xf numFmtId="0" fontId="167" fillId="0" borderId="19" xfId="0" applyFont="1" applyBorder="1" applyAlignment="1">
      <alignment horizontal="left"/>
    </xf>
    <xf numFmtId="0" fontId="167" fillId="0" borderId="32" xfId="0" applyFont="1" applyBorder="1" applyAlignment="1">
      <alignment horizontal="left"/>
    </xf>
    <xf numFmtId="0" fontId="46" fillId="0" borderId="19" xfId="0" applyFont="1" applyBorder="1" applyAlignment="1">
      <alignment horizontal="center"/>
    </xf>
    <xf numFmtId="0" fontId="170" fillId="0" borderId="38" xfId="0" applyFont="1" applyBorder="1" applyAlignment="1">
      <alignment horizontal="left"/>
    </xf>
    <xf numFmtId="0" fontId="161" fillId="0" borderId="39" xfId="0" applyFont="1" applyBorder="1" applyAlignment="1">
      <alignment horizontal="left" wrapText="1"/>
    </xf>
    <xf numFmtId="3" fontId="31" fillId="0" borderId="0" xfId="0" applyNumberFormat="1" applyFont="1"/>
    <xf numFmtId="0" fontId="46" fillId="0" borderId="0" xfId="0" applyFont="1" applyBorder="1" applyAlignment="1">
      <alignment horizontal="center"/>
    </xf>
    <xf numFmtId="0" fontId="46" fillId="0" borderId="0" xfId="0" applyNumberFormat="1" applyFont="1" applyBorder="1" applyAlignment="1" applyProtection="1">
      <alignment horizontal="left" vertical="center" wrapText="1"/>
    </xf>
    <xf numFmtId="164" fontId="47" fillId="0" borderId="0" xfId="0" applyNumberFormat="1" applyFont="1" applyBorder="1" applyAlignment="1">
      <alignment horizontal="right" wrapText="1"/>
    </xf>
    <xf numFmtId="0" fontId="47" fillId="0" borderId="0" xfId="0" applyFont="1" applyFill="1" applyBorder="1" applyAlignment="1">
      <alignment horizontal="center" vertical="top" wrapText="1"/>
    </xf>
    <xf numFmtId="49" fontId="163" fillId="0" borderId="0" xfId="0" applyNumberFormat="1" applyFont="1" applyFill="1" applyBorder="1" applyAlignment="1" applyProtection="1">
      <alignment wrapText="1"/>
      <protection locked="0"/>
    </xf>
    <xf numFmtId="164" fontId="163" fillId="0" borderId="0" xfId="0" applyNumberFormat="1" applyFont="1" applyFill="1" applyBorder="1" applyAlignment="1">
      <alignment horizontal="right" wrapText="1"/>
    </xf>
    <xf numFmtId="0" fontId="172" fillId="0" borderId="0" xfId="0" applyFont="1"/>
    <xf numFmtId="0" fontId="47" fillId="0" borderId="0" xfId="0" applyFont="1" applyBorder="1" applyAlignment="1" applyProtection="1">
      <alignment horizontal="center" vertical="top" wrapText="1"/>
    </xf>
    <xf numFmtId="0" fontId="47" fillId="0" borderId="0" xfId="0" applyFont="1" applyBorder="1" applyAlignment="1" applyProtection="1">
      <alignment vertical="top" wrapText="1"/>
    </xf>
    <xf numFmtId="3" fontId="0" fillId="0" borderId="0" xfId="0" applyNumberFormat="1"/>
    <xf numFmtId="3" fontId="55" fillId="0" borderId="1" xfId="0" applyNumberFormat="1" applyFont="1" applyFill="1" applyBorder="1" applyAlignment="1" applyProtection="1">
      <alignment horizontal="center" wrapText="1"/>
      <protection locked="0"/>
    </xf>
    <xf numFmtId="49" fontId="78" fillId="0" borderId="1" xfId="0" applyNumberFormat="1" applyFont="1" applyFill="1" applyBorder="1" applyAlignment="1" applyProtection="1">
      <alignment horizontal="left" wrapText="1"/>
      <protection locked="0"/>
    </xf>
    <xf numFmtId="0" fontId="19" fillId="0" borderId="1" xfId="0" applyNumberFormat="1" applyFont="1" applyFill="1" applyBorder="1" applyAlignment="1" applyProtection="1">
      <alignment horizontal="left" wrapText="1"/>
      <protection locked="0"/>
    </xf>
    <xf numFmtId="4" fontId="10" fillId="0" borderId="1" xfId="0" applyNumberFormat="1" applyFont="1" applyFill="1" applyBorder="1" applyAlignment="1">
      <alignment horizontal="center" wrapText="1"/>
    </xf>
    <xf numFmtId="4" fontId="2" fillId="0" borderId="1" xfId="0" applyNumberFormat="1" applyFont="1" applyBorder="1" applyAlignment="1">
      <alignment horizontal="center" wrapText="1"/>
    </xf>
    <xf numFmtId="4" fontId="5" fillId="0" borderId="1" xfId="0" applyNumberFormat="1" applyFont="1" applyBorder="1" applyAlignment="1">
      <alignment horizontal="center" wrapText="1"/>
    </xf>
    <xf numFmtId="4" fontId="19" fillId="0" borderId="1" xfId="0" applyNumberFormat="1" applyFont="1" applyFill="1" applyBorder="1" applyAlignment="1">
      <alignment horizontal="center" wrapText="1"/>
    </xf>
    <xf numFmtId="4" fontId="10" fillId="0" borderId="1" xfId="0" applyNumberFormat="1" applyFont="1" applyBorder="1" applyAlignment="1">
      <alignment horizontal="center" wrapText="1"/>
    </xf>
    <xf numFmtId="4" fontId="21" fillId="2" borderId="1" xfId="0" applyNumberFormat="1" applyFont="1" applyFill="1" applyBorder="1" applyAlignment="1">
      <alignment horizontal="center" wrapText="1"/>
    </xf>
    <xf numFmtId="4" fontId="21" fillId="0" borderId="0" xfId="0" applyNumberFormat="1" applyFont="1" applyFill="1"/>
    <xf numFmtId="3" fontId="89" fillId="0" borderId="1" xfId="6" applyNumberFormat="1" applyFont="1" applyBorder="1" applyAlignment="1">
      <alignment horizontal="center" vertical="center" wrapText="1"/>
    </xf>
    <xf numFmtId="0" fontId="164" fillId="0" borderId="19" xfId="0" applyFont="1" applyBorder="1" applyAlignment="1">
      <alignment horizontal="left" wrapText="1"/>
    </xf>
    <xf numFmtId="3" fontId="166" fillId="0" borderId="17" xfId="0" applyNumberFormat="1" applyFont="1" applyBorder="1" applyAlignment="1">
      <alignment horizontal="center" wrapText="1"/>
    </xf>
    <xf numFmtId="49" fontId="173" fillId="0" borderId="16" xfId="0" applyNumberFormat="1" applyFont="1" applyBorder="1" applyAlignment="1" applyProtection="1">
      <alignment horizontal="left" wrapText="1"/>
      <protection locked="0"/>
    </xf>
    <xf numFmtId="4" fontId="162" fillId="0" borderId="17" xfId="0" applyNumberFormat="1" applyFont="1" applyBorder="1" applyAlignment="1" applyProtection="1">
      <alignment wrapText="1"/>
      <protection locked="0"/>
    </xf>
    <xf numFmtId="4" fontId="162" fillId="0" borderId="16" xfId="0" applyNumberFormat="1" applyFont="1" applyBorder="1" applyAlignment="1">
      <alignment wrapText="1"/>
    </xf>
    <xf numFmtId="49" fontId="173" fillId="0" borderId="17" xfId="0" applyNumberFormat="1" applyFont="1" applyBorder="1" applyAlignment="1" applyProtection="1">
      <alignment horizontal="left" wrapText="1"/>
      <protection locked="0"/>
    </xf>
    <xf numFmtId="4" fontId="162" fillId="0" borderId="17" xfId="0" applyNumberFormat="1" applyFont="1" applyBorder="1" applyAlignment="1">
      <alignment wrapText="1"/>
    </xf>
    <xf numFmtId="0" fontId="152" fillId="0" borderId="17" xfId="0" applyFont="1" applyBorder="1" applyAlignment="1">
      <alignment horizontal="left" wrapText="1"/>
    </xf>
    <xf numFmtId="4" fontId="153" fillId="0" borderId="17" xfId="0" applyNumberFormat="1" applyFont="1" applyBorder="1" applyAlignment="1">
      <alignment horizontal="right" wrapText="1"/>
    </xf>
    <xf numFmtId="4" fontId="166" fillId="0" borderId="17" xfId="0" applyNumberFormat="1" applyFont="1" applyBorder="1" applyAlignment="1">
      <alignment horizontal="right" wrapText="1"/>
    </xf>
    <xf numFmtId="0" fontId="174" fillId="0" borderId="17" xfId="0" applyFont="1" applyBorder="1"/>
    <xf numFmtId="4" fontId="158" fillId="0" borderId="17" xfId="0" applyNumberFormat="1" applyFont="1" applyBorder="1" applyAlignment="1">
      <alignment horizontal="right" wrapText="1"/>
    </xf>
    <xf numFmtId="4" fontId="162" fillId="0" borderId="17" xfId="0" applyNumberFormat="1" applyFont="1" applyBorder="1" applyAlignment="1">
      <alignment horizontal="right" wrapText="1"/>
    </xf>
    <xf numFmtId="0" fontId="152" fillId="0" borderId="0" xfId="0" applyFont="1" applyBorder="1" applyAlignment="1">
      <alignment wrapText="1"/>
    </xf>
    <xf numFmtId="0" fontId="174" fillId="0" borderId="17" xfId="0" applyFont="1" applyBorder="1" applyAlignment="1">
      <alignment horizontal="left" wrapText="1"/>
    </xf>
    <xf numFmtId="4" fontId="162" fillId="0" borderId="17" xfId="0" applyNumberFormat="1" applyFont="1" applyBorder="1" applyAlignment="1" applyProtection="1">
      <alignment horizontal="right" wrapText="1"/>
      <protection locked="0"/>
    </xf>
    <xf numFmtId="0" fontId="175" fillId="0" borderId="0" xfId="0" applyFont="1" applyAlignment="1">
      <alignment wrapText="1"/>
    </xf>
    <xf numFmtId="0" fontId="175" fillId="0" borderId="17" xfId="0" applyFont="1" applyBorder="1" applyAlignment="1">
      <alignment wrapText="1"/>
    </xf>
    <xf numFmtId="0" fontId="152" fillId="0" borderId="0" xfId="0" applyFont="1" applyBorder="1" applyAlignment="1">
      <alignment horizontal="left" wrapText="1"/>
    </xf>
    <xf numFmtId="0" fontId="174" fillId="0" borderId="17" xfId="0" applyFont="1" applyFill="1" applyBorder="1" applyAlignment="1" applyProtection="1">
      <alignment horizontal="left" wrapText="1"/>
    </xf>
    <xf numFmtId="0" fontId="152" fillId="0" borderId="21" xfId="0" applyNumberFormat="1" applyFont="1" applyBorder="1" applyAlignment="1">
      <alignment horizontal="left" wrapText="1"/>
    </xf>
    <xf numFmtId="0" fontId="152" fillId="0" borderId="22" xfId="0" applyNumberFormat="1" applyFont="1" applyBorder="1" applyAlignment="1">
      <alignment horizontal="left" wrapText="1"/>
    </xf>
    <xf numFmtId="49" fontId="176" fillId="0" borderId="17" xfId="0" applyNumberFormat="1" applyFont="1" applyBorder="1" applyAlignment="1" applyProtection="1">
      <alignment horizontal="left" wrapText="1"/>
      <protection locked="0"/>
    </xf>
    <xf numFmtId="0" fontId="174" fillId="0" borderId="25" xfId="0" applyFont="1" applyBorder="1" applyAlignment="1">
      <alignment horizontal="left" wrapText="1"/>
    </xf>
    <xf numFmtId="4" fontId="158" fillId="0" borderId="17" xfId="0" applyNumberFormat="1" applyFont="1" applyBorder="1" applyAlignment="1">
      <alignment wrapText="1"/>
    </xf>
    <xf numFmtId="0" fontId="152" fillId="0" borderId="27" xfId="0" applyFont="1" applyBorder="1" applyAlignment="1">
      <alignment horizontal="left" wrapText="1"/>
    </xf>
    <xf numFmtId="0" fontId="152" fillId="0" borderId="29" xfId="0" applyFont="1" applyBorder="1" applyAlignment="1">
      <alignment horizontal="left" wrapText="1"/>
    </xf>
    <xf numFmtId="0" fontId="152" fillId="0" borderId="17" xfId="0" applyFont="1" applyBorder="1" applyAlignment="1">
      <alignment horizontal="left"/>
    </xf>
    <xf numFmtId="0" fontId="174" fillId="0" borderId="17" xfId="0" applyFont="1" applyBorder="1" applyAlignment="1">
      <alignment horizontal="left"/>
    </xf>
    <xf numFmtId="0" fontId="152" fillId="0" borderId="30" xfId="0" applyFont="1" applyBorder="1" applyAlignment="1">
      <alignment horizontal="left" wrapText="1"/>
    </xf>
    <xf numFmtId="4" fontId="153" fillId="0" borderId="17" xfId="0" applyNumberFormat="1" applyFont="1" applyBorder="1" applyAlignment="1">
      <alignment wrapText="1"/>
    </xf>
    <xf numFmtId="49" fontId="152" fillId="0" borderId="17" xfId="0" applyNumberFormat="1" applyFont="1" applyBorder="1" applyAlignment="1">
      <alignment horizontal="left" wrapText="1"/>
    </xf>
    <xf numFmtId="0" fontId="177" fillId="0" borderId="17" xfId="0" applyFont="1" applyBorder="1"/>
    <xf numFmtId="4" fontId="166" fillId="0" borderId="17" xfId="0" applyNumberFormat="1" applyFont="1" applyBorder="1" applyAlignment="1" applyProtection="1">
      <alignment horizontal="right" wrapText="1"/>
      <protection locked="0"/>
    </xf>
    <xf numFmtId="0" fontId="152" fillId="0" borderId="17" xfId="0" applyFont="1" applyBorder="1" applyAlignment="1">
      <alignment wrapText="1"/>
    </xf>
    <xf numFmtId="0" fontId="174" fillId="0" borderId="0" xfId="0" applyFont="1" applyBorder="1" applyAlignment="1">
      <alignment horizontal="left" wrapText="1"/>
    </xf>
    <xf numFmtId="0" fontId="166" fillId="0" borderId="17" xfId="0" applyFont="1" applyBorder="1" applyAlignment="1">
      <alignment horizontal="right" wrapText="1"/>
    </xf>
    <xf numFmtId="0" fontId="158" fillId="0" borderId="17" xfId="0" applyFont="1" applyBorder="1"/>
    <xf numFmtId="0" fontId="153" fillId="0" borderId="17" xfId="0" applyFont="1" applyBorder="1" applyAlignment="1">
      <alignment wrapText="1"/>
    </xf>
    <xf numFmtId="0" fontId="153" fillId="0" borderId="30" xfId="0" applyFont="1" applyBorder="1"/>
    <xf numFmtId="0" fontId="178" fillId="0" borderId="0" xfId="0" applyFont="1" applyBorder="1" applyAlignment="1">
      <alignment horizontal="left"/>
    </xf>
    <xf numFmtId="0" fontId="173" fillId="0" borderId="0" xfId="0" applyFont="1" applyBorder="1" applyAlignment="1">
      <alignment horizontal="left" wrapText="1"/>
    </xf>
    <xf numFmtId="0" fontId="168" fillId="0" borderId="0" xfId="0" applyFont="1" applyBorder="1" applyAlignment="1">
      <alignment horizontal="justify" wrapText="1"/>
    </xf>
    <xf numFmtId="3" fontId="168" fillId="0" borderId="0" xfId="0" applyNumberFormat="1" applyFont="1" applyBorder="1" applyAlignment="1">
      <alignment horizontal="right" wrapText="1"/>
    </xf>
    <xf numFmtId="3" fontId="163" fillId="0" borderId="0" xfId="0" applyNumberFormat="1" applyFont="1" applyBorder="1" applyAlignment="1">
      <alignment horizontal="right" wrapText="1"/>
    </xf>
    <xf numFmtId="0" fontId="175" fillId="0" borderId="30" xfId="0" applyFont="1" applyBorder="1"/>
    <xf numFmtId="0" fontId="175" fillId="0" borderId="17" xfId="0" applyFont="1" applyBorder="1"/>
    <xf numFmtId="0" fontId="175" fillId="0" borderId="0" xfId="0" applyFont="1"/>
    <xf numFmtId="0" fontId="152" fillId="0" borderId="31" xfId="0" applyFont="1" applyBorder="1" applyAlignment="1">
      <alignment horizontal="left" wrapText="1"/>
    </xf>
    <xf numFmtId="0" fontId="176" fillId="0" borderId="17" xfId="0" applyFont="1" applyFill="1" applyBorder="1" applyAlignment="1">
      <alignment horizontal="left" wrapText="1"/>
    </xf>
    <xf numFmtId="0" fontId="179" fillId="0" borderId="17" xfId="0" applyFont="1" applyBorder="1" applyAlignment="1">
      <alignment wrapText="1"/>
    </xf>
    <xf numFmtId="3" fontId="162" fillId="0" borderId="18" xfId="0" applyNumberFormat="1" applyFont="1" applyBorder="1" applyAlignment="1">
      <alignment horizontal="right" wrapText="1"/>
    </xf>
    <xf numFmtId="4" fontId="166" fillId="0" borderId="17" xfId="0" applyNumberFormat="1" applyFont="1" applyBorder="1" applyAlignment="1">
      <alignment horizontal="center" wrapText="1"/>
    </xf>
    <xf numFmtId="4" fontId="166" fillId="0" borderId="20" xfId="0" applyNumberFormat="1" applyFont="1" applyBorder="1" applyAlignment="1">
      <alignment horizontal="center" wrapText="1"/>
    </xf>
    <xf numFmtId="3" fontId="166" fillId="0" borderId="20" xfId="0" applyNumberFormat="1" applyFont="1" applyBorder="1" applyAlignment="1">
      <alignment horizontal="center" wrapText="1"/>
    </xf>
    <xf numFmtId="3" fontId="162" fillId="0" borderId="17" xfId="0" applyNumberFormat="1" applyFont="1" applyBorder="1" applyAlignment="1">
      <alignment horizontal="center" wrapText="1"/>
    </xf>
    <xf numFmtId="3" fontId="162" fillId="0" borderId="20" xfId="0" applyNumberFormat="1" applyFont="1" applyBorder="1" applyAlignment="1">
      <alignment horizontal="center" wrapText="1"/>
    </xf>
    <xf numFmtId="3" fontId="166" fillId="0" borderId="20" xfId="0" applyNumberFormat="1" applyFont="1" applyFill="1" applyBorder="1" applyAlignment="1">
      <alignment horizontal="center" wrapText="1"/>
    </xf>
    <xf numFmtId="3" fontId="166" fillId="0" borderId="20" xfId="0" applyNumberFormat="1" applyFont="1" applyBorder="1" applyAlignment="1">
      <alignment horizontal="center" vertical="center" wrapText="1"/>
    </xf>
    <xf numFmtId="0" fontId="166" fillId="0" borderId="20" xfId="0" applyFont="1" applyBorder="1" applyAlignment="1">
      <alignment horizontal="center" wrapText="1"/>
    </xf>
    <xf numFmtId="4" fontId="166" fillId="0" borderId="31" xfId="0" applyNumberFormat="1" applyFont="1" applyBorder="1" applyAlignment="1">
      <alignment horizontal="right" wrapText="1"/>
    </xf>
    <xf numFmtId="3" fontId="166" fillId="0" borderId="31" xfId="0" applyNumberFormat="1" applyFont="1" applyBorder="1" applyAlignment="1">
      <alignment horizontal="right" wrapText="1"/>
    </xf>
    <xf numFmtId="0" fontId="166" fillId="0" borderId="34" xfId="0" applyFont="1" applyBorder="1" applyAlignment="1">
      <alignment horizontal="center" wrapText="1"/>
    </xf>
    <xf numFmtId="4" fontId="153" fillId="0" borderId="31" xfId="0" applyNumberFormat="1" applyFont="1" applyBorder="1" applyAlignment="1">
      <alignment horizontal="right" wrapText="1"/>
    </xf>
    <xf numFmtId="4" fontId="162" fillId="0" borderId="39" xfId="0" applyNumberFormat="1" applyFont="1" applyBorder="1" applyAlignment="1">
      <alignment horizontal="right" wrapText="1"/>
    </xf>
    <xf numFmtId="3" fontId="162" fillId="0" borderId="40" xfId="0" applyNumberFormat="1" applyFont="1" applyBorder="1" applyAlignment="1">
      <alignment horizontal="right" wrapText="1"/>
    </xf>
    <xf numFmtId="49" fontId="162" fillId="0" borderId="17" xfId="0" applyNumberFormat="1" applyFont="1" applyBorder="1" applyAlignment="1" applyProtection="1">
      <alignment horizontal="left" wrapText="1"/>
      <protection locked="0"/>
    </xf>
    <xf numFmtId="0" fontId="182" fillId="0" borderId="17" xfId="0" applyFont="1" applyBorder="1" applyAlignment="1">
      <alignment horizontal="left" wrapText="1"/>
    </xf>
    <xf numFmtId="0" fontId="167" fillId="0" borderId="33" xfId="0" applyFont="1" applyBorder="1" applyAlignment="1">
      <alignment horizontal="left"/>
    </xf>
    <xf numFmtId="0" fontId="46" fillId="0" borderId="32" xfId="0" applyFont="1" applyBorder="1" applyAlignment="1">
      <alignment horizontal="right" vertical="top"/>
    </xf>
    <xf numFmtId="0" fontId="60" fillId="0" borderId="1" xfId="0" applyFont="1" applyFill="1" applyBorder="1" applyAlignment="1">
      <alignment wrapText="1"/>
    </xf>
    <xf numFmtId="3" fontId="89" fillId="0" borderId="1" xfId="0" applyNumberFormat="1" applyFont="1" applyBorder="1" applyAlignment="1">
      <alignment horizontal="center" wrapText="1"/>
    </xf>
    <xf numFmtId="0" fontId="144" fillId="0" borderId="1" xfId="0" applyFont="1" applyBorder="1" applyAlignment="1">
      <alignment horizontal="center"/>
    </xf>
    <xf numFmtId="3" fontId="142" fillId="0" borderId="1" xfId="0" applyNumberFormat="1" applyFont="1" applyBorder="1" applyAlignment="1">
      <alignment horizontal="center" wrapText="1"/>
    </xf>
    <xf numFmtId="0" fontId="10" fillId="0" borderId="0" xfId="0" applyFont="1"/>
    <xf numFmtId="0" fontId="10" fillId="0" borderId="0" xfId="0" applyFont="1" applyBorder="1" applyAlignment="1">
      <alignment horizontal="center"/>
    </xf>
    <xf numFmtId="3" fontId="119" fillId="0" borderId="1" xfId="0" applyNumberFormat="1" applyFont="1" applyBorder="1" applyAlignment="1">
      <alignment horizontal="center" wrapText="1"/>
    </xf>
    <xf numFmtId="0" fontId="10" fillId="0" borderId="0" xfId="0" applyFont="1" applyFill="1" applyAlignment="1">
      <alignment horizontal="left" vertical="center"/>
    </xf>
    <xf numFmtId="0" fontId="10" fillId="0" borderId="0" xfId="0" applyFont="1" applyFill="1"/>
    <xf numFmtId="49" fontId="183" fillId="0" borderId="1" xfId="0" applyNumberFormat="1" applyFont="1" applyFill="1" applyBorder="1" applyAlignment="1">
      <alignment wrapText="1"/>
    </xf>
    <xf numFmtId="49" fontId="155" fillId="0" borderId="0" xfId="0" applyNumberFormat="1" applyFont="1" applyBorder="1" applyAlignment="1" applyProtection="1">
      <alignment horizontal="center"/>
      <protection locked="0"/>
    </xf>
    <xf numFmtId="49" fontId="155" fillId="0" borderId="0" xfId="0" applyNumberFormat="1" applyFont="1" applyBorder="1" applyAlignment="1" applyProtection="1">
      <alignment horizontal="center" vertical="top"/>
      <protection locked="0"/>
    </xf>
    <xf numFmtId="49" fontId="158" fillId="0" borderId="5" xfId="0" applyNumberFormat="1" applyFont="1" applyBorder="1" applyAlignment="1">
      <alignment horizontal="center" vertical="center"/>
    </xf>
    <xf numFmtId="0" fontId="153" fillId="0" borderId="6" xfId="0" applyFont="1" applyBorder="1" applyAlignment="1">
      <alignment horizontal="center" vertical="center"/>
    </xf>
    <xf numFmtId="49" fontId="158" fillId="0" borderId="5" xfId="0" applyNumberFormat="1" applyFont="1" applyBorder="1" applyAlignment="1">
      <alignment horizontal="center" vertical="center" wrapText="1"/>
    </xf>
    <xf numFmtId="0" fontId="153" fillId="0" borderId="6" xfId="0" applyFont="1" applyBorder="1" applyAlignment="1">
      <alignment horizontal="center" vertical="center" wrapText="1"/>
    </xf>
    <xf numFmtId="0" fontId="154" fillId="0" borderId="6" xfId="0" applyFont="1" applyBorder="1" applyAlignment="1">
      <alignment horizontal="center" vertical="center" wrapText="1"/>
    </xf>
    <xf numFmtId="49" fontId="158" fillId="0" borderId="14" xfId="0" applyNumberFormat="1" applyFont="1" applyBorder="1" applyAlignment="1">
      <alignment horizontal="center" vertical="center" wrapText="1"/>
    </xf>
    <xf numFmtId="0" fontId="153" fillId="0" borderId="13" xfId="0" applyFont="1" applyBorder="1" applyAlignment="1">
      <alignment horizontal="center" vertical="center" wrapText="1"/>
    </xf>
    <xf numFmtId="49" fontId="171" fillId="0" borderId="0" xfId="0" applyNumberFormat="1" applyFont="1" applyBorder="1" applyAlignment="1" applyProtection="1">
      <alignment horizontal="left"/>
      <protection locked="0"/>
    </xf>
    <xf numFmtId="0" fontId="152" fillId="0" borderId="0" xfId="0" applyFont="1" applyAlignment="1">
      <alignment horizontal="center"/>
    </xf>
    <xf numFmtId="3" fontId="166" fillId="0" borderId="20" xfId="0" applyNumberFormat="1" applyFont="1" applyBorder="1" applyAlignment="1">
      <alignment horizontal="center" wrapText="1"/>
    </xf>
    <xf numFmtId="0" fontId="167" fillId="0" borderId="33" xfId="0" applyFont="1" applyBorder="1" applyAlignment="1">
      <alignment horizontal="left"/>
    </xf>
    <xf numFmtId="0" fontId="170" fillId="0" borderId="36" xfId="0" applyFont="1" applyBorder="1" applyAlignment="1">
      <alignment horizontal="left"/>
    </xf>
    <xf numFmtId="0" fontId="180" fillId="0" borderId="35" xfId="0" applyFont="1" applyBorder="1" applyAlignment="1">
      <alignment wrapText="1"/>
    </xf>
    <xf numFmtId="0" fontId="181" fillId="0" borderId="30" xfId="0" applyFont="1" applyBorder="1" applyAlignment="1">
      <alignment wrapText="1"/>
    </xf>
    <xf numFmtId="4" fontId="153" fillId="0" borderId="31" xfId="0" applyNumberFormat="1" applyFont="1" applyBorder="1" applyAlignment="1">
      <alignment horizontal="right" wrapText="1"/>
    </xf>
    <xf numFmtId="4" fontId="153" fillId="0" borderId="30" xfId="0" applyNumberFormat="1" applyFont="1" applyBorder="1" applyAlignment="1">
      <alignment horizontal="right" wrapText="1"/>
    </xf>
    <xf numFmtId="4" fontId="166" fillId="0" borderId="31" xfId="0" applyNumberFormat="1" applyFont="1" applyBorder="1" applyAlignment="1">
      <alignment horizontal="right" wrapText="1"/>
    </xf>
    <xf numFmtId="4" fontId="166" fillId="0" borderId="30" xfId="0" applyNumberFormat="1" applyFont="1" applyBorder="1" applyAlignment="1">
      <alignment horizontal="right" wrapText="1"/>
    </xf>
    <xf numFmtId="0" fontId="166" fillId="0" borderId="34" xfId="0" applyFont="1" applyBorder="1" applyAlignment="1">
      <alignment horizontal="center" wrapText="1"/>
    </xf>
    <xf numFmtId="0" fontId="166" fillId="0" borderId="37" xfId="0" applyFont="1" applyBorder="1" applyAlignment="1">
      <alignment horizontal="center" wrapText="1"/>
    </xf>
    <xf numFmtId="0" fontId="164" fillId="0" borderId="19" xfId="0" applyFont="1" applyBorder="1" applyAlignment="1">
      <alignment horizontal="left" wrapText="1"/>
    </xf>
    <xf numFmtId="0" fontId="170" fillId="0" borderId="19" xfId="0" applyFont="1" applyBorder="1" applyAlignment="1">
      <alignment horizontal="left" wrapText="1"/>
    </xf>
    <xf numFmtId="0" fontId="165" fillId="0" borderId="17" xfId="0" applyFont="1" applyBorder="1" applyAlignment="1">
      <alignment horizontal="left" wrapText="1"/>
    </xf>
    <xf numFmtId="3" fontId="153" fillId="0" borderId="31" xfId="0" applyNumberFormat="1" applyFont="1" applyBorder="1" applyAlignment="1">
      <alignment wrapText="1"/>
    </xf>
    <xf numFmtId="3" fontId="153" fillId="0" borderId="30" xfId="0" applyNumberFormat="1" applyFont="1" applyBorder="1" applyAlignment="1">
      <alignment wrapText="1"/>
    </xf>
    <xf numFmtId="3" fontId="166" fillId="0" borderId="17" xfId="0" applyNumberFormat="1" applyFont="1" applyBorder="1" applyAlignment="1">
      <alignment horizontal="right" wrapText="1"/>
    </xf>
    <xf numFmtId="3" fontId="166" fillId="0" borderId="17" xfId="0" applyNumberFormat="1" applyFont="1" applyBorder="1" applyAlignment="1">
      <alignment horizontal="center" wrapText="1"/>
    </xf>
    <xf numFmtId="0" fontId="35" fillId="0" borderId="0" xfId="4" applyFont="1" applyAlignment="1"/>
    <xf numFmtId="0" fontId="35" fillId="0" borderId="0" xfId="4" applyFont="1" applyAlignment="1">
      <alignment horizontal="right"/>
    </xf>
    <xf numFmtId="1" fontId="52" fillId="0" borderId="0" xfId="4" applyNumberFormat="1" applyFont="1" applyFill="1" applyBorder="1" applyAlignment="1">
      <alignment horizontal="center" vertical="top" wrapText="1"/>
    </xf>
    <xf numFmtId="49" fontId="63" fillId="0" borderId="0" xfId="4" applyNumberFormat="1" applyFont="1" applyFill="1" applyBorder="1" applyAlignment="1" applyProtection="1">
      <alignment horizontal="left" vertical="top" wrapText="1"/>
      <protection locked="0"/>
    </xf>
    <xf numFmtId="49" fontId="47" fillId="0" borderId="0" xfId="4" applyNumberFormat="1" applyFont="1" applyFill="1" applyBorder="1" applyAlignment="1" applyProtection="1">
      <alignment horizontal="left" vertical="top" wrapText="1"/>
      <protection locked="0"/>
    </xf>
    <xf numFmtId="0" fontId="53" fillId="0" borderId="1" xfId="4" applyFont="1" applyFill="1" applyBorder="1" applyAlignment="1">
      <alignment horizontal="center" vertical="center" wrapText="1"/>
    </xf>
    <xf numFmtId="49" fontId="54" fillId="0" borderId="1" xfId="4" applyNumberFormat="1" applyFont="1" applyFill="1" applyBorder="1" applyAlignment="1">
      <alignment horizontal="center" vertical="center" wrapText="1"/>
    </xf>
    <xf numFmtId="0" fontId="54" fillId="0" borderId="1" xfId="4" applyFont="1" applyFill="1" applyBorder="1" applyAlignment="1">
      <alignment horizontal="center" vertical="center"/>
    </xf>
    <xf numFmtId="0" fontId="54" fillId="0" borderId="1" xfId="4" applyFont="1" applyFill="1" applyBorder="1" applyAlignment="1">
      <alignment horizontal="center" vertical="center" wrapText="1"/>
    </xf>
    <xf numFmtId="0" fontId="9" fillId="0" borderId="5"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wrapText="1"/>
    </xf>
    <xf numFmtId="0" fontId="9" fillId="0" borderId="12" xfId="0" applyFont="1" applyBorder="1" applyAlignment="1">
      <alignment horizontal="center" vertical="center"/>
    </xf>
    <xf numFmtId="0" fontId="2"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45"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49" fontId="5" fillId="0" borderId="5"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45" fillId="0" borderId="5" xfId="0" applyFont="1" applyBorder="1" applyAlignment="1">
      <alignment horizontal="center" vertical="center" wrapText="1"/>
    </xf>
    <xf numFmtId="0" fontId="3" fillId="0" borderId="9" xfId="0" applyFont="1" applyBorder="1" applyAlignment="1">
      <alignment horizontal="center" wrapText="1"/>
    </xf>
    <xf numFmtId="0" fontId="3" fillId="0" borderId="6" xfId="0" applyFont="1" applyBorder="1" applyAlignment="1">
      <alignment horizontal="center" wrapText="1"/>
    </xf>
    <xf numFmtId="0" fontId="0" fillId="0" borderId="3" xfId="0" applyBorder="1" applyAlignment="1">
      <alignment horizontal="center" vertical="center"/>
    </xf>
    <xf numFmtId="0" fontId="0" fillId="0" borderId="9" xfId="0" applyBorder="1" applyAlignment="1">
      <alignment horizontal="center" wrapText="1"/>
    </xf>
    <xf numFmtId="0" fontId="36" fillId="0" borderId="0" xfId="6" applyFont="1" applyAlignment="1">
      <alignment horizontal="center"/>
    </xf>
    <xf numFmtId="0" fontId="60" fillId="0" borderId="10" xfId="0" applyFont="1" applyBorder="1" applyAlignment="1">
      <alignment horizontal="left" wrapText="1"/>
    </xf>
    <xf numFmtId="0" fontId="60" fillId="0" borderId="3" xfId="0" applyFont="1" applyBorder="1" applyAlignment="1">
      <alignment horizontal="left" wrapText="1"/>
    </xf>
    <xf numFmtId="0" fontId="5" fillId="0" borderId="1" xfId="0" applyFont="1" applyBorder="1" applyAlignment="1">
      <alignment horizontal="justify" wrapText="1"/>
    </xf>
    <xf numFmtId="0" fontId="64" fillId="0" borderId="1" xfId="0" applyFont="1" applyBorder="1" applyAlignment="1">
      <alignment horizontal="justify" wrapText="1"/>
    </xf>
    <xf numFmtId="0" fontId="9" fillId="0" borderId="1" xfId="0"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xf numFmtId="2" fontId="9" fillId="0" borderId="10" xfId="0" applyNumberFormat="1" applyFont="1" applyBorder="1" applyAlignment="1">
      <alignment horizontal="center" vertical="center" wrapText="1"/>
    </xf>
    <xf numFmtId="0" fontId="31" fillId="0" borderId="1" xfId="0" applyFont="1" applyBorder="1" applyAlignment="1">
      <alignment wrapText="1"/>
    </xf>
    <xf numFmtId="0" fontId="7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64" fillId="0" borderId="0" xfId="0" applyFont="1" applyAlignment="1">
      <alignment horizontal="center"/>
    </xf>
    <xf numFmtId="0" fontId="64" fillId="0" borderId="0" xfId="0" applyFont="1" applyAlignment="1">
      <alignment horizontal="left"/>
    </xf>
    <xf numFmtId="0" fontId="6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65" fillId="0" borderId="6" xfId="0" applyFont="1" applyBorder="1" applyAlignment="1">
      <alignment horizontal="center" vertical="center" wrapText="1"/>
    </xf>
  </cellXfs>
  <cellStyles count="8">
    <cellStyle name="Гиперссылка" xfId="1" builtinId="8"/>
    <cellStyle name="Обычный" xfId="0" builtinId="0"/>
    <cellStyle name="Обычный_Dod1" xfId="2"/>
    <cellStyle name="Обычный_Dod2" xfId="3"/>
    <cellStyle name="Обычный_Dod5" xfId="4"/>
    <cellStyle name="Обычный_Dod5 " xfId="5"/>
    <cellStyle name="Обычный_Dod6" xfId="6"/>
    <cellStyle name="Обычный_ZV1PIV98" xfId="7"/>
  </cellStyles>
  <dxfs count="1">
    <dxf>
      <font>
        <b/>
        <i/>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9"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31"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33"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35"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37"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39"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1"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3"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5"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7"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9"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1"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3"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5"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7"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9"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1"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3"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5"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7"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9"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1"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3"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5"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7"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9"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1"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3"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5"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6"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7"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8"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9"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0"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1"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2"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3"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4"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5"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6"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7"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8"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9"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1"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3"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4"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5"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6"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7"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9"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11"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2"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13"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4"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15"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6"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17"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8"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19"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1"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3"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5"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7"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9"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31"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33"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35"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37"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39"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1"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3"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5"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7"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9"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51"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53"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55"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57"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59"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61"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63"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165"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97"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99"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01"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03"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05"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07"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09"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11"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2"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13"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4"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15"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6"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17"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19"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21"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23"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25"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27"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29"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31"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33"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35"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37"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39"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41"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43"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45"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47"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249"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51"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2"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53"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4"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55"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6"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57"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8"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59"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0"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61"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2"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63"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65"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67"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8"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69"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0"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71"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2"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73"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75"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77"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8"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79"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81"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2"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83"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4"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285"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287"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8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289"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291"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293"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295"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297"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299"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01"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03"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05"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07"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09"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11"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13"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15"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17"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19"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21"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23"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25"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27"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29"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331"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333"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38" name="Text Box 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40" name="Text Box 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42" name="Text Box 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3"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44" name="Text Box 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46" name="Text Box 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7"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48" name="Text Box 1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9"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50" name="Text Box 1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52" name="Text Box 1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3"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54" name="Text Box 1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5"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56" name="Text Box 1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7"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58" name="Text Box 2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9"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60" name="Text Box 2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62" name="Text Box 2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3"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64" name="Text Box 2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66" name="Text Box 2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68" name="Text Box 3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9"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70" name="Text Box 3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1"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372" name="Text Box 3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3"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7"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01"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03"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05"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07"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09"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11"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13"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15"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6"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17"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19"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0"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21"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23"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4"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25"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6"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27"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8"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29"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0"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31"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2"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33"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35"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37"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39"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41"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43"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45"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47"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49"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51"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453"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55"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6"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57"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8"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59"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61"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2"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63"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4"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65"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6"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67"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8"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69"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71"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2"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73"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75"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6"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77"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8"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79"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81"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83"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4"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85"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6"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87"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8"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489"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491"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493"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4"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495"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6"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497"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8"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499"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0"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01"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2"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03"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4"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05"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07"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09"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11"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13"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15"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17"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19"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21"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23"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25"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27"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29"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31"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33"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535"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537"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69"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71"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73"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75"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77"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79"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81"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83"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85"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87" name="Text Box 1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89" name="Text Box 2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91" name="Text Box 2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93" name="Text Box 2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95" name="Text Box 2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97" name="Text Box 2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599" name="Text Box 3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01" name="Text Box 3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03" name="Text Box 3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05" name="Text Box 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07" name="Text Box 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09" name="Text Box 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11" name="Text Box 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13" name="Text Box 9"/>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15" name="Text Box 11"/>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17" name="Text Box 13"/>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19" name="Text Box 15"/>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621" name="Text Box 17"/>
        <xdr:cNvSpPr txBox="1">
          <a:spLocks noChangeArrowheads="1"/>
        </xdr:cNvSpPr>
      </xdr:nvSpPr>
      <xdr:spPr bwMode="auto">
        <a:xfrm>
          <a:off x="1350645" y="2286000"/>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23" name="Text Box 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4"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25" name="Text Box 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6"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27" name="Text Box 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8"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29" name="Text Box 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0"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31" name="Text Box 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2"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33" name="Text Box 1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4"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35" name="Text Box 1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6"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37" name="Text Box 1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8"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39" name="Text Box 1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0"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41" name="Text Box 1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2"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43" name="Text Box 2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4"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45" name="Text Box 2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6"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47" name="Text Box 2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8"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49" name="Text Box 27"/>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0"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51" name="Text Box 29"/>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2"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53" name="Text Box 31"/>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4"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55" name="Text Box 33"/>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6"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657" name="Text Box 35"/>
        <xdr:cNvSpPr txBox="1">
          <a:spLocks noChangeArrowheads="1"/>
        </xdr:cNvSpPr>
      </xdr:nvSpPr>
      <xdr:spPr bwMode="auto">
        <a:xfrm>
          <a:off x="1365885" y="2284730"/>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8"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59"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61"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63"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65"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67"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69" name="Text Box 1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71" name="Text Box 1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73" name="Text Box 1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75" name="Text Box 1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77" name="Text Box 1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2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79" name="Text Box 2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2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81" name="Text Box 2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2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83" name="Text Box 2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2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85" name="Text Box 2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2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87" name="Text Box 2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3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89" name="Text Box 3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3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91" name="Text Box 3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3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93" name="Text Box 3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3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95" name="Text Box 1"/>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97" name="Text Box 3"/>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699" name="Text Box 5"/>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701" name="Text Box 7"/>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703" name="Text Box 9"/>
        <xdr:cNvSpPr txBox="1">
          <a:spLocks noChangeArrowheads="1"/>
        </xdr:cNvSpPr>
      </xdr:nvSpPr>
      <xdr:spPr bwMode="auto">
        <a:xfrm>
          <a:off x="1352550" y="228282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0"/>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705" name="Text Box 11"/>
        <xdr:cNvSpPr txBox="1">
          <a:spLocks noChangeArrowheads="1"/>
        </xdr:cNvSpPr>
      </xdr:nvSpPr>
      <xdr:spPr bwMode="auto">
        <a:xfrm>
          <a:off x="1352550" y="2286000"/>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2"/>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4"/>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8" name="Text Box 16"/>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9" name="Text Box 18"/>
        <xdr:cNvSpPr txBox="1">
          <a:spLocks noChangeArrowheads="1"/>
        </xdr:cNvSpPr>
      </xdr:nvSpPr>
      <xdr:spPr bwMode="auto">
        <a:xfrm>
          <a:off x="10306050" y="47625"/>
          <a:ext cx="2514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10" name="Text Box 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1" name="Text Box 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12" name="Text Box 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3" name="Text Box 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14" name="Text Box 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5" name="Text Box 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16" name="Text Box 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7" name="Text Box 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18" name="Text Box 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9" name="Text Box 1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20" name="Text Box 1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1" name="Text Box 1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22" name="Text Box 1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3" name="Text Box 1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24" name="Text Box 1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5" name="Text Box 1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26" name="Text Box 1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7" name="Text Box 1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28" name="Text Box 1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9" name="Text Box 2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30" name="Text Box 2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1" name="Text Box 2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32" name="Text Box 2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3" name="Text Box 2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34" name="Text Box 2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5" name="Text Box 2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36" name="Text Box 27"/>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7" name="Text Box 28"/>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38" name="Text Box 29"/>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9" name="Text Box 30"/>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40" name="Text Box 31"/>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1" name="Text Box 32"/>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42" name="Text Box 33"/>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3" name="Text Box 34"/>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744" name="Text Box 35"/>
        <xdr:cNvSpPr txBox="1">
          <a:spLocks noChangeArrowheads="1"/>
        </xdr:cNvSpPr>
      </xdr:nvSpPr>
      <xdr:spPr bwMode="auto">
        <a:xfrm>
          <a:off x="1352550" y="25717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5" name="Text Box 36"/>
        <xdr:cNvSpPr txBox="1">
          <a:spLocks noChangeArrowheads="1"/>
        </xdr:cNvSpPr>
      </xdr:nvSpPr>
      <xdr:spPr bwMode="auto">
        <a:xfrm>
          <a:off x="13173075" y="47625"/>
          <a:ext cx="9906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73"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75"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77"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79"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81"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83"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85"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87"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89"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91" name="Text Box 1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93" name="Text Box 2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95" name="Text Box 2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97" name="Text Box 2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799" name="Text Box 2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01" name="Text Box 2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03" name="Text Box 3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05" name="Text Box 3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07" name="Text Box 3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8"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09"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10"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11"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12"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13"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14"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15"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16"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17"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18"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19"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0"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21"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2"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23"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4"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825"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27" name="Text Box 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28" name="Text Box 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29" name="Text Box 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30" name="Text Box 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31" name="Text Box 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32" name="Text Box 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33" name="Text Box 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34" name="Text Box 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35" name="Text Box 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36" name="Text Box 1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37" name="Text Box 1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38" name="Text Box 1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39" name="Text Box 1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0" name="Text Box 1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41" name="Text Box 1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2" name="Text Box 1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43" name="Text Box 1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4" name="Text Box 1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45" name="Text Box 1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6" name="Text Box 2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47" name="Text Box 2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8" name="Text Box 2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49" name="Text Box 2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50" name="Text Box 2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51" name="Text Box 2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52" name="Text Box 2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53" name="Text Box 2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54" name="Text Box 2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55" name="Text Box 2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56" name="Text Box 3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57" name="Text Box 3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58" name="Text Box 3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59" name="Text Box 3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60" name="Text Box 3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861" name="Text Box 3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62" name="Text Box 3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63"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64"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65"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66"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67"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68"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69"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70"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71"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72"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73" name="Text Box 1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74"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75" name="Text Box 1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77" name="Text Box 1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79" name="Text Box 1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81" name="Text Box 1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83" name="Text Box 2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85" name="Text Box 2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87" name="Text Box 2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89" name="Text Box 2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91" name="Text Box 2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93" name="Text Box 3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95" name="Text Box 3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97" name="Text Box 3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899"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901"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903"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905"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907"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909" name="Text Box 11"/>
        <xdr:cNvSpPr txBox="1">
          <a:spLocks noChangeArrowheads="1"/>
        </xdr:cNvSpPr>
      </xdr:nvSpPr>
      <xdr:spPr bwMode="auto">
        <a:xfrm>
          <a:off x="1352550" y="2257425"/>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0"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1"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2"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3"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4"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5"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6"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7"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8"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9"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0"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41"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42"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43"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44"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45"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46"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47"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49"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51"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53"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55"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57"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59" name="Text Box 1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61" name="Text Box 2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63" name="Text Box 2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65" name="Text Box 2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67" name="Text Box 2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69" name="Text Box 2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71" name="Text Box 3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73" name="Text Box 3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75" name="Text Box 3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77"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79"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81"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83"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85"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87"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89"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91"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993"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95" name="Text Box 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96" name="Text Box 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97" name="Text Box 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98" name="Text Box 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999" name="Text Box 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0" name="Text Box 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01" name="Text Box 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2" name="Text Box 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03" name="Text Box 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4" name="Text Box 1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05" name="Text Box 1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6" name="Text Box 1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07" name="Text Box 1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8" name="Text Box 1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09" name="Text Box 1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10" name="Text Box 1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11" name="Text Box 1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12" name="Text Box 1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13" name="Text Box 1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14" name="Text Box 2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15" name="Text Box 2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16" name="Text Box 2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17" name="Text Box 2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18" name="Text Box 2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19" name="Text Box 2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0" name="Text Box 2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21" name="Text Box 2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2" name="Text Box 2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23" name="Text Box 2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4" name="Text Box 3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25" name="Text Box 3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6" name="Text Box 3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27" name="Text Box 3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8" name="Text Box 3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029" name="Text Box 3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30" name="Text Box 3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31"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32"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33"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34"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35"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36"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37"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38"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39"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40"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41" name="Text Box 1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42"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43" name="Text Box 1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44"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45" name="Text Box 1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46"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47" name="Text Box 1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49" name="Text Box 1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51" name="Text Box 2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53" name="Text Box 2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55" name="Text Box 2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57" name="Text Box 2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59" name="Text Box 2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61" name="Text Box 3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63" name="Text Box 3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65" name="Text Box 3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67"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69"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71"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73"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74"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075"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076"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1077" name="Text Box 11"/>
        <xdr:cNvSpPr txBox="1">
          <a:spLocks noChangeArrowheads="1"/>
        </xdr:cNvSpPr>
      </xdr:nvSpPr>
      <xdr:spPr bwMode="auto">
        <a:xfrm>
          <a:off x="1352550" y="2257425"/>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8"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9"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0"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1"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82" name="Text Box 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3" name="Text Box 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84" name="Text Box 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5" name="Text Box 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86" name="Text Box 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7" name="Text Box 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88" name="Text Box 7"/>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9" name="Text Box 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90" name="Text Box 9"/>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91" name="Text Box 1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92" name="Text Box 1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93" name="Text Box 1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94" name="Text Box 1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95" name="Text Box 1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96" name="Text Box 1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97" name="Text Box 1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098" name="Text Box 17"/>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99" name="Text Box 1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00" name="Text Box 19"/>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1" name="Text Box 2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02" name="Text Box 2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3" name="Text Box 2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04" name="Text Box 2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5" name="Text Box 2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06" name="Text Box 2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7" name="Text Box 2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08" name="Text Box 27"/>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9" name="Text Box 2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10" name="Text Box 29"/>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11" name="Text Box 3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12" name="Text Box 3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13" name="Text Box 3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14" name="Text Box 3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15" name="Text Box 3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116" name="Text Box 3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17" name="Text Box 3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45"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47"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49"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51"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53"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55"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57"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58"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59"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60"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61"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62"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63" name="Text Box 1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64"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65" name="Text Box 2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66"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67" name="Text Box 2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68"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69" name="Text Box 2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70"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71" name="Text Box 2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72"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73" name="Text Box 2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74"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75" name="Text Box 3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77" name="Text Box 3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79" name="Text Box 3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81"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83"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85"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87"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89"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91"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93"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95"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197"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199" name="Text Box 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00" name="Text Box 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01" name="Text Box 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02" name="Text Box 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03" name="Text Box 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04" name="Text Box 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05" name="Text Box 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06" name="Text Box 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07" name="Text Box 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08" name="Text Box 1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09" name="Text Box 1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10" name="Text Box 1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11" name="Text Box 1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12" name="Text Box 1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13" name="Text Box 1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14" name="Text Box 1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15" name="Text Box 1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16" name="Text Box 1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17" name="Text Box 1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18" name="Text Box 2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19" name="Text Box 2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20" name="Text Box 2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21" name="Text Box 2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22" name="Text Box 2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23" name="Text Box 2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24" name="Text Box 2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25" name="Text Box 2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26" name="Text Box 2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27" name="Text Box 2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28" name="Text Box 3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29" name="Text Box 3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30" name="Text Box 3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31" name="Text Box 3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32" name="Text Box 3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233" name="Text Box 3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234" name="Text Box 3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35"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37"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39"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41"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43"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45" name="Text Box 1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47" name="Text Box 1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49" name="Text Box 1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51" name="Text Box 1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53" name="Text Box 1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55" name="Text Box 2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57" name="Text Box 2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58"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59" name="Text Box 2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0"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61" name="Text Box 2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2"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63" name="Text Box 2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4"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65" name="Text Box 3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6"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67" name="Text Box 3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8"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69" name="Text Box 3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70"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71"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72"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73"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74"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75"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77"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279"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1281" name="Text Box 11"/>
        <xdr:cNvSpPr txBox="1">
          <a:spLocks noChangeArrowheads="1"/>
        </xdr:cNvSpPr>
      </xdr:nvSpPr>
      <xdr:spPr bwMode="auto">
        <a:xfrm>
          <a:off x="1352550" y="2257425"/>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2"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3"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4"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5"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6"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7"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8"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9"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0"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1"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2"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13"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14"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15"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16"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17"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18"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19"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0"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21"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2"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23"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4"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25"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27"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29"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31" name="Text Box 1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33" name="Text Box 2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35" name="Text Box 2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37" name="Text Box 2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39" name="Text Box 2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41" name="Text Box 2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43" name="Text Box 3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45" name="Text Box 3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47" name="Text Box 3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49" name="Text Box 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51" name="Text Box 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53" name="Text Box 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55" name="Text Box 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57" name="Text Box 9"/>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59" name="Text Box 11"/>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61" name="Text Box 13"/>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63" name="Text Box 15"/>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255270</xdr:colOff>
      <xdr:row>6</xdr:row>
      <xdr:rowOff>3175</xdr:rowOff>
    </xdr:from>
    <xdr:to>
      <xdr:col>5</xdr:col>
      <xdr:colOff>977262</xdr:colOff>
      <xdr:row>6</xdr:row>
      <xdr:rowOff>3175</xdr:rowOff>
    </xdr:to>
    <xdr:sp macro="" textlink="">
      <xdr:nvSpPr>
        <xdr:cNvPr id="1365" name="Text Box 17"/>
        <xdr:cNvSpPr txBox="1">
          <a:spLocks noChangeArrowheads="1"/>
        </xdr:cNvSpPr>
      </xdr:nvSpPr>
      <xdr:spPr bwMode="auto">
        <a:xfrm>
          <a:off x="1350645" y="2257425"/>
          <a:ext cx="112947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67" name="Text Box 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68" name="Text Box 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69" name="Text Box 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70" name="Text Box 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71" name="Text Box 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72" name="Text Box 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73" name="Text Box 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74" name="Text Box 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75" name="Text Box 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76" name="Text Box 1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77" name="Text Box 1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78" name="Text Box 1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79" name="Text Box 1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80" name="Text Box 1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81" name="Text Box 1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82" name="Text Box 1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83" name="Text Box 1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84" name="Text Box 1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85" name="Text Box 1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86" name="Text Box 2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87" name="Text Box 2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88" name="Text Box 2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89" name="Text Box 2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90" name="Text Box 2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91" name="Text Box 2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92" name="Text Box 2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93" name="Text Box 27"/>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94" name="Text Box 2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95" name="Text Box 29"/>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96" name="Text Box 3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97" name="Text Box 31"/>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398" name="Text Box 3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399" name="Text Box 33"/>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00" name="Text Box 3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270510</xdr:colOff>
      <xdr:row>5</xdr:row>
      <xdr:rowOff>646430</xdr:rowOff>
    </xdr:from>
    <xdr:to>
      <xdr:col>6</xdr:col>
      <xdr:colOff>1276</xdr:colOff>
      <xdr:row>5</xdr:row>
      <xdr:rowOff>646430</xdr:rowOff>
    </xdr:to>
    <xdr:sp macro="" textlink="">
      <xdr:nvSpPr>
        <xdr:cNvPr id="1401" name="Text Box 35"/>
        <xdr:cNvSpPr txBox="1">
          <a:spLocks noChangeArrowheads="1"/>
        </xdr:cNvSpPr>
      </xdr:nvSpPr>
      <xdr:spPr bwMode="auto">
        <a:xfrm>
          <a:off x="1365885" y="2256155"/>
          <a:ext cx="11341741"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02" name="Text Box 3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03"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05"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07"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09"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11"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13" name="Text Box 1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15" name="Text Box 1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17" name="Text Box 1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19" name="Text Box 1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21" name="Text Box 1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2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23" name="Text Box 2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25" name="Text Box 2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2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27" name="Text Box 2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2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29" name="Text Box 2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2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31" name="Text Box 2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3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33" name="Text Box 3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3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35" name="Text Box 3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3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37" name="Text Box 3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39" name="Text Box 1"/>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41" name="Text Box 3"/>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43" name="Text Box 5"/>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45" name="Text Box 7"/>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644525</xdr:rowOff>
    </xdr:from>
    <xdr:to>
      <xdr:col>6</xdr:col>
      <xdr:colOff>0</xdr:colOff>
      <xdr:row>5</xdr:row>
      <xdr:rowOff>644525</xdr:rowOff>
    </xdr:to>
    <xdr:sp macro="" textlink="">
      <xdr:nvSpPr>
        <xdr:cNvPr id="1447" name="Text Box 9"/>
        <xdr:cNvSpPr txBox="1">
          <a:spLocks noChangeArrowheads="1"/>
        </xdr:cNvSpPr>
      </xdr:nvSpPr>
      <xdr:spPr bwMode="auto">
        <a:xfrm>
          <a:off x="1352550" y="2254250"/>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0"/>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5</xdr:row>
      <xdr:rowOff>647700</xdr:rowOff>
    </xdr:from>
    <xdr:to>
      <xdr:col>6</xdr:col>
      <xdr:colOff>0</xdr:colOff>
      <xdr:row>5</xdr:row>
      <xdr:rowOff>647700</xdr:rowOff>
    </xdr:to>
    <xdr:sp macro="" textlink="">
      <xdr:nvSpPr>
        <xdr:cNvPr id="1449" name="Text Box 11"/>
        <xdr:cNvSpPr txBox="1">
          <a:spLocks noChangeArrowheads="1"/>
        </xdr:cNvSpPr>
      </xdr:nvSpPr>
      <xdr:spPr bwMode="auto">
        <a:xfrm>
          <a:off x="1352550" y="2257425"/>
          <a:ext cx="11353800"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2"/>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14"/>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16"/>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18"/>
        <xdr:cNvSpPr txBox="1">
          <a:spLocks noChangeArrowheads="1"/>
        </xdr:cNvSpPr>
      </xdr:nvSpPr>
      <xdr:spPr bwMode="auto">
        <a:xfrm>
          <a:off x="10306050" y="47625"/>
          <a:ext cx="2514600" cy="952500"/>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54" name="Text Box 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55" name="Text Box 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56" name="Text Box 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57" name="Text Box 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58" name="Text Box 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59" name="Text Box 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60" name="Text Box 7"/>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61" name="Text Box 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62" name="Text Box 9"/>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63" name="Text Box 1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64" name="Text Box 1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65" name="Text Box 1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66" name="Text Box 1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67" name="Text Box 1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68" name="Text Box 1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69" name="Text Box 1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70" name="Text Box 17"/>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71" name="Text Box 1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72" name="Text Box 19"/>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73" name="Text Box 2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74" name="Text Box 2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75" name="Text Box 2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76" name="Text Box 2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77" name="Text Box 2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78" name="Text Box 2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79" name="Text Box 2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80" name="Text Box 27"/>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81" name="Text Box 28"/>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82" name="Text Box 29"/>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83" name="Text Box 30"/>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84" name="Text Box 31"/>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85" name="Text Box 32"/>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86" name="Text Box 33"/>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87" name="Text Box 34"/>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twoCellAnchor>
    <xdr:from>
      <xdr:col>1</xdr:col>
      <xdr:colOff>257175</xdr:colOff>
      <xdr:row>7</xdr:row>
      <xdr:rowOff>390525</xdr:rowOff>
    </xdr:from>
    <xdr:to>
      <xdr:col>6</xdr:col>
      <xdr:colOff>0</xdr:colOff>
      <xdr:row>7</xdr:row>
      <xdr:rowOff>781050</xdr:rowOff>
    </xdr:to>
    <xdr:sp macro="" textlink="">
      <xdr:nvSpPr>
        <xdr:cNvPr id="1488" name="Text Box 35"/>
        <xdr:cNvSpPr txBox="1">
          <a:spLocks noChangeArrowheads="1"/>
        </xdr:cNvSpPr>
      </xdr:nvSpPr>
      <xdr:spPr bwMode="auto">
        <a:xfrm>
          <a:off x="1352550" y="2543175"/>
          <a:ext cx="11353800"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489" name="Text Box 36"/>
        <xdr:cNvSpPr txBox="1">
          <a:spLocks noChangeArrowheads="1"/>
        </xdr:cNvSpPr>
      </xdr:nvSpPr>
      <xdr:spPr bwMode="auto">
        <a:xfrm>
          <a:off x="13173075" y="47625"/>
          <a:ext cx="990600" cy="9810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0</xdr:row>
      <xdr:rowOff>171450</xdr:rowOff>
    </xdr:from>
    <xdr:to>
      <xdr:col>5</xdr:col>
      <xdr:colOff>1028700</xdr:colOff>
      <xdr:row>3</xdr:row>
      <xdr:rowOff>428625</xdr:rowOff>
    </xdr:to>
    <xdr:sp macro="" textlink="">
      <xdr:nvSpPr>
        <xdr:cNvPr id="62473" name="Text Box 1"/>
        <xdr:cNvSpPr txBox="1">
          <a:spLocks noChangeArrowheads="1"/>
        </xdr:cNvSpPr>
      </xdr:nvSpPr>
      <xdr:spPr bwMode="auto">
        <a:xfrm>
          <a:off x="4695825" y="171450"/>
          <a:ext cx="2914650" cy="9144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uk-UA" sz="1400" b="0" i="0" u="none" strike="noStrike" baseline="0">
              <a:solidFill>
                <a:srgbClr val="000000"/>
              </a:solidFill>
              <a:latin typeface="Times New Roman"/>
              <a:cs typeface="Times New Roman"/>
            </a:rPr>
            <a:t>  09 червня  2</a:t>
          </a:r>
          <a:r>
            <a:rPr lang="ru-RU" sz="1400" b="0" i="0" u="none" strike="noStrike" baseline="0">
              <a:solidFill>
                <a:srgbClr val="000000"/>
              </a:solidFill>
              <a:latin typeface="Times New Roman"/>
              <a:cs typeface="Times New Roman"/>
            </a:rPr>
            <a:t>017 року №762</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114252</xdr:colOff>
      <xdr:row>0</xdr:row>
      <xdr:rowOff>129153</xdr:rowOff>
    </xdr:from>
    <xdr:to>
      <xdr:col>16</xdr:col>
      <xdr:colOff>962556</xdr:colOff>
      <xdr:row>3</xdr:row>
      <xdr:rowOff>492395</xdr:rowOff>
    </xdr:to>
    <xdr:sp macro="" textlink="">
      <xdr:nvSpPr>
        <xdr:cNvPr id="51278" name="Text Box 1"/>
        <xdr:cNvSpPr txBox="1">
          <a:spLocks noChangeArrowheads="1"/>
        </xdr:cNvSpPr>
      </xdr:nvSpPr>
      <xdr:spPr bwMode="auto">
        <a:xfrm>
          <a:off x="12803489" y="129153"/>
          <a:ext cx="2939284" cy="9525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ru-RU" sz="1400" b="0" i="0" u="none" strike="noStrike" baseline="0">
              <a:solidFill>
                <a:srgbClr val="000000"/>
              </a:solidFill>
              <a:latin typeface="Times New Roman" pitchFamily="18" charset="0"/>
              <a:cs typeface="Times New Roman" pitchFamily="18" charset="0"/>
            </a:rPr>
            <a:t>   </a:t>
          </a:r>
          <a:r>
            <a:rPr lang="uk-UA" sz="1400" b="0" i="0" baseline="0">
              <a:latin typeface="Times New Roman" pitchFamily="18" charset="0"/>
              <a:ea typeface="+mn-ea"/>
              <a:cs typeface="Times New Roman" pitchFamily="18" charset="0"/>
            </a:rPr>
            <a:t>09 червня  2</a:t>
          </a:r>
          <a:r>
            <a:rPr lang="ru-RU" sz="1400" b="0" i="0" baseline="0">
              <a:latin typeface="Times New Roman" pitchFamily="18" charset="0"/>
              <a:ea typeface="+mn-ea"/>
              <a:cs typeface="Times New Roman" pitchFamily="18" charset="0"/>
            </a:rPr>
            <a:t>017 року №762</a:t>
          </a:r>
          <a:endParaRPr lang="ru-RU" sz="1400" b="0" i="0" u="none" strike="noStrike" baseline="0">
            <a:solidFill>
              <a:srgbClr val="000000"/>
            </a:solidFill>
            <a:latin typeface="Times New Roman" pitchFamily="18" charset="0"/>
            <a:cs typeface="Times New Roman" pitchFamily="18" charset="0"/>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12</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2</xdr:row>
      <xdr:rowOff>9525</xdr:rowOff>
    </xdr:from>
    <xdr:to>
      <xdr:col>11</xdr:col>
      <xdr:colOff>38100</xdr:colOff>
      <xdr:row>3</xdr:row>
      <xdr:rowOff>390525</xdr:rowOff>
    </xdr:to>
    <xdr:sp macro="" textlink="">
      <xdr:nvSpPr>
        <xdr:cNvPr id="51203" name="Text Box 3"/>
        <xdr:cNvSpPr txBox="1">
          <a:spLocks noChangeArrowheads="1"/>
        </xdr:cNvSpPr>
      </xdr:nvSpPr>
      <xdr:spPr bwMode="auto">
        <a:xfrm>
          <a:off x="1704975" y="495300"/>
          <a:ext cx="9001125" cy="64770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міського бюджету на 2017 рік</a:t>
          </a:r>
        </a:p>
        <a:p>
          <a:pPr algn="ctr" rtl="0">
            <a:defRPr sz="1000"/>
          </a:pPr>
          <a:r>
            <a:rPr lang="ru-RU" sz="18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000" b="1" i="0" u="none" strike="noStrike" baseline="0">
            <a:solidFill>
              <a:srgbClr val="000000"/>
            </a:solidFill>
            <a:latin typeface="Times New Roman"/>
            <a:cs typeface="Times New Roman"/>
          </a:endParaRPr>
        </a:p>
        <a:p>
          <a:pPr algn="ctr" rtl="0">
            <a:defRPr sz="1000"/>
          </a:pPr>
          <a:r>
            <a:rPr lang="ru-RU" sz="1000" b="1" i="0" u="none" strike="noStrike" baseline="0">
              <a:solidFill>
                <a:srgbClr val="000000"/>
              </a:solidFill>
              <a:latin typeface="Times New Roman"/>
              <a:cs typeface="Times New Roman"/>
            </a:rPr>
            <a:t> </a:t>
          </a:r>
        </a:p>
      </xdr:txBody>
    </xdr:sp>
    <xdr:clientData/>
  </xdr:twoCellAnchor>
  <xdr:twoCellAnchor>
    <xdr:from>
      <xdr:col>3</xdr:col>
      <xdr:colOff>1323975</xdr:colOff>
      <xdr:row>165</xdr:row>
      <xdr:rowOff>409575</xdr:rowOff>
    </xdr:from>
    <xdr:to>
      <xdr:col>11</xdr:col>
      <xdr:colOff>628650</xdr:colOff>
      <xdr:row>166</xdr:row>
      <xdr:rowOff>352425</xdr:rowOff>
    </xdr:to>
    <xdr:sp macro="" textlink="">
      <xdr:nvSpPr>
        <xdr:cNvPr id="51313" name="Rectangle 4"/>
        <xdr:cNvSpPr>
          <a:spLocks noChangeArrowheads="1"/>
        </xdr:cNvSpPr>
      </xdr:nvSpPr>
      <xdr:spPr bwMode="auto">
        <a:xfrm>
          <a:off x="3305175" y="26965275"/>
          <a:ext cx="9267825" cy="3810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І.Шумра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10</xdr:col>
      <xdr:colOff>155626</xdr:colOff>
      <xdr:row>6</xdr:row>
      <xdr:rowOff>0</xdr:rowOff>
    </xdr:to>
    <xdr:sp macro="" textlink="">
      <xdr:nvSpPr>
        <xdr:cNvPr id="53306" name="Rectangle 1"/>
        <xdr:cNvSpPr>
          <a:spLocks noChangeArrowheads="1"/>
        </xdr:cNvSpPr>
      </xdr:nvSpPr>
      <xdr:spPr bwMode="auto">
        <a:xfrm>
          <a:off x="13677900" y="28575"/>
          <a:ext cx="4133850" cy="1228725"/>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4</a:t>
          </a:r>
        </a:p>
        <a:p>
          <a:pPr algn="l" rtl="0">
            <a:defRPr sz="1000"/>
          </a:pPr>
          <a:r>
            <a:rPr lang="ru-RU" sz="1600" b="0" i="0" u="none" strike="noStrike" baseline="0">
              <a:solidFill>
                <a:srgbClr val="000000"/>
              </a:solidFill>
              <a:latin typeface="Times New Roman"/>
              <a:cs typeface="Times New Roman"/>
            </a:rPr>
            <a:t>      до рішення міської ради</a:t>
          </a:r>
        </a:p>
        <a:p>
          <a:pPr marL="0" marR="0" indent="0" algn="l" defTabSz="914400" rtl="0" eaLnBrk="1" fontAlgn="auto" latinLnBrk="0" hangingPunct="1">
            <a:lnSpc>
              <a:spcPct val="100000"/>
            </a:lnSpc>
            <a:spcBef>
              <a:spcPts val="0"/>
            </a:spcBef>
            <a:spcAft>
              <a:spcPts val="0"/>
            </a:spcAft>
            <a:buClrTx/>
            <a:buSzTx/>
            <a:buFontTx/>
            <a:buNone/>
            <a:tabLst/>
            <a:defRPr sz="1000"/>
          </a:pPr>
          <a:r>
            <a:rPr lang="ru-RU" sz="1400" b="0" i="0" u="none" strike="noStrike" baseline="0">
              <a:solidFill>
                <a:srgbClr val="000000"/>
              </a:solidFill>
              <a:latin typeface="Times New Roman" pitchFamily="18" charset="0"/>
              <a:cs typeface="Times New Roman" pitchFamily="18" charset="0"/>
            </a:rPr>
            <a:t>       </a:t>
          </a:r>
          <a:r>
            <a:rPr lang="uk-UA" sz="1400" b="0" i="0" baseline="0">
              <a:latin typeface="Times New Roman" pitchFamily="18" charset="0"/>
              <a:ea typeface="+mn-ea"/>
              <a:cs typeface="Times New Roman" pitchFamily="18" charset="0"/>
            </a:rPr>
            <a:t>09 червня  2</a:t>
          </a:r>
          <a:r>
            <a:rPr lang="ru-RU" sz="1400" b="0" i="0" baseline="0">
              <a:latin typeface="Times New Roman" pitchFamily="18" charset="0"/>
              <a:ea typeface="+mn-ea"/>
              <a:cs typeface="Times New Roman" pitchFamily="18" charset="0"/>
            </a:rPr>
            <a:t>017 року №762</a:t>
          </a: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0</xdr:col>
      <xdr:colOff>762000</xdr:colOff>
      <xdr:row>2</xdr:row>
      <xdr:rowOff>66675</xdr:rowOff>
    </xdr:from>
    <xdr:to>
      <xdr:col>5</xdr:col>
      <xdr:colOff>476250</xdr:colOff>
      <xdr:row>5</xdr:row>
      <xdr:rowOff>66675</xdr:rowOff>
    </xdr:to>
    <xdr:sp macro="" textlink="">
      <xdr:nvSpPr>
        <xdr:cNvPr id="53607" name="Rectangle 2"/>
        <xdr:cNvSpPr>
          <a:spLocks noChangeArrowheads="1"/>
        </xdr:cNvSpPr>
      </xdr:nvSpPr>
      <xdr:spPr bwMode="auto">
        <a:xfrm>
          <a:off x="762000" y="466725"/>
          <a:ext cx="12277725" cy="676275"/>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переліку об'єктів, видатки на які у 2017 році будуть проводитися за рахунок коштів бюджету розвитку</a:t>
          </a:r>
        </a:p>
      </xdr:txBody>
    </xdr:sp>
    <xdr:clientData/>
  </xdr:twoCellAnchor>
  <xdr:twoCellAnchor>
    <xdr:from>
      <xdr:col>3</xdr:col>
      <xdr:colOff>265430</xdr:colOff>
      <xdr:row>67</xdr:row>
      <xdr:rowOff>228600</xdr:rowOff>
    </xdr:from>
    <xdr:to>
      <xdr:col>6</xdr:col>
      <xdr:colOff>457200</xdr:colOff>
      <xdr:row>70</xdr:row>
      <xdr:rowOff>165100</xdr:rowOff>
    </xdr:to>
    <xdr:sp macro="" textlink="">
      <xdr:nvSpPr>
        <xdr:cNvPr id="53326" name="Rectangle 3"/>
        <xdr:cNvSpPr>
          <a:spLocks noChangeArrowheads="1"/>
        </xdr:cNvSpPr>
      </xdr:nvSpPr>
      <xdr:spPr bwMode="auto">
        <a:xfrm>
          <a:off x="4316730" y="18580100"/>
          <a:ext cx="12002770" cy="7874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1600" b="1"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               </a:t>
          </a:r>
          <a:r>
            <a:rPr lang="ru-RU" sz="2800" b="0" i="0" u="none" strike="noStrike" baseline="0">
              <a:solidFill>
                <a:srgbClr val="000000"/>
              </a:solidFill>
              <a:latin typeface="Times New Roman"/>
              <a:cs typeface="Times New Roman"/>
            </a:rPr>
            <a:t>Секретар міської ради                                                            І.Шумра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933451</xdr:colOff>
      <xdr:row>0</xdr:row>
      <xdr:rowOff>47621</xdr:rowOff>
    </xdr:from>
    <xdr:to>
      <xdr:col>9</xdr:col>
      <xdr:colOff>1066800</xdr:colOff>
      <xdr:row>4</xdr:row>
      <xdr:rowOff>123821</xdr:rowOff>
    </xdr:to>
    <xdr:sp macro="" textlink="">
      <xdr:nvSpPr>
        <xdr:cNvPr id="2" name="Rectangle 1"/>
        <xdr:cNvSpPr>
          <a:spLocks noChangeArrowheads="1"/>
        </xdr:cNvSpPr>
      </xdr:nvSpPr>
      <xdr:spPr bwMode="auto">
        <a:xfrm flipV="1">
          <a:off x="4438651" y="47621"/>
          <a:ext cx="3438524" cy="7524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Додаток  5 </a:t>
          </a:r>
        </a:p>
        <a:p>
          <a:pPr algn="l" rtl="0">
            <a:defRPr sz="1000"/>
          </a:pPr>
          <a:r>
            <a:rPr lang="ru-RU" sz="1400" b="0" i="0" u="none" strike="noStrike" baseline="0">
              <a:solidFill>
                <a:srgbClr val="000000"/>
              </a:solidFill>
              <a:latin typeface="Times New Roman"/>
              <a:cs typeface="Times New Roman"/>
            </a:rPr>
            <a:t>    до рішення міської ради</a:t>
          </a:r>
        </a:p>
        <a:p>
          <a:pPr algn="l" rtl="0">
            <a:defRPr sz="1000"/>
          </a:pPr>
          <a:r>
            <a:rPr lang="ru-RU" sz="1400" b="0" i="0" u="none" strike="noStrike" baseline="0">
              <a:solidFill>
                <a:srgbClr val="000000"/>
              </a:solidFill>
              <a:latin typeface="Times New Roman"/>
              <a:cs typeface="Times New Roman"/>
            </a:rPr>
            <a:t>  09 червня 2017 року №762</a:t>
          </a:r>
        </a:p>
        <a:p>
          <a:pPr algn="l" rtl="0">
            <a:defRPr sz="1000"/>
          </a:pPr>
          <a:endParaRPr lang="ru-RU" sz="1400" b="0" i="0" u="none" strike="noStrike" baseline="0">
            <a:solidFill>
              <a:srgbClr val="000000"/>
            </a:solidFill>
            <a:latin typeface="Times New Roman"/>
            <a:cs typeface="Times New Roman"/>
          </a:endParaRPr>
        </a:p>
      </xdr:txBody>
    </xdr:sp>
    <xdr:clientData/>
  </xdr:twoCellAnchor>
  <xdr:twoCellAnchor>
    <xdr:from>
      <xdr:col>0</xdr:col>
      <xdr:colOff>476251</xdr:colOff>
      <xdr:row>5</xdr:row>
      <xdr:rowOff>0</xdr:rowOff>
    </xdr:from>
    <xdr:to>
      <xdr:col>9</xdr:col>
      <xdr:colOff>609600</xdr:colOff>
      <xdr:row>8</xdr:row>
      <xdr:rowOff>323850</xdr:rowOff>
    </xdr:to>
    <xdr:sp macro="" textlink="">
      <xdr:nvSpPr>
        <xdr:cNvPr id="3" name="Rectangle 2"/>
        <xdr:cNvSpPr>
          <a:spLocks noChangeArrowheads="1"/>
        </xdr:cNvSpPr>
      </xdr:nvSpPr>
      <xdr:spPr bwMode="auto">
        <a:xfrm>
          <a:off x="476251" y="838200"/>
          <a:ext cx="6943724" cy="1028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400" b="1" i="0" u="none" strike="noStrike" baseline="0">
              <a:solidFill>
                <a:srgbClr val="000000"/>
              </a:solidFill>
              <a:latin typeface="Times New Roman"/>
              <a:cs typeface="Times New Roman"/>
            </a:rPr>
            <a:t>             </a:t>
          </a:r>
          <a:r>
            <a:rPr lang="ru-RU" sz="1600" b="1" i="0" u="none" strike="noStrike" baseline="0">
              <a:solidFill>
                <a:srgbClr val="000000"/>
              </a:solidFill>
              <a:latin typeface="Times New Roman"/>
              <a:cs typeface="Times New Roman"/>
            </a:rPr>
            <a:t> </a:t>
          </a:r>
        </a:p>
        <a:p>
          <a:pPr algn="ctr" rtl="0">
            <a:defRPr sz="1000"/>
          </a:pPr>
          <a:r>
            <a:rPr lang="ru-RU" sz="1600" b="1" i="0" u="none" strike="noStrike" baseline="0">
              <a:solidFill>
                <a:srgbClr val="000000"/>
              </a:solidFill>
              <a:latin typeface="Times New Roman"/>
              <a:cs typeface="Times New Roman"/>
            </a:rPr>
            <a:t>                   Зміни до міжбюджетних трансфертів </a:t>
          </a:r>
        </a:p>
        <a:p>
          <a:pPr algn="ctr" rtl="0">
            <a:defRPr sz="1000"/>
          </a:pPr>
          <a:r>
            <a:rPr lang="ru-RU" sz="1600" b="1" i="0" u="none" strike="noStrike" baseline="0">
              <a:solidFill>
                <a:srgbClr val="000000"/>
              </a:solidFill>
              <a:latin typeface="Times New Roman"/>
              <a:cs typeface="Times New Roman"/>
            </a:rPr>
            <a:t>               з бюджету м. Вараш місцевим/державному                                                                                                                                                                                                                                                                                                                                                                                                                                          </a:t>
          </a:r>
        </a:p>
        <a:p>
          <a:pPr algn="ctr" rtl="0">
            <a:defRPr sz="1000"/>
          </a:pPr>
          <a:r>
            <a:rPr lang="ru-RU" sz="1600" b="1" i="0" u="none" strike="noStrike" baseline="0">
              <a:solidFill>
                <a:srgbClr val="000000"/>
              </a:solidFill>
              <a:latin typeface="Times New Roman"/>
              <a:cs typeface="Times New Roman"/>
            </a:rPr>
            <a:t>            бюджетам на 2017 рік </a:t>
          </a:r>
        </a:p>
      </xdr:txBody>
    </xdr:sp>
    <xdr:clientData/>
  </xdr:twoCellAnchor>
  <xdr:twoCellAnchor>
    <xdr:from>
      <xdr:col>0</xdr:col>
      <xdr:colOff>257175</xdr:colOff>
      <xdr:row>22</xdr:row>
      <xdr:rowOff>28575</xdr:rowOff>
    </xdr:from>
    <xdr:to>
      <xdr:col>9</xdr:col>
      <xdr:colOff>1247775</xdr:colOff>
      <xdr:row>24</xdr:row>
      <xdr:rowOff>190500</xdr:rowOff>
    </xdr:to>
    <xdr:sp macro="" textlink="">
      <xdr:nvSpPr>
        <xdr:cNvPr id="4" name="Rectangle 3"/>
        <xdr:cNvSpPr>
          <a:spLocks noChangeArrowheads="1"/>
        </xdr:cNvSpPr>
      </xdr:nvSpPr>
      <xdr:spPr bwMode="auto">
        <a:xfrm>
          <a:off x="257175" y="7981950"/>
          <a:ext cx="8039100" cy="6699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600" b="1" i="0" u="none" strike="noStrike" baseline="0">
              <a:solidFill>
                <a:srgbClr val="000000"/>
              </a:solidFill>
              <a:latin typeface="Times New Roman"/>
              <a:cs typeface="Times New Roman"/>
            </a:rPr>
            <a:t> </a:t>
          </a:r>
          <a:r>
            <a:rPr lang="en-US" sz="1600" b="1"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Секретар міської ради                           І.Шумра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2667000</xdr:colOff>
      <xdr:row>0</xdr:row>
      <xdr:rowOff>0</xdr:rowOff>
    </xdr:from>
    <xdr:to>
      <xdr:col>8</xdr:col>
      <xdr:colOff>10898</xdr:colOff>
      <xdr:row>4</xdr:row>
      <xdr:rowOff>0</xdr:rowOff>
    </xdr:to>
    <xdr:sp macro="" textlink="">
      <xdr:nvSpPr>
        <xdr:cNvPr id="2" name="Rectangle 1"/>
        <xdr:cNvSpPr>
          <a:spLocks noChangeArrowheads="1"/>
        </xdr:cNvSpPr>
      </xdr:nvSpPr>
      <xdr:spPr bwMode="auto">
        <a:xfrm>
          <a:off x="6638925" y="0"/>
          <a:ext cx="3401798"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558165</xdr:colOff>
      <xdr:row>4</xdr:row>
      <xdr:rowOff>34925</xdr:rowOff>
    </xdr:from>
    <xdr:to>
      <xdr:col>6</xdr:col>
      <xdr:colOff>274318</xdr:colOff>
      <xdr:row>7</xdr:row>
      <xdr:rowOff>217748</xdr:rowOff>
    </xdr:to>
    <xdr:sp macro="" textlink="">
      <xdr:nvSpPr>
        <xdr:cNvPr id="3" name="Rectangle 2"/>
        <xdr:cNvSpPr>
          <a:spLocks noChangeArrowheads="1"/>
        </xdr:cNvSpPr>
      </xdr:nvSpPr>
      <xdr:spPr bwMode="auto">
        <a:xfrm>
          <a:off x="558165" y="920750"/>
          <a:ext cx="7602853" cy="963873"/>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переліку</a:t>
          </a:r>
        </a:p>
        <a:p>
          <a:pPr algn="ctr" rtl="0">
            <a:defRPr sz="1000"/>
          </a:pPr>
          <a:r>
            <a:rPr lang="ru-RU" sz="1700" b="1" i="0" u="none" strike="noStrike" baseline="0">
              <a:solidFill>
                <a:srgbClr val="000000"/>
              </a:solidFill>
              <a:latin typeface="Times New Roman"/>
              <a:cs typeface="Times New Roman"/>
            </a:rPr>
            <a:t>    місцевих (регіональних) програм, які фінансуватимуться за рахунок коштів бюджету  м.Кузнецовськ у 2015 році</a:t>
          </a:r>
        </a:p>
      </xdr:txBody>
    </xdr:sp>
    <xdr:clientData/>
  </xdr:twoCellAnchor>
  <xdr:twoCellAnchor>
    <xdr:from>
      <xdr:col>5</xdr:col>
      <xdr:colOff>28575</xdr:colOff>
      <xdr:row>0</xdr:row>
      <xdr:rowOff>0</xdr:rowOff>
    </xdr:from>
    <xdr:to>
      <xdr:col>8</xdr:col>
      <xdr:colOff>0</xdr:colOff>
      <xdr:row>3</xdr:row>
      <xdr:rowOff>447675</xdr:rowOff>
    </xdr:to>
    <xdr:sp macro="" textlink="">
      <xdr:nvSpPr>
        <xdr:cNvPr id="4" name="Rectangle 1"/>
        <xdr:cNvSpPr>
          <a:spLocks noChangeArrowheads="1"/>
        </xdr:cNvSpPr>
      </xdr:nvSpPr>
      <xdr:spPr bwMode="auto">
        <a:xfrm>
          <a:off x="6829425" y="0"/>
          <a:ext cx="3200400"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        Додаток 6</a:t>
          </a:r>
        </a:p>
        <a:p>
          <a:pPr algn="l" rtl="0">
            <a:defRPr sz="1000"/>
          </a:pPr>
          <a:r>
            <a:rPr lang="ru-RU" sz="1600" b="0" i="0" u="none" strike="noStrike" baseline="0">
              <a:solidFill>
                <a:srgbClr val="000000"/>
              </a:solidFill>
              <a:latin typeface="Times New Roman"/>
              <a:cs typeface="Times New Roman"/>
            </a:rPr>
            <a:t>      до  рішення  міської ради                                          </a:t>
          </a:r>
        </a:p>
        <a:p>
          <a:pPr algn="l" rtl="0">
            <a:defRPr sz="1000"/>
          </a:pPr>
          <a:r>
            <a:rPr lang="ru-RU" sz="1600" b="0" i="0" u="none" strike="noStrike" baseline="0">
              <a:solidFill>
                <a:srgbClr val="000000"/>
              </a:solidFill>
              <a:latin typeface="Times New Roman"/>
              <a:cs typeface="Times New Roman"/>
            </a:rPr>
            <a:t>    09 червня 2017 року  №762</a:t>
          </a:r>
        </a:p>
      </xdr:txBody>
    </xdr:sp>
    <xdr:clientData/>
  </xdr:twoCellAnchor>
  <xdr:twoCellAnchor>
    <xdr:from>
      <xdr:col>0</xdr:col>
      <xdr:colOff>558165</xdr:colOff>
      <xdr:row>4</xdr:row>
      <xdr:rowOff>34925</xdr:rowOff>
    </xdr:from>
    <xdr:to>
      <xdr:col>6</xdr:col>
      <xdr:colOff>274318</xdr:colOff>
      <xdr:row>7</xdr:row>
      <xdr:rowOff>217748</xdr:rowOff>
    </xdr:to>
    <xdr:sp macro="" textlink="">
      <xdr:nvSpPr>
        <xdr:cNvPr id="5" name="Rectangle 2"/>
        <xdr:cNvSpPr>
          <a:spLocks noChangeArrowheads="1"/>
        </xdr:cNvSpPr>
      </xdr:nvSpPr>
      <xdr:spPr bwMode="auto">
        <a:xfrm>
          <a:off x="558165" y="920750"/>
          <a:ext cx="7602853" cy="963873"/>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переліку</a:t>
          </a:r>
        </a:p>
        <a:p>
          <a:pPr algn="ctr" rtl="0">
            <a:defRPr sz="1000"/>
          </a:pPr>
          <a:r>
            <a:rPr lang="ru-RU" sz="1700" b="1" i="0" u="none" strike="noStrike" baseline="0">
              <a:solidFill>
                <a:srgbClr val="000000"/>
              </a:solidFill>
              <a:latin typeface="Times New Roman"/>
              <a:cs typeface="Times New Roman"/>
            </a:rPr>
            <a:t>    місцевих (регіональних) програм, які фінансуватимуться за рахунок коштів міського бюджету  у 2017  році</a:t>
          </a:r>
        </a:p>
      </xdr:txBody>
    </xdr:sp>
    <xdr:clientData/>
  </xdr:twoCellAnchor>
  <xdr:twoCellAnchor>
    <xdr:from>
      <xdr:col>0</xdr:col>
      <xdr:colOff>620184</xdr:colOff>
      <xdr:row>77</xdr:row>
      <xdr:rowOff>924810</xdr:rowOff>
    </xdr:from>
    <xdr:to>
      <xdr:col>7</xdr:col>
      <xdr:colOff>334434</xdr:colOff>
      <xdr:row>79</xdr:row>
      <xdr:rowOff>63501</xdr:rowOff>
    </xdr:to>
    <xdr:sp macro="" textlink="">
      <xdr:nvSpPr>
        <xdr:cNvPr id="6" name="Rectangle 3"/>
        <xdr:cNvSpPr>
          <a:spLocks noChangeArrowheads="1"/>
        </xdr:cNvSpPr>
      </xdr:nvSpPr>
      <xdr:spPr bwMode="auto">
        <a:xfrm>
          <a:off x="620184" y="23075727"/>
          <a:ext cx="9048750" cy="419274"/>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2000" b="0" i="0" u="none" strike="noStrike" baseline="0">
              <a:solidFill>
                <a:srgbClr val="000000"/>
              </a:solidFill>
              <a:latin typeface="Times New Roman"/>
              <a:cs typeface="Times New Roman"/>
            </a:rPr>
            <a:t>        С</a:t>
          </a:r>
          <a:r>
            <a:rPr lang="ru-RU" sz="2400" b="0" i="0" u="none" strike="noStrike" baseline="0">
              <a:solidFill>
                <a:srgbClr val="000000"/>
              </a:solidFill>
              <a:latin typeface="Times New Roman"/>
              <a:cs typeface="Times New Roman"/>
            </a:rPr>
            <a:t>екретар міської ради                                             І.Шумра</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tabSelected="1" view="pageBreakPreview" zoomScale="60" zoomScaleNormal="100" workbookViewId="0">
      <selection activeCell="E25" sqref="E25"/>
    </sheetView>
  </sheetViews>
  <sheetFormatPr defaultRowHeight="12.75" x14ac:dyDescent="0.2"/>
  <cols>
    <col min="1" max="1" width="14.7109375" style="23" customWidth="1"/>
    <col min="2" max="2" width="81" style="23" customWidth="1"/>
    <col min="3" max="3" width="27.140625" style="23" customWidth="1"/>
    <col min="4" max="4" width="27.7109375" style="23" customWidth="1"/>
    <col min="5" max="5" width="27.42578125" style="23" customWidth="1"/>
    <col min="6" max="6" width="15.5703125" style="23" customWidth="1"/>
    <col min="7" max="7" width="11" style="23" customWidth="1"/>
    <col min="8" max="256" width="9.140625" style="23"/>
    <col min="257" max="257" width="16.42578125" style="23" customWidth="1"/>
    <col min="258" max="258" width="76.28515625" style="23" customWidth="1"/>
    <col min="259" max="259" width="28.5703125" style="23" customWidth="1"/>
    <col min="260" max="260" width="26.28515625" style="23" customWidth="1"/>
    <col min="261" max="261" width="27.42578125" style="23" customWidth="1"/>
    <col min="262" max="262" width="15.5703125" style="23" customWidth="1"/>
    <col min="263" max="263" width="11" style="23" customWidth="1"/>
    <col min="264" max="512" width="9.140625" style="23"/>
    <col min="513" max="513" width="16.42578125" style="23" customWidth="1"/>
    <col min="514" max="514" width="76.28515625" style="23" customWidth="1"/>
    <col min="515" max="515" width="28.5703125" style="23" customWidth="1"/>
    <col min="516" max="516" width="26.28515625" style="23" customWidth="1"/>
    <col min="517" max="517" width="27.42578125" style="23" customWidth="1"/>
    <col min="518" max="518" width="15.5703125" style="23" customWidth="1"/>
    <col min="519" max="519" width="11" style="23" customWidth="1"/>
    <col min="520" max="768" width="9.140625" style="23"/>
    <col min="769" max="769" width="16.42578125" style="23" customWidth="1"/>
    <col min="770" max="770" width="76.28515625" style="23" customWidth="1"/>
    <col min="771" max="771" width="28.5703125" style="23" customWidth="1"/>
    <col min="772" max="772" width="26.28515625" style="23" customWidth="1"/>
    <col min="773" max="773" width="27.42578125" style="23" customWidth="1"/>
    <col min="774" max="774" width="15.5703125" style="23" customWidth="1"/>
    <col min="775" max="775" width="11" style="23" customWidth="1"/>
    <col min="776" max="1024" width="9.140625" style="23"/>
    <col min="1025" max="1025" width="16.42578125" style="23" customWidth="1"/>
    <col min="1026" max="1026" width="76.28515625" style="23" customWidth="1"/>
    <col min="1027" max="1027" width="28.5703125" style="23" customWidth="1"/>
    <col min="1028" max="1028" width="26.28515625" style="23" customWidth="1"/>
    <col min="1029" max="1029" width="27.42578125" style="23" customWidth="1"/>
    <col min="1030" max="1030" width="15.5703125" style="23" customWidth="1"/>
    <col min="1031" max="1031" width="11" style="23" customWidth="1"/>
    <col min="1032" max="1280" width="9.140625" style="23"/>
    <col min="1281" max="1281" width="16.42578125" style="23" customWidth="1"/>
    <col min="1282" max="1282" width="76.28515625" style="23" customWidth="1"/>
    <col min="1283" max="1283" width="28.5703125" style="23" customWidth="1"/>
    <col min="1284" max="1284" width="26.28515625" style="23" customWidth="1"/>
    <col min="1285" max="1285" width="27.42578125" style="23" customWidth="1"/>
    <col min="1286" max="1286" width="15.5703125" style="23" customWidth="1"/>
    <col min="1287" max="1287" width="11" style="23" customWidth="1"/>
    <col min="1288" max="1536" width="9.140625" style="23"/>
    <col min="1537" max="1537" width="16.42578125" style="23" customWidth="1"/>
    <col min="1538" max="1538" width="76.28515625" style="23" customWidth="1"/>
    <col min="1539" max="1539" width="28.5703125" style="23" customWidth="1"/>
    <col min="1540" max="1540" width="26.28515625" style="23" customWidth="1"/>
    <col min="1541" max="1541" width="27.42578125" style="23" customWidth="1"/>
    <col min="1542" max="1542" width="15.5703125" style="23" customWidth="1"/>
    <col min="1543" max="1543" width="11" style="23" customWidth="1"/>
    <col min="1544" max="1792" width="9.140625" style="23"/>
    <col min="1793" max="1793" width="16.42578125" style="23" customWidth="1"/>
    <col min="1794" max="1794" width="76.28515625" style="23" customWidth="1"/>
    <col min="1795" max="1795" width="28.5703125" style="23" customWidth="1"/>
    <col min="1796" max="1796" width="26.28515625" style="23" customWidth="1"/>
    <col min="1797" max="1797" width="27.42578125" style="23" customWidth="1"/>
    <col min="1798" max="1798" width="15.5703125" style="23" customWidth="1"/>
    <col min="1799" max="1799" width="11" style="23" customWidth="1"/>
    <col min="1800" max="2048" width="9.140625" style="23"/>
    <col min="2049" max="2049" width="16.42578125" style="23" customWidth="1"/>
    <col min="2050" max="2050" width="76.28515625" style="23" customWidth="1"/>
    <col min="2051" max="2051" width="28.5703125" style="23" customWidth="1"/>
    <col min="2052" max="2052" width="26.28515625" style="23" customWidth="1"/>
    <col min="2053" max="2053" width="27.42578125" style="23" customWidth="1"/>
    <col min="2054" max="2054" width="15.5703125" style="23" customWidth="1"/>
    <col min="2055" max="2055" width="11" style="23" customWidth="1"/>
    <col min="2056" max="2304" width="9.140625" style="23"/>
    <col min="2305" max="2305" width="16.42578125" style="23" customWidth="1"/>
    <col min="2306" max="2306" width="76.28515625" style="23" customWidth="1"/>
    <col min="2307" max="2307" width="28.5703125" style="23" customWidth="1"/>
    <col min="2308" max="2308" width="26.28515625" style="23" customWidth="1"/>
    <col min="2309" max="2309" width="27.42578125" style="23" customWidth="1"/>
    <col min="2310" max="2310" width="15.5703125" style="23" customWidth="1"/>
    <col min="2311" max="2311" width="11" style="23" customWidth="1"/>
    <col min="2312" max="2560" width="9.140625" style="23"/>
    <col min="2561" max="2561" width="16.42578125" style="23" customWidth="1"/>
    <col min="2562" max="2562" width="76.28515625" style="23" customWidth="1"/>
    <col min="2563" max="2563" width="28.5703125" style="23" customWidth="1"/>
    <col min="2564" max="2564" width="26.28515625" style="23" customWidth="1"/>
    <col min="2565" max="2565" width="27.42578125" style="23" customWidth="1"/>
    <col min="2566" max="2566" width="15.5703125" style="23" customWidth="1"/>
    <col min="2567" max="2567" width="11" style="23" customWidth="1"/>
    <col min="2568" max="2816" width="9.140625" style="23"/>
    <col min="2817" max="2817" width="16.42578125" style="23" customWidth="1"/>
    <col min="2818" max="2818" width="76.28515625" style="23" customWidth="1"/>
    <col min="2819" max="2819" width="28.5703125" style="23" customWidth="1"/>
    <col min="2820" max="2820" width="26.28515625" style="23" customWidth="1"/>
    <col min="2821" max="2821" width="27.42578125" style="23" customWidth="1"/>
    <col min="2822" max="2822" width="15.5703125" style="23" customWidth="1"/>
    <col min="2823" max="2823" width="11" style="23" customWidth="1"/>
    <col min="2824" max="3072" width="9.140625" style="23"/>
    <col min="3073" max="3073" width="16.42578125" style="23" customWidth="1"/>
    <col min="3074" max="3074" width="76.28515625" style="23" customWidth="1"/>
    <col min="3075" max="3075" width="28.5703125" style="23" customWidth="1"/>
    <col min="3076" max="3076" width="26.28515625" style="23" customWidth="1"/>
    <col min="3077" max="3077" width="27.42578125" style="23" customWidth="1"/>
    <col min="3078" max="3078" width="15.5703125" style="23" customWidth="1"/>
    <col min="3079" max="3079" width="11" style="23" customWidth="1"/>
    <col min="3080" max="3328" width="9.140625" style="23"/>
    <col min="3329" max="3329" width="16.42578125" style="23" customWidth="1"/>
    <col min="3330" max="3330" width="76.28515625" style="23" customWidth="1"/>
    <col min="3331" max="3331" width="28.5703125" style="23" customWidth="1"/>
    <col min="3332" max="3332" width="26.28515625" style="23" customWidth="1"/>
    <col min="3333" max="3333" width="27.42578125" style="23" customWidth="1"/>
    <col min="3334" max="3334" width="15.5703125" style="23" customWidth="1"/>
    <col min="3335" max="3335" width="11" style="23" customWidth="1"/>
    <col min="3336" max="3584" width="9.140625" style="23"/>
    <col min="3585" max="3585" width="16.42578125" style="23" customWidth="1"/>
    <col min="3586" max="3586" width="76.28515625" style="23" customWidth="1"/>
    <col min="3587" max="3587" width="28.5703125" style="23" customWidth="1"/>
    <col min="3588" max="3588" width="26.28515625" style="23" customWidth="1"/>
    <col min="3589" max="3589" width="27.42578125" style="23" customWidth="1"/>
    <col min="3590" max="3590" width="15.5703125" style="23" customWidth="1"/>
    <col min="3591" max="3591" width="11" style="23" customWidth="1"/>
    <col min="3592" max="3840" width="9.140625" style="23"/>
    <col min="3841" max="3841" width="16.42578125" style="23" customWidth="1"/>
    <col min="3842" max="3842" width="76.28515625" style="23" customWidth="1"/>
    <col min="3843" max="3843" width="28.5703125" style="23" customWidth="1"/>
    <col min="3844" max="3844" width="26.28515625" style="23" customWidth="1"/>
    <col min="3845" max="3845" width="27.42578125" style="23" customWidth="1"/>
    <col min="3846" max="3846" width="15.5703125" style="23" customWidth="1"/>
    <col min="3847" max="3847" width="11" style="23" customWidth="1"/>
    <col min="3848" max="4096" width="9.140625" style="23"/>
    <col min="4097" max="4097" width="16.42578125" style="23" customWidth="1"/>
    <col min="4098" max="4098" width="76.28515625" style="23" customWidth="1"/>
    <col min="4099" max="4099" width="28.5703125" style="23" customWidth="1"/>
    <col min="4100" max="4100" width="26.28515625" style="23" customWidth="1"/>
    <col min="4101" max="4101" width="27.42578125" style="23" customWidth="1"/>
    <col min="4102" max="4102" width="15.5703125" style="23" customWidth="1"/>
    <col min="4103" max="4103" width="11" style="23" customWidth="1"/>
    <col min="4104" max="4352" width="9.140625" style="23"/>
    <col min="4353" max="4353" width="16.42578125" style="23" customWidth="1"/>
    <col min="4354" max="4354" width="76.28515625" style="23" customWidth="1"/>
    <col min="4355" max="4355" width="28.5703125" style="23" customWidth="1"/>
    <col min="4356" max="4356" width="26.28515625" style="23" customWidth="1"/>
    <col min="4357" max="4357" width="27.42578125" style="23" customWidth="1"/>
    <col min="4358" max="4358" width="15.5703125" style="23" customWidth="1"/>
    <col min="4359" max="4359" width="11" style="23" customWidth="1"/>
    <col min="4360" max="4608" width="9.140625" style="23"/>
    <col min="4609" max="4609" width="16.42578125" style="23" customWidth="1"/>
    <col min="4610" max="4610" width="76.28515625" style="23" customWidth="1"/>
    <col min="4611" max="4611" width="28.5703125" style="23" customWidth="1"/>
    <col min="4612" max="4612" width="26.28515625" style="23" customWidth="1"/>
    <col min="4613" max="4613" width="27.42578125" style="23" customWidth="1"/>
    <col min="4614" max="4614" width="15.5703125" style="23" customWidth="1"/>
    <col min="4615" max="4615" width="11" style="23" customWidth="1"/>
    <col min="4616" max="4864" width="9.140625" style="23"/>
    <col min="4865" max="4865" width="16.42578125" style="23" customWidth="1"/>
    <col min="4866" max="4866" width="76.28515625" style="23" customWidth="1"/>
    <col min="4867" max="4867" width="28.5703125" style="23" customWidth="1"/>
    <col min="4868" max="4868" width="26.28515625" style="23" customWidth="1"/>
    <col min="4869" max="4869" width="27.42578125" style="23" customWidth="1"/>
    <col min="4870" max="4870" width="15.5703125" style="23" customWidth="1"/>
    <col min="4871" max="4871" width="11" style="23" customWidth="1"/>
    <col min="4872" max="5120" width="9.140625" style="23"/>
    <col min="5121" max="5121" width="16.42578125" style="23" customWidth="1"/>
    <col min="5122" max="5122" width="76.28515625" style="23" customWidth="1"/>
    <col min="5123" max="5123" width="28.5703125" style="23" customWidth="1"/>
    <col min="5124" max="5124" width="26.28515625" style="23" customWidth="1"/>
    <col min="5125" max="5125" width="27.42578125" style="23" customWidth="1"/>
    <col min="5126" max="5126" width="15.5703125" style="23" customWidth="1"/>
    <col min="5127" max="5127" width="11" style="23" customWidth="1"/>
    <col min="5128" max="5376" width="9.140625" style="23"/>
    <col min="5377" max="5377" width="16.42578125" style="23" customWidth="1"/>
    <col min="5378" max="5378" width="76.28515625" style="23" customWidth="1"/>
    <col min="5379" max="5379" width="28.5703125" style="23" customWidth="1"/>
    <col min="5380" max="5380" width="26.28515625" style="23" customWidth="1"/>
    <col min="5381" max="5381" width="27.42578125" style="23" customWidth="1"/>
    <col min="5382" max="5382" width="15.5703125" style="23" customWidth="1"/>
    <col min="5383" max="5383" width="11" style="23" customWidth="1"/>
    <col min="5384" max="5632" width="9.140625" style="23"/>
    <col min="5633" max="5633" width="16.42578125" style="23" customWidth="1"/>
    <col min="5634" max="5634" width="76.28515625" style="23" customWidth="1"/>
    <col min="5635" max="5635" width="28.5703125" style="23" customWidth="1"/>
    <col min="5636" max="5636" width="26.28515625" style="23" customWidth="1"/>
    <col min="5637" max="5637" width="27.42578125" style="23" customWidth="1"/>
    <col min="5638" max="5638" width="15.5703125" style="23" customWidth="1"/>
    <col min="5639" max="5639" width="11" style="23" customWidth="1"/>
    <col min="5640" max="5888" width="9.140625" style="23"/>
    <col min="5889" max="5889" width="16.42578125" style="23" customWidth="1"/>
    <col min="5890" max="5890" width="76.28515625" style="23" customWidth="1"/>
    <col min="5891" max="5891" width="28.5703125" style="23" customWidth="1"/>
    <col min="5892" max="5892" width="26.28515625" style="23" customWidth="1"/>
    <col min="5893" max="5893" width="27.42578125" style="23" customWidth="1"/>
    <col min="5894" max="5894" width="15.5703125" style="23" customWidth="1"/>
    <col min="5895" max="5895" width="11" style="23" customWidth="1"/>
    <col min="5896" max="6144" width="9.140625" style="23"/>
    <col min="6145" max="6145" width="16.42578125" style="23" customWidth="1"/>
    <col min="6146" max="6146" width="76.28515625" style="23" customWidth="1"/>
    <col min="6147" max="6147" width="28.5703125" style="23" customWidth="1"/>
    <col min="6148" max="6148" width="26.28515625" style="23" customWidth="1"/>
    <col min="6149" max="6149" width="27.42578125" style="23" customWidth="1"/>
    <col min="6150" max="6150" width="15.5703125" style="23" customWidth="1"/>
    <col min="6151" max="6151" width="11" style="23" customWidth="1"/>
    <col min="6152" max="6400" width="9.140625" style="23"/>
    <col min="6401" max="6401" width="16.42578125" style="23" customWidth="1"/>
    <col min="6402" max="6402" width="76.28515625" style="23" customWidth="1"/>
    <col min="6403" max="6403" width="28.5703125" style="23" customWidth="1"/>
    <col min="6404" max="6404" width="26.28515625" style="23" customWidth="1"/>
    <col min="6405" max="6405" width="27.42578125" style="23" customWidth="1"/>
    <col min="6406" max="6406" width="15.5703125" style="23" customWidth="1"/>
    <col min="6407" max="6407" width="11" style="23" customWidth="1"/>
    <col min="6408" max="6656" width="9.140625" style="23"/>
    <col min="6657" max="6657" width="16.42578125" style="23" customWidth="1"/>
    <col min="6658" max="6658" width="76.28515625" style="23" customWidth="1"/>
    <col min="6659" max="6659" width="28.5703125" style="23" customWidth="1"/>
    <col min="6660" max="6660" width="26.28515625" style="23" customWidth="1"/>
    <col min="6661" max="6661" width="27.42578125" style="23" customWidth="1"/>
    <col min="6662" max="6662" width="15.5703125" style="23" customWidth="1"/>
    <col min="6663" max="6663" width="11" style="23" customWidth="1"/>
    <col min="6664" max="6912" width="9.140625" style="23"/>
    <col min="6913" max="6913" width="16.42578125" style="23" customWidth="1"/>
    <col min="6914" max="6914" width="76.28515625" style="23" customWidth="1"/>
    <col min="6915" max="6915" width="28.5703125" style="23" customWidth="1"/>
    <col min="6916" max="6916" width="26.28515625" style="23" customWidth="1"/>
    <col min="6917" max="6917" width="27.42578125" style="23" customWidth="1"/>
    <col min="6918" max="6918" width="15.5703125" style="23" customWidth="1"/>
    <col min="6919" max="6919" width="11" style="23" customWidth="1"/>
    <col min="6920" max="7168" width="9.140625" style="23"/>
    <col min="7169" max="7169" width="16.42578125" style="23" customWidth="1"/>
    <col min="7170" max="7170" width="76.28515625" style="23" customWidth="1"/>
    <col min="7171" max="7171" width="28.5703125" style="23" customWidth="1"/>
    <col min="7172" max="7172" width="26.28515625" style="23" customWidth="1"/>
    <col min="7173" max="7173" width="27.42578125" style="23" customWidth="1"/>
    <col min="7174" max="7174" width="15.5703125" style="23" customWidth="1"/>
    <col min="7175" max="7175" width="11" style="23" customWidth="1"/>
    <col min="7176" max="7424" width="9.140625" style="23"/>
    <col min="7425" max="7425" width="16.42578125" style="23" customWidth="1"/>
    <col min="7426" max="7426" width="76.28515625" style="23" customWidth="1"/>
    <col min="7427" max="7427" width="28.5703125" style="23" customWidth="1"/>
    <col min="7428" max="7428" width="26.28515625" style="23" customWidth="1"/>
    <col min="7429" max="7429" width="27.42578125" style="23" customWidth="1"/>
    <col min="7430" max="7430" width="15.5703125" style="23" customWidth="1"/>
    <col min="7431" max="7431" width="11" style="23" customWidth="1"/>
    <col min="7432" max="7680" width="9.140625" style="23"/>
    <col min="7681" max="7681" width="16.42578125" style="23" customWidth="1"/>
    <col min="7682" max="7682" width="76.28515625" style="23" customWidth="1"/>
    <col min="7683" max="7683" width="28.5703125" style="23" customWidth="1"/>
    <col min="7684" max="7684" width="26.28515625" style="23" customWidth="1"/>
    <col min="7685" max="7685" width="27.42578125" style="23" customWidth="1"/>
    <col min="7686" max="7686" width="15.5703125" style="23" customWidth="1"/>
    <col min="7687" max="7687" width="11" style="23" customWidth="1"/>
    <col min="7688" max="7936" width="9.140625" style="23"/>
    <col min="7937" max="7937" width="16.42578125" style="23" customWidth="1"/>
    <col min="7938" max="7938" width="76.28515625" style="23" customWidth="1"/>
    <col min="7939" max="7939" width="28.5703125" style="23" customWidth="1"/>
    <col min="7940" max="7940" width="26.28515625" style="23" customWidth="1"/>
    <col min="7941" max="7941" width="27.42578125" style="23" customWidth="1"/>
    <col min="7942" max="7942" width="15.5703125" style="23" customWidth="1"/>
    <col min="7943" max="7943" width="11" style="23" customWidth="1"/>
    <col min="7944" max="8192" width="9.140625" style="23"/>
    <col min="8193" max="8193" width="16.42578125" style="23" customWidth="1"/>
    <col min="8194" max="8194" width="76.28515625" style="23" customWidth="1"/>
    <col min="8195" max="8195" width="28.5703125" style="23" customWidth="1"/>
    <col min="8196" max="8196" width="26.28515625" style="23" customWidth="1"/>
    <col min="8197" max="8197" width="27.42578125" style="23" customWidth="1"/>
    <col min="8198" max="8198" width="15.5703125" style="23" customWidth="1"/>
    <col min="8199" max="8199" width="11" style="23" customWidth="1"/>
    <col min="8200" max="8448" width="9.140625" style="23"/>
    <col min="8449" max="8449" width="16.42578125" style="23" customWidth="1"/>
    <col min="8450" max="8450" width="76.28515625" style="23" customWidth="1"/>
    <col min="8451" max="8451" width="28.5703125" style="23" customWidth="1"/>
    <col min="8452" max="8452" width="26.28515625" style="23" customWidth="1"/>
    <col min="8453" max="8453" width="27.42578125" style="23" customWidth="1"/>
    <col min="8454" max="8454" width="15.5703125" style="23" customWidth="1"/>
    <col min="8455" max="8455" width="11" style="23" customWidth="1"/>
    <col min="8456" max="8704" width="9.140625" style="23"/>
    <col min="8705" max="8705" width="16.42578125" style="23" customWidth="1"/>
    <col min="8706" max="8706" width="76.28515625" style="23" customWidth="1"/>
    <col min="8707" max="8707" width="28.5703125" style="23" customWidth="1"/>
    <col min="8708" max="8708" width="26.28515625" style="23" customWidth="1"/>
    <col min="8709" max="8709" width="27.42578125" style="23" customWidth="1"/>
    <col min="8710" max="8710" width="15.5703125" style="23" customWidth="1"/>
    <col min="8711" max="8711" width="11" style="23" customWidth="1"/>
    <col min="8712" max="8960" width="9.140625" style="23"/>
    <col min="8961" max="8961" width="16.42578125" style="23" customWidth="1"/>
    <col min="8962" max="8962" width="76.28515625" style="23" customWidth="1"/>
    <col min="8963" max="8963" width="28.5703125" style="23" customWidth="1"/>
    <col min="8964" max="8964" width="26.28515625" style="23" customWidth="1"/>
    <col min="8965" max="8965" width="27.42578125" style="23" customWidth="1"/>
    <col min="8966" max="8966" width="15.5703125" style="23" customWidth="1"/>
    <col min="8967" max="8967" width="11" style="23" customWidth="1"/>
    <col min="8968" max="9216" width="9.140625" style="23"/>
    <col min="9217" max="9217" width="16.42578125" style="23" customWidth="1"/>
    <col min="9218" max="9218" width="76.28515625" style="23" customWidth="1"/>
    <col min="9219" max="9219" width="28.5703125" style="23" customWidth="1"/>
    <col min="9220" max="9220" width="26.28515625" style="23" customWidth="1"/>
    <col min="9221" max="9221" width="27.42578125" style="23" customWidth="1"/>
    <col min="9222" max="9222" width="15.5703125" style="23" customWidth="1"/>
    <col min="9223" max="9223" width="11" style="23" customWidth="1"/>
    <col min="9224" max="9472" width="9.140625" style="23"/>
    <col min="9473" max="9473" width="16.42578125" style="23" customWidth="1"/>
    <col min="9474" max="9474" width="76.28515625" style="23" customWidth="1"/>
    <col min="9475" max="9475" width="28.5703125" style="23" customWidth="1"/>
    <col min="9476" max="9476" width="26.28515625" style="23" customWidth="1"/>
    <col min="9477" max="9477" width="27.42578125" style="23" customWidth="1"/>
    <col min="9478" max="9478" width="15.5703125" style="23" customWidth="1"/>
    <col min="9479" max="9479" width="11" style="23" customWidth="1"/>
    <col min="9480" max="9728" width="9.140625" style="23"/>
    <col min="9729" max="9729" width="16.42578125" style="23" customWidth="1"/>
    <col min="9730" max="9730" width="76.28515625" style="23" customWidth="1"/>
    <col min="9731" max="9731" width="28.5703125" style="23" customWidth="1"/>
    <col min="9732" max="9732" width="26.28515625" style="23" customWidth="1"/>
    <col min="9733" max="9733" width="27.42578125" style="23" customWidth="1"/>
    <col min="9734" max="9734" width="15.5703125" style="23" customWidth="1"/>
    <col min="9735" max="9735" width="11" style="23" customWidth="1"/>
    <col min="9736" max="9984" width="9.140625" style="23"/>
    <col min="9985" max="9985" width="16.42578125" style="23" customWidth="1"/>
    <col min="9986" max="9986" width="76.28515625" style="23" customWidth="1"/>
    <col min="9987" max="9987" width="28.5703125" style="23" customWidth="1"/>
    <col min="9988" max="9988" width="26.28515625" style="23" customWidth="1"/>
    <col min="9989" max="9989" width="27.42578125" style="23" customWidth="1"/>
    <col min="9990" max="9990" width="15.5703125" style="23" customWidth="1"/>
    <col min="9991" max="9991" width="11" style="23" customWidth="1"/>
    <col min="9992" max="10240" width="9.140625" style="23"/>
    <col min="10241" max="10241" width="16.42578125" style="23" customWidth="1"/>
    <col min="10242" max="10242" width="76.28515625" style="23" customWidth="1"/>
    <col min="10243" max="10243" width="28.5703125" style="23" customWidth="1"/>
    <col min="10244" max="10244" width="26.28515625" style="23" customWidth="1"/>
    <col min="10245" max="10245" width="27.42578125" style="23" customWidth="1"/>
    <col min="10246" max="10246" width="15.5703125" style="23" customWidth="1"/>
    <col min="10247" max="10247" width="11" style="23" customWidth="1"/>
    <col min="10248" max="10496" width="9.140625" style="23"/>
    <col min="10497" max="10497" width="16.42578125" style="23" customWidth="1"/>
    <col min="10498" max="10498" width="76.28515625" style="23" customWidth="1"/>
    <col min="10499" max="10499" width="28.5703125" style="23" customWidth="1"/>
    <col min="10500" max="10500" width="26.28515625" style="23" customWidth="1"/>
    <col min="10501" max="10501" width="27.42578125" style="23" customWidth="1"/>
    <col min="10502" max="10502" width="15.5703125" style="23" customWidth="1"/>
    <col min="10503" max="10503" width="11" style="23" customWidth="1"/>
    <col min="10504" max="10752" width="9.140625" style="23"/>
    <col min="10753" max="10753" width="16.42578125" style="23" customWidth="1"/>
    <col min="10754" max="10754" width="76.28515625" style="23" customWidth="1"/>
    <col min="10755" max="10755" width="28.5703125" style="23" customWidth="1"/>
    <col min="10756" max="10756" width="26.28515625" style="23" customWidth="1"/>
    <col min="10757" max="10757" width="27.42578125" style="23" customWidth="1"/>
    <col min="10758" max="10758" width="15.5703125" style="23" customWidth="1"/>
    <col min="10759" max="10759" width="11" style="23" customWidth="1"/>
    <col min="10760" max="11008" width="9.140625" style="23"/>
    <col min="11009" max="11009" width="16.42578125" style="23" customWidth="1"/>
    <col min="11010" max="11010" width="76.28515625" style="23" customWidth="1"/>
    <col min="11011" max="11011" width="28.5703125" style="23" customWidth="1"/>
    <col min="11012" max="11012" width="26.28515625" style="23" customWidth="1"/>
    <col min="11013" max="11013" width="27.42578125" style="23" customWidth="1"/>
    <col min="11014" max="11014" width="15.5703125" style="23" customWidth="1"/>
    <col min="11015" max="11015" width="11" style="23" customWidth="1"/>
    <col min="11016" max="11264" width="9.140625" style="23"/>
    <col min="11265" max="11265" width="16.42578125" style="23" customWidth="1"/>
    <col min="11266" max="11266" width="76.28515625" style="23" customWidth="1"/>
    <col min="11267" max="11267" width="28.5703125" style="23" customWidth="1"/>
    <col min="11268" max="11268" width="26.28515625" style="23" customWidth="1"/>
    <col min="11269" max="11269" width="27.42578125" style="23" customWidth="1"/>
    <col min="11270" max="11270" width="15.5703125" style="23" customWidth="1"/>
    <col min="11271" max="11271" width="11" style="23" customWidth="1"/>
    <col min="11272" max="11520" width="9.140625" style="23"/>
    <col min="11521" max="11521" width="16.42578125" style="23" customWidth="1"/>
    <col min="11522" max="11522" width="76.28515625" style="23" customWidth="1"/>
    <col min="11523" max="11523" width="28.5703125" style="23" customWidth="1"/>
    <col min="11524" max="11524" width="26.28515625" style="23" customWidth="1"/>
    <col min="11525" max="11525" width="27.42578125" style="23" customWidth="1"/>
    <col min="11526" max="11526" width="15.5703125" style="23" customWidth="1"/>
    <col min="11527" max="11527" width="11" style="23" customWidth="1"/>
    <col min="11528" max="11776" width="9.140625" style="23"/>
    <col min="11777" max="11777" width="16.42578125" style="23" customWidth="1"/>
    <col min="11778" max="11778" width="76.28515625" style="23" customWidth="1"/>
    <col min="11779" max="11779" width="28.5703125" style="23" customWidth="1"/>
    <col min="11780" max="11780" width="26.28515625" style="23" customWidth="1"/>
    <col min="11781" max="11781" width="27.42578125" style="23" customWidth="1"/>
    <col min="11782" max="11782" width="15.5703125" style="23" customWidth="1"/>
    <col min="11783" max="11783" width="11" style="23" customWidth="1"/>
    <col min="11784" max="12032" width="9.140625" style="23"/>
    <col min="12033" max="12033" width="16.42578125" style="23" customWidth="1"/>
    <col min="12034" max="12034" width="76.28515625" style="23" customWidth="1"/>
    <col min="12035" max="12035" width="28.5703125" style="23" customWidth="1"/>
    <col min="12036" max="12036" width="26.28515625" style="23" customWidth="1"/>
    <col min="12037" max="12037" width="27.42578125" style="23" customWidth="1"/>
    <col min="12038" max="12038" width="15.5703125" style="23" customWidth="1"/>
    <col min="12039" max="12039" width="11" style="23" customWidth="1"/>
    <col min="12040" max="12288" width="9.140625" style="23"/>
    <col min="12289" max="12289" width="16.42578125" style="23" customWidth="1"/>
    <col min="12290" max="12290" width="76.28515625" style="23" customWidth="1"/>
    <col min="12291" max="12291" width="28.5703125" style="23" customWidth="1"/>
    <col min="12292" max="12292" width="26.28515625" style="23" customWidth="1"/>
    <col min="12293" max="12293" width="27.42578125" style="23" customWidth="1"/>
    <col min="12294" max="12294" width="15.5703125" style="23" customWidth="1"/>
    <col min="12295" max="12295" width="11" style="23" customWidth="1"/>
    <col min="12296" max="12544" width="9.140625" style="23"/>
    <col min="12545" max="12545" width="16.42578125" style="23" customWidth="1"/>
    <col min="12546" max="12546" width="76.28515625" style="23" customWidth="1"/>
    <col min="12547" max="12547" width="28.5703125" style="23" customWidth="1"/>
    <col min="12548" max="12548" width="26.28515625" style="23" customWidth="1"/>
    <col min="12549" max="12549" width="27.42578125" style="23" customWidth="1"/>
    <col min="12550" max="12550" width="15.5703125" style="23" customWidth="1"/>
    <col min="12551" max="12551" width="11" style="23" customWidth="1"/>
    <col min="12552" max="12800" width="9.140625" style="23"/>
    <col min="12801" max="12801" width="16.42578125" style="23" customWidth="1"/>
    <col min="12802" max="12802" width="76.28515625" style="23" customWidth="1"/>
    <col min="12803" max="12803" width="28.5703125" style="23" customWidth="1"/>
    <col min="12804" max="12804" width="26.28515625" style="23" customWidth="1"/>
    <col min="12805" max="12805" width="27.42578125" style="23" customWidth="1"/>
    <col min="12806" max="12806" width="15.5703125" style="23" customWidth="1"/>
    <col min="12807" max="12807" width="11" style="23" customWidth="1"/>
    <col min="12808" max="13056" width="9.140625" style="23"/>
    <col min="13057" max="13057" width="16.42578125" style="23" customWidth="1"/>
    <col min="13058" max="13058" width="76.28515625" style="23" customWidth="1"/>
    <col min="13059" max="13059" width="28.5703125" style="23" customWidth="1"/>
    <col min="13060" max="13060" width="26.28515625" style="23" customWidth="1"/>
    <col min="13061" max="13061" width="27.42578125" style="23" customWidth="1"/>
    <col min="13062" max="13062" width="15.5703125" style="23" customWidth="1"/>
    <col min="13063" max="13063" width="11" style="23" customWidth="1"/>
    <col min="13064" max="13312" width="9.140625" style="23"/>
    <col min="13313" max="13313" width="16.42578125" style="23" customWidth="1"/>
    <col min="13314" max="13314" width="76.28515625" style="23" customWidth="1"/>
    <col min="13315" max="13315" width="28.5703125" style="23" customWidth="1"/>
    <col min="13316" max="13316" width="26.28515625" style="23" customWidth="1"/>
    <col min="13317" max="13317" width="27.42578125" style="23" customWidth="1"/>
    <col min="13318" max="13318" width="15.5703125" style="23" customWidth="1"/>
    <col min="13319" max="13319" width="11" style="23" customWidth="1"/>
    <col min="13320" max="13568" width="9.140625" style="23"/>
    <col min="13569" max="13569" width="16.42578125" style="23" customWidth="1"/>
    <col min="13570" max="13570" width="76.28515625" style="23" customWidth="1"/>
    <col min="13571" max="13571" width="28.5703125" style="23" customWidth="1"/>
    <col min="13572" max="13572" width="26.28515625" style="23" customWidth="1"/>
    <col min="13573" max="13573" width="27.42578125" style="23" customWidth="1"/>
    <col min="13574" max="13574" width="15.5703125" style="23" customWidth="1"/>
    <col min="13575" max="13575" width="11" style="23" customWidth="1"/>
    <col min="13576" max="13824" width="9.140625" style="23"/>
    <col min="13825" max="13825" width="16.42578125" style="23" customWidth="1"/>
    <col min="13826" max="13826" width="76.28515625" style="23" customWidth="1"/>
    <col min="13827" max="13827" width="28.5703125" style="23" customWidth="1"/>
    <col min="13828" max="13828" width="26.28515625" style="23" customWidth="1"/>
    <col min="13829" max="13829" width="27.42578125" style="23" customWidth="1"/>
    <col min="13830" max="13830" width="15.5703125" style="23" customWidth="1"/>
    <col min="13831" max="13831" width="11" style="23" customWidth="1"/>
    <col min="13832" max="14080" width="9.140625" style="23"/>
    <col min="14081" max="14081" width="16.42578125" style="23" customWidth="1"/>
    <col min="14082" max="14082" width="76.28515625" style="23" customWidth="1"/>
    <col min="14083" max="14083" width="28.5703125" style="23" customWidth="1"/>
    <col min="14084" max="14084" width="26.28515625" style="23" customWidth="1"/>
    <col min="14085" max="14085" width="27.42578125" style="23" customWidth="1"/>
    <col min="14086" max="14086" width="15.5703125" style="23" customWidth="1"/>
    <col min="14087" max="14087" width="11" style="23" customWidth="1"/>
    <col min="14088" max="14336" width="9.140625" style="23"/>
    <col min="14337" max="14337" width="16.42578125" style="23" customWidth="1"/>
    <col min="14338" max="14338" width="76.28515625" style="23" customWidth="1"/>
    <col min="14339" max="14339" width="28.5703125" style="23" customWidth="1"/>
    <col min="14340" max="14340" width="26.28515625" style="23" customWidth="1"/>
    <col min="14341" max="14341" width="27.42578125" style="23" customWidth="1"/>
    <col min="14342" max="14342" width="15.5703125" style="23" customWidth="1"/>
    <col min="14343" max="14343" width="11" style="23" customWidth="1"/>
    <col min="14344" max="14592" width="9.140625" style="23"/>
    <col min="14593" max="14593" width="16.42578125" style="23" customWidth="1"/>
    <col min="14594" max="14594" width="76.28515625" style="23" customWidth="1"/>
    <col min="14595" max="14595" width="28.5703125" style="23" customWidth="1"/>
    <col min="14596" max="14596" width="26.28515625" style="23" customWidth="1"/>
    <col min="14597" max="14597" width="27.42578125" style="23" customWidth="1"/>
    <col min="14598" max="14598" width="15.5703125" style="23" customWidth="1"/>
    <col min="14599" max="14599" width="11" style="23" customWidth="1"/>
    <col min="14600" max="14848" width="9.140625" style="23"/>
    <col min="14849" max="14849" width="16.42578125" style="23" customWidth="1"/>
    <col min="14850" max="14850" width="76.28515625" style="23" customWidth="1"/>
    <col min="14851" max="14851" width="28.5703125" style="23" customWidth="1"/>
    <col min="14852" max="14852" width="26.28515625" style="23" customWidth="1"/>
    <col min="14853" max="14853" width="27.42578125" style="23" customWidth="1"/>
    <col min="14854" max="14854" width="15.5703125" style="23" customWidth="1"/>
    <col min="14855" max="14855" width="11" style="23" customWidth="1"/>
    <col min="14856" max="15104" width="9.140625" style="23"/>
    <col min="15105" max="15105" width="16.42578125" style="23" customWidth="1"/>
    <col min="15106" max="15106" width="76.28515625" style="23" customWidth="1"/>
    <col min="15107" max="15107" width="28.5703125" style="23" customWidth="1"/>
    <col min="15108" max="15108" width="26.28515625" style="23" customWidth="1"/>
    <col min="15109" max="15109" width="27.42578125" style="23" customWidth="1"/>
    <col min="15110" max="15110" width="15.5703125" style="23" customWidth="1"/>
    <col min="15111" max="15111" width="11" style="23" customWidth="1"/>
    <col min="15112" max="15360" width="9.140625" style="23"/>
    <col min="15361" max="15361" width="16.42578125" style="23" customWidth="1"/>
    <col min="15362" max="15362" width="76.28515625" style="23" customWidth="1"/>
    <col min="15363" max="15363" width="28.5703125" style="23" customWidth="1"/>
    <col min="15364" max="15364" width="26.28515625" style="23" customWidth="1"/>
    <col min="15365" max="15365" width="27.42578125" style="23" customWidth="1"/>
    <col min="15366" max="15366" width="15.5703125" style="23" customWidth="1"/>
    <col min="15367" max="15367" width="11" style="23" customWidth="1"/>
    <col min="15368" max="15616" width="9.140625" style="23"/>
    <col min="15617" max="15617" width="16.42578125" style="23" customWidth="1"/>
    <col min="15618" max="15618" width="76.28515625" style="23" customWidth="1"/>
    <col min="15619" max="15619" width="28.5703125" style="23" customWidth="1"/>
    <col min="15620" max="15620" width="26.28515625" style="23" customWidth="1"/>
    <col min="15621" max="15621" width="27.42578125" style="23" customWidth="1"/>
    <col min="15622" max="15622" width="15.5703125" style="23" customWidth="1"/>
    <col min="15623" max="15623" width="11" style="23" customWidth="1"/>
    <col min="15624" max="15872" width="9.140625" style="23"/>
    <col min="15873" max="15873" width="16.42578125" style="23" customWidth="1"/>
    <col min="15874" max="15874" width="76.28515625" style="23" customWidth="1"/>
    <col min="15875" max="15875" width="28.5703125" style="23" customWidth="1"/>
    <col min="15876" max="15876" width="26.28515625" style="23" customWidth="1"/>
    <col min="15877" max="15877" width="27.42578125" style="23" customWidth="1"/>
    <col min="15878" max="15878" width="15.5703125" style="23" customWidth="1"/>
    <col min="15879" max="15879" width="11" style="23" customWidth="1"/>
    <col min="15880" max="16128" width="9.140625" style="23"/>
    <col min="16129" max="16129" width="16.42578125" style="23" customWidth="1"/>
    <col min="16130" max="16130" width="76.28515625" style="23" customWidth="1"/>
    <col min="16131" max="16131" width="28.5703125" style="23" customWidth="1"/>
    <col min="16132" max="16132" width="26.28515625" style="23" customWidth="1"/>
    <col min="16133" max="16133" width="27.42578125" style="23" customWidth="1"/>
    <col min="16134" max="16134" width="15.5703125" style="23" customWidth="1"/>
    <col min="16135" max="16135" width="11" style="23" customWidth="1"/>
    <col min="16136" max="16384" width="9.140625" style="23"/>
  </cols>
  <sheetData>
    <row r="1" spans="1:6" ht="26.25" x14ac:dyDescent="0.4">
      <c r="A1" s="568"/>
      <c r="B1" s="569"/>
      <c r="D1" s="719" t="s">
        <v>583</v>
      </c>
      <c r="E1" s="719"/>
      <c r="F1" s="719"/>
    </row>
    <row r="2" spans="1:6" ht="26.25" x14ac:dyDescent="0.4">
      <c r="A2" s="568"/>
      <c r="B2" s="569"/>
      <c r="D2" s="719" t="s">
        <v>584</v>
      </c>
      <c r="E2" s="719"/>
      <c r="F2" s="719"/>
    </row>
    <row r="3" spans="1:6" ht="26.25" x14ac:dyDescent="0.4">
      <c r="A3" s="568"/>
      <c r="B3" s="570"/>
      <c r="C3" s="570"/>
      <c r="D3" s="719" t="s">
        <v>588</v>
      </c>
      <c r="E3" s="719"/>
      <c r="F3" s="719"/>
    </row>
    <row r="4" spans="1:6" ht="18" customHeight="1" x14ac:dyDescent="0.35">
      <c r="A4" s="568"/>
      <c r="B4" s="568"/>
      <c r="C4" s="568"/>
      <c r="D4" s="568"/>
      <c r="E4" s="568"/>
      <c r="F4" s="568"/>
    </row>
    <row r="5" spans="1:6" ht="34.5" customHeight="1" x14ac:dyDescent="0.55000000000000004">
      <c r="A5" s="709" t="s">
        <v>463</v>
      </c>
      <c r="B5" s="709"/>
      <c r="C5" s="709"/>
      <c r="D5" s="709"/>
      <c r="E5" s="709"/>
      <c r="F5" s="709"/>
    </row>
    <row r="6" spans="1:6" ht="38.25" customHeight="1" x14ac:dyDescent="0.2">
      <c r="A6" s="710" t="s">
        <v>464</v>
      </c>
      <c r="B6" s="710"/>
      <c r="C6" s="710"/>
      <c r="D6" s="710"/>
      <c r="E6" s="710"/>
      <c r="F6" s="710"/>
    </row>
    <row r="7" spans="1:6" ht="27.75" hidden="1" customHeight="1" x14ac:dyDescent="0.2">
      <c r="A7" s="571"/>
      <c r="B7" s="571"/>
      <c r="C7" s="571"/>
      <c r="D7" s="571"/>
      <c r="E7" s="571"/>
      <c r="F7" s="571"/>
    </row>
    <row r="8" spans="1:6" ht="22.5" customHeight="1" x14ac:dyDescent="0.25">
      <c r="A8" s="572"/>
      <c r="B8" s="573"/>
      <c r="C8" s="573"/>
      <c r="D8" s="574"/>
      <c r="E8" s="574"/>
      <c r="F8" s="575" t="s">
        <v>4</v>
      </c>
    </row>
    <row r="9" spans="1:6" ht="47.25" customHeight="1" x14ac:dyDescent="0.2">
      <c r="A9" s="711" t="s">
        <v>465</v>
      </c>
      <c r="B9" s="713" t="s">
        <v>466</v>
      </c>
      <c r="C9" s="713" t="s">
        <v>241</v>
      </c>
      <c r="D9" s="713" t="s">
        <v>230</v>
      </c>
      <c r="E9" s="716" t="s">
        <v>231</v>
      </c>
      <c r="F9" s="717"/>
    </row>
    <row r="10" spans="1:6" ht="61.5" customHeight="1" x14ac:dyDescent="0.2">
      <c r="A10" s="712"/>
      <c r="B10" s="714"/>
      <c r="C10" s="715"/>
      <c r="D10" s="714"/>
      <c r="E10" s="576" t="s">
        <v>241</v>
      </c>
      <c r="F10" s="577" t="s">
        <v>467</v>
      </c>
    </row>
    <row r="11" spans="1:6" ht="17.25" customHeight="1" x14ac:dyDescent="0.2">
      <c r="A11" s="578">
        <v>1</v>
      </c>
      <c r="B11" s="579">
        <v>2</v>
      </c>
      <c r="C11" s="579" t="s">
        <v>468</v>
      </c>
      <c r="D11" s="580">
        <v>4</v>
      </c>
      <c r="E11" s="581">
        <v>5</v>
      </c>
      <c r="F11" s="578">
        <v>6</v>
      </c>
    </row>
    <row r="12" spans="1:6" ht="36" customHeight="1" x14ac:dyDescent="0.35">
      <c r="A12" s="582">
        <v>10000000</v>
      </c>
      <c r="B12" s="631" t="s">
        <v>469</v>
      </c>
      <c r="C12" s="632">
        <f>SUM(D12:E12)</f>
        <v>11273320</v>
      </c>
      <c r="D12" s="633">
        <f>SUM(D13,D22,D51)</f>
        <v>11273320</v>
      </c>
      <c r="E12" s="583"/>
      <c r="F12" s="680"/>
    </row>
    <row r="13" spans="1:6" ht="48" customHeight="1" x14ac:dyDescent="0.4">
      <c r="A13" s="584">
        <v>11000000</v>
      </c>
      <c r="B13" s="634" t="s">
        <v>470</v>
      </c>
      <c r="C13" s="632">
        <f t="shared" ref="C13:C22" si="0">SUM(D13)</f>
        <v>9273320</v>
      </c>
      <c r="D13" s="635">
        <f>SUM(D14)</f>
        <v>9273320</v>
      </c>
      <c r="E13" s="681"/>
      <c r="F13" s="682"/>
    </row>
    <row r="14" spans="1:6" ht="30" customHeight="1" x14ac:dyDescent="0.4">
      <c r="A14" s="584">
        <v>11010000</v>
      </c>
      <c r="B14" s="634" t="s">
        <v>471</v>
      </c>
      <c r="C14" s="632">
        <f t="shared" si="0"/>
        <v>9273320</v>
      </c>
      <c r="D14" s="635">
        <f>SUM(D15:D21)</f>
        <v>9273320</v>
      </c>
      <c r="E14" s="681"/>
      <c r="F14" s="682"/>
    </row>
    <row r="15" spans="1:6" ht="73.5" customHeight="1" x14ac:dyDescent="0.4">
      <c r="A15" s="629">
        <v>11010100</v>
      </c>
      <c r="B15" s="636" t="s">
        <v>472</v>
      </c>
      <c r="C15" s="637">
        <f t="shared" si="0"/>
        <v>8673320</v>
      </c>
      <c r="D15" s="638">
        <v>8673320</v>
      </c>
      <c r="E15" s="681"/>
      <c r="F15" s="682"/>
    </row>
    <row r="16" spans="1:6" ht="126.75" hidden="1" customHeight="1" x14ac:dyDescent="0.4">
      <c r="A16" s="629">
        <v>11010200</v>
      </c>
      <c r="B16" s="636" t="s">
        <v>473</v>
      </c>
      <c r="C16" s="637">
        <f t="shared" si="0"/>
        <v>0</v>
      </c>
      <c r="D16" s="638"/>
      <c r="E16" s="681"/>
      <c r="F16" s="682"/>
    </row>
    <row r="17" spans="1:6" ht="75.75" hidden="1" customHeight="1" x14ac:dyDescent="0.4">
      <c r="A17" s="629">
        <v>11010400</v>
      </c>
      <c r="B17" s="636" t="s">
        <v>474</v>
      </c>
      <c r="C17" s="637">
        <f t="shared" si="0"/>
        <v>0</v>
      </c>
      <c r="D17" s="638"/>
      <c r="E17" s="681"/>
      <c r="F17" s="682"/>
    </row>
    <row r="18" spans="1:6" ht="74.25" hidden="1" customHeight="1" x14ac:dyDescent="0.4">
      <c r="A18" s="629">
        <v>11010500</v>
      </c>
      <c r="B18" s="636" t="s">
        <v>475</v>
      </c>
      <c r="C18" s="637">
        <f t="shared" si="0"/>
        <v>0</v>
      </c>
      <c r="D18" s="638"/>
      <c r="E18" s="681"/>
      <c r="F18" s="682"/>
    </row>
    <row r="19" spans="1:6" ht="27.75" hidden="1" customHeight="1" x14ac:dyDescent="0.4">
      <c r="A19" s="587">
        <v>11020000</v>
      </c>
      <c r="B19" s="639" t="s">
        <v>476</v>
      </c>
      <c r="C19" s="640">
        <f t="shared" si="0"/>
        <v>0</v>
      </c>
      <c r="D19" s="641">
        <f>SUM(D20)</f>
        <v>0</v>
      </c>
      <c r="E19" s="681"/>
      <c r="F19" s="682"/>
    </row>
    <row r="20" spans="1:6" ht="52.5" hidden="1" customHeight="1" x14ac:dyDescent="0.4">
      <c r="A20" s="590">
        <v>11020200</v>
      </c>
      <c r="B20" s="642" t="s">
        <v>477</v>
      </c>
      <c r="C20" s="637">
        <f t="shared" si="0"/>
        <v>0</v>
      </c>
      <c r="D20" s="638"/>
      <c r="E20" s="681"/>
      <c r="F20" s="682"/>
    </row>
    <row r="21" spans="1:6" ht="75" customHeight="1" x14ac:dyDescent="0.4">
      <c r="A21" s="590">
        <v>11010400</v>
      </c>
      <c r="B21" s="645" t="s">
        <v>474</v>
      </c>
      <c r="C21" s="637">
        <f>SUM(D21)</f>
        <v>600000</v>
      </c>
      <c r="D21" s="638">
        <v>600000</v>
      </c>
      <c r="E21" s="681"/>
      <c r="F21" s="682"/>
    </row>
    <row r="22" spans="1:6" ht="30" customHeight="1" x14ac:dyDescent="0.4">
      <c r="A22" s="584">
        <v>14000000</v>
      </c>
      <c r="B22" s="643" t="s">
        <v>478</v>
      </c>
      <c r="C22" s="644">
        <f t="shared" si="0"/>
        <v>0</v>
      </c>
      <c r="D22" s="641">
        <f>SUM(D23,D25,D27)</f>
        <v>0</v>
      </c>
      <c r="E22" s="586"/>
      <c r="F22" s="683"/>
    </row>
    <row r="23" spans="1:6" ht="45.75" customHeight="1" x14ac:dyDescent="0.4">
      <c r="A23" s="629">
        <v>14020000</v>
      </c>
      <c r="B23" s="645" t="s">
        <v>479</v>
      </c>
      <c r="C23" s="638">
        <f>SUM(C24)</f>
        <v>960000</v>
      </c>
      <c r="D23" s="638">
        <f>SUM(D24)</f>
        <v>960000</v>
      </c>
      <c r="E23" s="586"/>
      <c r="F23" s="683"/>
    </row>
    <row r="24" spans="1:6" ht="28.5" customHeight="1" x14ac:dyDescent="0.4">
      <c r="A24" s="629">
        <v>14021900</v>
      </c>
      <c r="B24" s="636" t="s">
        <v>480</v>
      </c>
      <c r="C24" s="638">
        <f>SUM(D24)</f>
        <v>960000</v>
      </c>
      <c r="D24" s="638">
        <v>960000</v>
      </c>
      <c r="E24" s="586"/>
      <c r="F24" s="683"/>
    </row>
    <row r="25" spans="1:6" ht="68.25" customHeight="1" x14ac:dyDescent="0.4">
      <c r="A25" s="629">
        <v>14030000</v>
      </c>
      <c r="B25" s="646" t="s">
        <v>481</v>
      </c>
      <c r="C25" s="638">
        <f>SUM(C26)</f>
        <v>3500000</v>
      </c>
      <c r="D25" s="638">
        <f>SUM(D26)</f>
        <v>3500000</v>
      </c>
      <c r="E25" s="586"/>
      <c r="F25" s="683"/>
    </row>
    <row r="26" spans="1:6" ht="27" customHeight="1" x14ac:dyDescent="0.4">
      <c r="A26" s="629">
        <v>14031900</v>
      </c>
      <c r="B26" s="647" t="s">
        <v>480</v>
      </c>
      <c r="C26" s="638">
        <f>SUM(D26)</f>
        <v>3500000</v>
      </c>
      <c r="D26" s="638">
        <v>3500000</v>
      </c>
      <c r="E26" s="586"/>
      <c r="F26" s="683"/>
    </row>
    <row r="27" spans="1:6" ht="69.75" customHeight="1" x14ac:dyDescent="0.4">
      <c r="A27" s="629">
        <v>14040000</v>
      </c>
      <c r="B27" s="636" t="s">
        <v>482</v>
      </c>
      <c r="C27" s="638">
        <v>-4460000</v>
      </c>
      <c r="D27" s="638">
        <v>-4460000</v>
      </c>
      <c r="E27" s="586"/>
      <c r="F27" s="683"/>
    </row>
    <row r="28" spans="1:6" ht="30" hidden="1" customHeight="1" x14ac:dyDescent="0.35">
      <c r="A28" s="584">
        <v>18000000</v>
      </c>
      <c r="B28" s="634" t="s">
        <v>483</v>
      </c>
      <c r="C28" s="644">
        <f>SUM(D28)</f>
        <v>0</v>
      </c>
      <c r="D28" s="641">
        <f>SUM(D42,D39,D29)</f>
        <v>0</v>
      </c>
      <c r="E28" s="589"/>
      <c r="F28" s="598"/>
    </row>
    <row r="29" spans="1:6" ht="30" hidden="1" customHeight="1" x14ac:dyDescent="0.35">
      <c r="A29" s="584">
        <v>18010000</v>
      </c>
      <c r="B29" s="648" t="s">
        <v>484</v>
      </c>
      <c r="C29" s="644">
        <f>SUM(D29)</f>
        <v>0</v>
      </c>
      <c r="D29" s="641">
        <f>SUM(D30:D38)</f>
        <v>0</v>
      </c>
      <c r="E29" s="589"/>
      <c r="F29" s="598"/>
    </row>
    <row r="30" spans="1:6" ht="80.25" hidden="1" customHeight="1" x14ac:dyDescent="0.4">
      <c r="A30" s="629">
        <v>18010100</v>
      </c>
      <c r="B30" s="649" t="s">
        <v>485</v>
      </c>
      <c r="C30" s="637">
        <f t="shared" ref="C30:C45" si="1">SUM(D30)</f>
        <v>0</v>
      </c>
      <c r="D30" s="638"/>
      <c r="E30" s="586"/>
      <c r="F30" s="599"/>
    </row>
    <row r="31" spans="1:6" ht="84" hidden="1" customHeight="1" x14ac:dyDescent="0.4">
      <c r="A31" s="629">
        <v>18010200</v>
      </c>
      <c r="B31" s="650" t="s">
        <v>486</v>
      </c>
      <c r="C31" s="637">
        <f t="shared" si="1"/>
        <v>0</v>
      </c>
      <c r="D31" s="638"/>
      <c r="E31" s="586"/>
      <c r="F31" s="599"/>
    </row>
    <row r="32" spans="1:6" ht="81" hidden="1" customHeight="1" x14ac:dyDescent="0.4">
      <c r="A32" s="592">
        <v>18010300</v>
      </c>
      <c r="B32" s="649" t="s">
        <v>487</v>
      </c>
      <c r="C32" s="637">
        <f t="shared" si="1"/>
        <v>0</v>
      </c>
      <c r="D32" s="638"/>
      <c r="E32" s="586"/>
      <c r="F32" s="599"/>
    </row>
    <row r="33" spans="1:6" ht="80.25" hidden="1" customHeight="1" x14ac:dyDescent="0.4">
      <c r="A33" s="629">
        <v>18010400</v>
      </c>
      <c r="B33" s="649" t="s">
        <v>488</v>
      </c>
      <c r="C33" s="637">
        <f t="shared" si="1"/>
        <v>0</v>
      </c>
      <c r="D33" s="638"/>
      <c r="E33" s="586"/>
      <c r="F33" s="599"/>
    </row>
    <row r="34" spans="1:6" ht="30" hidden="1" customHeight="1" x14ac:dyDescent="0.4">
      <c r="A34" s="629">
        <v>18010500</v>
      </c>
      <c r="B34" s="651" t="s">
        <v>489</v>
      </c>
      <c r="C34" s="637">
        <f t="shared" si="1"/>
        <v>0</v>
      </c>
      <c r="D34" s="638"/>
      <c r="E34" s="630"/>
      <c r="F34" s="683"/>
    </row>
    <row r="35" spans="1:6" ht="30" hidden="1" customHeight="1" x14ac:dyDescent="0.4">
      <c r="A35" s="629">
        <v>18010600</v>
      </c>
      <c r="B35" s="651" t="s">
        <v>490</v>
      </c>
      <c r="C35" s="637">
        <f t="shared" si="1"/>
        <v>0</v>
      </c>
      <c r="D35" s="638"/>
      <c r="E35" s="630"/>
      <c r="F35" s="683"/>
    </row>
    <row r="36" spans="1:6" ht="30" hidden="1" customHeight="1" x14ac:dyDescent="0.4">
      <c r="A36" s="629">
        <v>18010700</v>
      </c>
      <c r="B36" s="651" t="s">
        <v>491</v>
      </c>
      <c r="C36" s="637">
        <f t="shared" si="1"/>
        <v>0</v>
      </c>
      <c r="D36" s="638"/>
      <c r="E36" s="630"/>
      <c r="F36" s="683"/>
    </row>
    <row r="37" spans="1:6" ht="30" hidden="1" customHeight="1" x14ac:dyDescent="0.4">
      <c r="A37" s="629">
        <v>18010900</v>
      </c>
      <c r="B37" s="651" t="s">
        <v>492</v>
      </c>
      <c r="C37" s="637">
        <f t="shared" si="1"/>
        <v>0</v>
      </c>
      <c r="D37" s="638"/>
      <c r="E37" s="630"/>
      <c r="F37" s="683"/>
    </row>
    <row r="38" spans="1:6" ht="30" hidden="1" customHeight="1" x14ac:dyDescent="0.4">
      <c r="A38" s="629">
        <v>18011000</v>
      </c>
      <c r="B38" s="651" t="s">
        <v>493</v>
      </c>
      <c r="C38" s="637">
        <f t="shared" si="1"/>
        <v>0</v>
      </c>
      <c r="D38" s="638"/>
      <c r="E38" s="630"/>
      <c r="F38" s="683"/>
    </row>
    <row r="39" spans="1:6" ht="30" hidden="1" customHeight="1" x14ac:dyDescent="0.4">
      <c r="A39" s="593">
        <v>18030000</v>
      </c>
      <c r="B39" s="652" t="s">
        <v>576</v>
      </c>
      <c r="C39" s="653">
        <f>SUM(D39)</f>
        <v>0</v>
      </c>
      <c r="D39" s="641">
        <f>SUM(D40:D41)</f>
        <v>0</v>
      </c>
      <c r="E39" s="630"/>
      <c r="F39" s="683"/>
    </row>
    <row r="40" spans="1:6" ht="30" hidden="1" customHeight="1" x14ac:dyDescent="0.4">
      <c r="A40" s="594" t="s">
        <v>494</v>
      </c>
      <c r="B40" s="654" t="s">
        <v>495</v>
      </c>
      <c r="C40" s="637">
        <f t="shared" si="1"/>
        <v>0</v>
      </c>
      <c r="D40" s="638"/>
      <c r="E40" s="630"/>
      <c r="F40" s="683"/>
    </row>
    <row r="41" spans="1:6" ht="32.25" hidden="1" customHeight="1" x14ac:dyDescent="0.4">
      <c r="A41" s="595" t="s">
        <v>496</v>
      </c>
      <c r="B41" s="655" t="s">
        <v>497</v>
      </c>
      <c r="C41" s="637">
        <f t="shared" si="1"/>
        <v>0</v>
      </c>
      <c r="D41" s="638"/>
      <c r="E41" s="630"/>
      <c r="F41" s="683"/>
    </row>
    <row r="42" spans="1:6" ht="24.75" hidden="1" customHeight="1" x14ac:dyDescent="0.35">
      <c r="A42" s="584">
        <v>18050000</v>
      </c>
      <c r="B42" s="634" t="s">
        <v>498</v>
      </c>
      <c r="C42" s="653">
        <f>SUM(D42)</f>
        <v>0</v>
      </c>
      <c r="D42" s="641">
        <f>SUM(D43:D45)</f>
        <v>0</v>
      </c>
      <c r="E42" s="589"/>
      <c r="F42" s="598"/>
    </row>
    <row r="43" spans="1:6" ht="30" hidden="1" customHeight="1" x14ac:dyDescent="0.4">
      <c r="A43" s="629">
        <v>18050300</v>
      </c>
      <c r="B43" s="656" t="s">
        <v>499</v>
      </c>
      <c r="C43" s="637">
        <f t="shared" si="1"/>
        <v>0</v>
      </c>
      <c r="D43" s="638"/>
      <c r="E43" s="586"/>
      <c r="F43" s="599"/>
    </row>
    <row r="44" spans="1:6" ht="30" hidden="1" customHeight="1" x14ac:dyDescent="0.4">
      <c r="A44" s="629">
        <v>18050400</v>
      </c>
      <c r="B44" s="656" t="s">
        <v>500</v>
      </c>
      <c r="C44" s="637">
        <f t="shared" si="1"/>
        <v>0</v>
      </c>
      <c r="D44" s="638"/>
      <c r="E44" s="586"/>
      <c r="F44" s="599"/>
    </row>
    <row r="45" spans="1:6" ht="130.5" hidden="1" customHeight="1" x14ac:dyDescent="0.4">
      <c r="A45" s="629">
        <v>18050500</v>
      </c>
      <c r="B45" s="636" t="s">
        <v>501</v>
      </c>
      <c r="C45" s="637">
        <f t="shared" si="1"/>
        <v>0</v>
      </c>
      <c r="D45" s="638"/>
      <c r="E45" s="586"/>
      <c r="F45" s="599"/>
    </row>
    <row r="46" spans="1:6" ht="30" hidden="1" customHeight="1" x14ac:dyDescent="0.35">
      <c r="A46" s="584">
        <v>19000000</v>
      </c>
      <c r="B46" s="657" t="s">
        <v>502</v>
      </c>
      <c r="C46" s="653">
        <f>SUM(E46)</f>
        <v>0</v>
      </c>
      <c r="D46" s="641"/>
      <c r="E46" s="589">
        <f>SUM(E47)</f>
        <v>0</v>
      </c>
      <c r="F46" s="598"/>
    </row>
    <row r="47" spans="1:6" ht="30" hidden="1" customHeight="1" x14ac:dyDescent="0.35">
      <c r="A47" s="584">
        <v>19010000</v>
      </c>
      <c r="B47" s="657" t="s">
        <v>503</v>
      </c>
      <c r="C47" s="653">
        <f>SUM(E47)</f>
        <v>0</v>
      </c>
      <c r="D47" s="641"/>
      <c r="E47" s="589">
        <f>SUM(E48:E50)</f>
        <v>0</v>
      </c>
      <c r="F47" s="598"/>
    </row>
    <row r="48" spans="1:6" ht="74.25" hidden="1" customHeight="1" x14ac:dyDescent="0.4">
      <c r="A48" s="629">
        <v>19010100</v>
      </c>
      <c r="B48" s="658" t="s">
        <v>504</v>
      </c>
      <c r="C48" s="659">
        <f>SUM(E48)</f>
        <v>0</v>
      </c>
      <c r="D48" s="638"/>
      <c r="E48" s="586"/>
      <c r="F48" s="599"/>
    </row>
    <row r="49" spans="1:6" ht="50.25" hidden="1" customHeight="1" x14ac:dyDescent="0.4">
      <c r="A49" s="629">
        <v>19010200</v>
      </c>
      <c r="B49" s="636" t="s">
        <v>505</v>
      </c>
      <c r="C49" s="659">
        <f>SUM(E49)</f>
        <v>0</v>
      </c>
      <c r="D49" s="638"/>
      <c r="E49" s="586"/>
      <c r="F49" s="599"/>
    </row>
    <row r="50" spans="1:6" ht="101.25" hidden="1" customHeight="1" x14ac:dyDescent="0.4">
      <c r="A50" s="629">
        <v>19010300</v>
      </c>
      <c r="B50" s="660" t="s">
        <v>506</v>
      </c>
      <c r="C50" s="659">
        <f>SUM(E50)</f>
        <v>0</v>
      </c>
      <c r="D50" s="638"/>
      <c r="E50" s="586"/>
      <c r="F50" s="599"/>
    </row>
    <row r="51" spans="1:6" ht="33" customHeight="1" x14ac:dyDescent="0.4">
      <c r="A51" s="584">
        <v>18000000</v>
      </c>
      <c r="B51" s="661" t="s">
        <v>577</v>
      </c>
      <c r="C51" s="653">
        <f>SUM(D51)</f>
        <v>2000000</v>
      </c>
      <c r="D51" s="641">
        <f>SUM(D52,D54)</f>
        <v>2000000</v>
      </c>
      <c r="E51" s="586"/>
      <c r="F51" s="599"/>
    </row>
    <row r="52" spans="1:6" ht="30.75" customHeight="1" x14ac:dyDescent="0.4">
      <c r="A52" s="629">
        <v>18010000</v>
      </c>
      <c r="B52" s="674" t="s">
        <v>578</v>
      </c>
      <c r="C52" s="659">
        <f>SUM(D52)</f>
        <v>1000000</v>
      </c>
      <c r="D52" s="638">
        <f>SUM(D53)</f>
        <v>1000000</v>
      </c>
      <c r="E52" s="586"/>
      <c r="F52" s="599"/>
    </row>
    <row r="53" spans="1:6" ht="33" customHeight="1" x14ac:dyDescent="0.4">
      <c r="A53" s="629">
        <v>18010500</v>
      </c>
      <c r="B53" s="675" t="s">
        <v>579</v>
      </c>
      <c r="C53" s="659">
        <f>SUM(D53)</f>
        <v>1000000</v>
      </c>
      <c r="D53" s="638">
        <v>1000000</v>
      </c>
      <c r="E53" s="586"/>
      <c r="F53" s="599"/>
    </row>
    <row r="54" spans="1:6" ht="33" customHeight="1" x14ac:dyDescent="0.4">
      <c r="A54" s="629">
        <v>18050000</v>
      </c>
      <c r="B54" s="675" t="s">
        <v>580</v>
      </c>
      <c r="C54" s="659">
        <f>SUM(D54)</f>
        <v>1000000</v>
      </c>
      <c r="D54" s="638">
        <f>SUM(D55)</f>
        <v>1000000</v>
      </c>
      <c r="E54" s="586"/>
      <c r="F54" s="599"/>
    </row>
    <row r="55" spans="1:6" ht="33" customHeight="1" x14ac:dyDescent="0.4">
      <c r="A55" s="629">
        <v>18050400</v>
      </c>
      <c r="B55" s="676" t="s">
        <v>581</v>
      </c>
      <c r="C55" s="659">
        <f>SUM(D55)</f>
        <v>1000000</v>
      </c>
      <c r="D55" s="638">
        <v>1000000</v>
      </c>
      <c r="E55" s="586"/>
      <c r="F55" s="599"/>
    </row>
    <row r="56" spans="1:6" ht="36.75" customHeight="1" x14ac:dyDescent="0.4">
      <c r="A56" s="584">
        <v>20000000</v>
      </c>
      <c r="B56" s="634" t="s">
        <v>507</v>
      </c>
      <c r="C56" s="644">
        <f>SUM(D56,E56)</f>
        <v>2724040</v>
      </c>
      <c r="D56" s="641">
        <f>SUM(D57,D64)</f>
        <v>2724040</v>
      </c>
      <c r="E56" s="589"/>
      <c r="F56" s="683"/>
    </row>
    <row r="57" spans="1:6" ht="51.75" customHeight="1" x14ac:dyDescent="0.4">
      <c r="A57" s="584">
        <v>21000000</v>
      </c>
      <c r="B57" s="634" t="s">
        <v>508</v>
      </c>
      <c r="C57" s="644">
        <f t="shared" ref="C57:C65" si="2">SUM(D57)</f>
        <v>2815240</v>
      </c>
      <c r="D57" s="641">
        <f>SUM(D61,D60,D58)</f>
        <v>2815240</v>
      </c>
      <c r="E57" s="630"/>
      <c r="F57" s="683"/>
    </row>
    <row r="58" spans="1:6" ht="174" customHeight="1" x14ac:dyDescent="0.4">
      <c r="A58" s="629">
        <v>21010000</v>
      </c>
      <c r="B58" s="645" t="s">
        <v>509</v>
      </c>
      <c r="C58" s="662">
        <f>SUM(D58)</f>
        <v>88800</v>
      </c>
      <c r="D58" s="638">
        <f>SUM(D59)</f>
        <v>88800</v>
      </c>
      <c r="E58" s="630"/>
      <c r="F58" s="683"/>
    </row>
    <row r="59" spans="1:6" s="596" customFormat="1" ht="74.25" customHeight="1" x14ac:dyDescent="0.4">
      <c r="A59" s="629">
        <v>21010300</v>
      </c>
      <c r="B59" s="651" t="s">
        <v>510</v>
      </c>
      <c r="C59" s="637">
        <f>SUM(D59)</f>
        <v>88800</v>
      </c>
      <c r="D59" s="638">
        <v>88800</v>
      </c>
      <c r="E59" s="630"/>
      <c r="F59" s="683"/>
    </row>
    <row r="60" spans="1:6" s="596" customFormat="1" ht="51.75" customHeight="1" x14ac:dyDescent="0.4">
      <c r="A60" s="629">
        <v>21050000</v>
      </c>
      <c r="B60" s="645" t="s">
        <v>511</v>
      </c>
      <c r="C60" s="637">
        <f>SUM(D60)</f>
        <v>2657040</v>
      </c>
      <c r="D60" s="638">
        <v>2657040</v>
      </c>
      <c r="E60" s="630"/>
      <c r="F60" s="683"/>
    </row>
    <row r="61" spans="1:6" ht="27.75" customHeight="1" x14ac:dyDescent="0.35">
      <c r="A61" s="584">
        <v>21080000</v>
      </c>
      <c r="B61" s="634" t="s">
        <v>512</v>
      </c>
      <c r="C61" s="644">
        <f t="shared" si="2"/>
        <v>69400</v>
      </c>
      <c r="D61" s="641">
        <f>SUM(D62:D63)</f>
        <v>69400</v>
      </c>
      <c r="E61" s="684"/>
      <c r="F61" s="685"/>
    </row>
    <row r="62" spans="1:6" ht="27.75" customHeight="1" x14ac:dyDescent="0.4">
      <c r="A62" s="629">
        <v>21080500</v>
      </c>
      <c r="B62" s="651" t="s">
        <v>512</v>
      </c>
      <c r="C62" s="662">
        <f>SUM(D62)</f>
        <v>18400</v>
      </c>
      <c r="D62" s="638">
        <v>18400</v>
      </c>
      <c r="E62" s="684"/>
      <c r="F62" s="685"/>
    </row>
    <row r="63" spans="1:6" ht="93.75" customHeight="1" x14ac:dyDescent="0.4">
      <c r="A63" s="629">
        <v>21081500</v>
      </c>
      <c r="B63" s="645" t="s">
        <v>513</v>
      </c>
      <c r="C63" s="662">
        <f>SUM(D63)</f>
        <v>51000</v>
      </c>
      <c r="D63" s="638">
        <v>51000</v>
      </c>
      <c r="E63" s="684"/>
      <c r="F63" s="685"/>
    </row>
    <row r="64" spans="1:6" ht="52.5" customHeight="1" x14ac:dyDescent="0.4">
      <c r="A64" s="584">
        <v>22000000</v>
      </c>
      <c r="B64" s="634" t="s">
        <v>514</v>
      </c>
      <c r="C64" s="644">
        <f t="shared" si="2"/>
        <v>-91200</v>
      </c>
      <c r="D64" s="641">
        <f>SUM(D71,D65)</f>
        <v>-91200</v>
      </c>
      <c r="E64" s="630"/>
      <c r="F64" s="683"/>
    </row>
    <row r="65" spans="1:6" ht="30.75" customHeight="1" x14ac:dyDescent="0.4">
      <c r="A65" s="584">
        <v>22010000</v>
      </c>
      <c r="B65" s="634" t="s">
        <v>515</v>
      </c>
      <c r="C65" s="644">
        <f t="shared" si="2"/>
        <v>76800</v>
      </c>
      <c r="D65" s="641">
        <f>SUM(D66:D68)</f>
        <v>76800</v>
      </c>
      <c r="E65" s="630"/>
      <c r="F65" s="683"/>
    </row>
    <row r="66" spans="1:6" ht="76.5" customHeight="1" x14ac:dyDescent="0.4">
      <c r="A66" s="629">
        <v>22010300</v>
      </c>
      <c r="B66" s="663" t="s">
        <v>516</v>
      </c>
      <c r="C66" s="637">
        <f>SUM(D66)</f>
        <v>6800</v>
      </c>
      <c r="D66" s="638">
        <v>6800</v>
      </c>
      <c r="E66" s="630"/>
      <c r="F66" s="683"/>
    </row>
    <row r="67" spans="1:6" ht="39" customHeight="1" x14ac:dyDescent="0.4">
      <c r="A67" s="629">
        <v>22012500</v>
      </c>
      <c r="B67" s="651" t="s">
        <v>517</v>
      </c>
      <c r="C67" s="637">
        <f>SUM(D67)</f>
        <v>70000</v>
      </c>
      <c r="D67" s="638">
        <v>70000</v>
      </c>
      <c r="E67" s="630"/>
      <c r="F67" s="683"/>
    </row>
    <row r="68" spans="1:6" ht="54" hidden="1" customHeight="1" x14ac:dyDescent="0.4">
      <c r="A68" s="629">
        <v>22012600</v>
      </c>
      <c r="B68" s="663" t="s">
        <v>518</v>
      </c>
      <c r="C68" s="637">
        <f>SUM(D68)</f>
        <v>0</v>
      </c>
      <c r="D68" s="638"/>
      <c r="E68" s="630"/>
      <c r="F68" s="683"/>
    </row>
    <row r="69" spans="1:6" ht="72" hidden="1" customHeight="1" x14ac:dyDescent="0.35">
      <c r="A69" s="584">
        <v>22080000</v>
      </c>
      <c r="B69" s="664" t="s">
        <v>519</v>
      </c>
      <c r="C69" s="644">
        <f>SUM(D69)</f>
        <v>0</v>
      </c>
      <c r="D69" s="641">
        <f>SUM(D70)</f>
        <v>0</v>
      </c>
      <c r="E69" s="684"/>
      <c r="F69" s="685"/>
    </row>
    <row r="70" spans="1:6" ht="84" hidden="1" customHeight="1" x14ac:dyDescent="0.4">
      <c r="A70" s="629">
        <v>22080400</v>
      </c>
      <c r="B70" s="651" t="s">
        <v>520</v>
      </c>
      <c r="C70" s="637"/>
      <c r="D70" s="638"/>
      <c r="E70" s="630"/>
      <c r="F70" s="683"/>
    </row>
    <row r="71" spans="1:6" ht="31.5" customHeight="1" x14ac:dyDescent="0.35">
      <c r="A71" s="584">
        <v>22090000</v>
      </c>
      <c r="B71" s="634" t="s">
        <v>521</v>
      </c>
      <c r="C71" s="644">
        <f t="shared" ref="C71:C76" si="3">SUM(D71)</f>
        <v>-168000</v>
      </c>
      <c r="D71" s="641">
        <f>SUM(D72:D73)</f>
        <v>-168000</v>
      </c>
      <c r="E71" s="684"/>
      <c r="F71" s="685"/>
    </row>
    <row r="72" spans="1:6" ht="81" hidden="1" customHeight="1" x14ac:dyDescent="0.4">
      <c r="A72" s="629">
        <v>22090100</v>
      </c>
      <c r="B72" s="651" t="s">
        <v>522</v>
      </c>
      <c r="C72" s="637">
        <f t="shared" si="3"/>
        <v>0</v>
      </c>
      <c r="D72" s="638"/>
      <c r="E72" s="630"/>
      <c r="F72" s="683"/>
    </row>
    <row r="73" spans="1:6" ht="72.75" customHeight="1" x14ac:dyDescent="0.4">
      <c r="A73" s="629">
        <v>22090400</v>
      </c>
      <c r="B73" s="651" t="s">
        <v>523</v>
      </c>
      <c r="C73" s="637">
        <f t="shared" si="3"/>
        <v>-168000</v>
      </c>
      <c r="D73" s="638">
        <v>-168000</v>
      </c>
      <c r="E73" s="630"/>
      <c r="F73" s="683"/>
    </row>
    <row r="74" spans="1:6" ht="25.5" hidden="1" customHeight="1" x14ac:dyDescent="0.4">
      <c r="A74" s="584">
        <v>24000000</v>
      </c>
      <c r="B74" s="634" t="s">
        <v>524</v>
      </c>
      <c r="C74" s="591">
        <f t="shared" si="3"/>
        <v>0</v>
      </c>
      <c r="D74" s="589">
        <f>SUM(D75)</f>
        <v>0</v>
      </c>
      <c r="E74" s="589"/>
      <c r="F74" s="683"/>
    </row>
    <row r="75" spans="1:6" ht="27" hidden="1" x14ac:dyDescent="0.4">
      <c r="A75" s="584">
        <v>24060000</v>
      </c>
      <c r="B75" s="634" t="s">
        <v>525</v>
      </c>
      <c r="C75" s="591">
        <f t="shared" si="3"/>
        <v>0</v>
      </c>
      <c r="D75" s="589">
        <f>SUM(D76)</f>
        <v>0</v>
      </c>
      <c r="E75" s="589"/>
      <c r="F75" s="683"/>
    </row>
    <row r="76" spans="1:6" ht="27" hidden="1" x14ac:dyDescent="0.4">
      <c r="A76" s="629">
        <v>24060300</v>
      </c>
      <c r="B76" s="651" t="s">
        <v>525</v>
      </c>
      <c r="C76" s="585">
        <f t="shared" si="3"/>
        <v>0</v>
      </c>
      <c r="D76" s="586"/>
      <c r="E76" s="630"/>
      <c r="F76" s="683" t="s">
        <v>526</v>
      </c>
    </row>
    <row r="77" spans="1:6" ht="27" hidden="1" x14ac:dyDescent="0.4">
      <c r="A77" s="584">
        <v>25000000</v>
      </c>
      <c r="B77" s="634" t="s">
        <v>527</v>
      </c>
      <c r="C77" s="588">
        <f>SUM(E77)</f>
        <v>0</v>
      </c>
      <c r="D77" s="630"/>
      <c r="E77" s="589">
        <f>SUM(E78)</f>
        <v>0</v>
      </c>
      <c r="F77" s="683"/>
    </row>
    <row r="78" spans="1:6" ht="72" hidden="1" customHeight="1" x14ac:dyDescent="0.4">
      <c r="A78" s="584">
        <v>25010000</v>
      </c>
      <c r="B78" s="634" t="s">
        <v>528</v>
      </c>
      <c r="C78" s="588">
        <f>SUM(E78)</f>
        <v>0</v>
      </c>
      <c r="D78" s="601"/>
      <c r="E78" s="589">
        <f>SUM(E79:E82)</f>
        <v>0</v>
      </c>
      <c r="F78" s="683"/>
    </row>
    <row r="79" spans="1:6" ht="51" hidden="1" customHeight="1" x14ac:dyDescent="0.4">
      <c r="A79" s="629">
        <v>25010100</v>
      </c>
      <c r="B79" s="651" t="s">
        <v>529</v>
      </c>
      <c r="C79" s="585"/>
      <c r="D79" s="601"/>
      <c r="E79" s="597"/>
      <c r="F79" s="686"/>
    </row>
    <row r="80" spans="1:6" ht="51" hidden="1" customHeight="1" x14ac:dyDescent="0.4">
      <c r="A80" s="629">
        <v>25010200</v>
      </c>
      <c r="B80" s="651" t="s">
        <v>530</v>
      </c>
      <c r="C80" s="585"/>
      <c r="D80" s="601"/>
      <c r="E80" s="597"/>
      <c r="F80" s="686"/>
    </row>
    <row r="81" spans="1:7" ht="27" hidden="1" customHeight="1" x14ac:dyDescent="0.4">
      <c r="A81" s="629">
        <v>25010300</v>
      </c>
      <c r="B81" s="651" t="s">
        <v>531</v>
      </c>
      <c r="C81" s="585"/>
      <c r="D81" s="601"/>
      <c r="E81" s="597"/>
      <c r="F81" s="686"/>
    </row>
    <row r="82" spans="1:7" ht="75" hidden="1" customHeight="1" x14ac:dyDescent="0.4">
      <c r="A82" s="629">
        <v>25010400</v>
      </c>
      <c r="B82" s="663" t="s">
        <v>532</v>
      </c>
      <c r="C82" s="585"/>
      <c r="D82" s="665"/>
      <c r="E82" s="586"/>
      <c r="F82" s="599"/>
    </row>
    <row r="83" spans="1:7" ht="28.5" hidden="1" customHeight="1" x14ac:dyDescent="0.4">
      <c r="A83" s="587">
        <v>30000000</v>
      </c>
      <c r="B83" s="666" t="s">
        <v>533</v>
      </c>
      <c r="C83" s="588">
        <f>SUM(E83)</f>
        <v>0</v>
      </c>
      <c r="D83" s="665"/>
      <c r="E83" s="589">
        <f>SUM(F83)</f>
        <v>0</v>
      </c>
      <c r="F83" s="598">
        <f>SUM(F84)</f>
        <v>0</v>
      </c>
    </row>
    <row r="84" spans="1:7" ht="54" hidden="1" customHeight="1" x14ac:dyDescent="0.4">
      <c r="A84" s="590">
        <v>33000000</v>
      </c>
      <c r="B84" s="667" t="s">
        <v>534</v>
      </c>
      <c r="C84" s="585">
        <f>SUM(E84)</f>
        <v>0</v>
      </c>
      <c r="D84" s="665"/>
      <c r="E84" s="586">
        <f>SUM(F84)</f>
        <v>0</v>
      </c>
      <c r="F84" s="599"/>
    </row>
    <row r="85" spans="1:7" ht="31.5" hidden="1" customHeight="1" x14ac:dyDescent="0.4">
      <c r="A85" s="590">
        <v>33010000</v>
      </c>
      <c r="B85" s="668" t="s">
        <v>535</v>
      </c>
      <c r="C85" s="585">
        <f>SUM(E85)</f>
        <v>0</v>
      </c>
      <c r="D85" s="665"/>
      <c r="E85" s="586">
        <f>SUM(F85)</f>
        <v>0</v>
      </c>
      <c r="F85" s="599"/>
    </row>
    <row r="86" spans="1:7" ht="129.75" hidden="1" customHeight="1" x14ac:dyDescent="0.4">
      <c r="A86" s="629">
        <v>33010100</v>
      </c>
      <c r="B86" s="642" t="s">
        <v>536</v>
      </c>
      <c r="C86" s="585">
        <f>SUM(E86)</f>
        <v>0</v>
      </c>
      <c r="D86" s="665"/>
      <c r="E86" s="586">
        <f>SUM(F86)</f>
        <v>0</v>
      </c>
      <c r="F86" s="599"/>
    </row>
    <row r="87" spans="1:7" ht="28.5" customHeight="1" x14ac:dyDescent="0.35">
      <c r="A87" s="629"/>
      <c r="B87" s="695" t="s">
        <v>537</v>
      </c>
      <c r="C87" s="641">
        <f>SUM(C12,C56,C83)</f>
        <v>13997360</v>
      </c>
      <c r="D87" s="641">
        <f>SUM(D12,D56)</f>
        <v>13997360</v>
      </c>
      <c r="E87" s="589"/>
      <c r="F87" s="598"/>
      <c r="G87" s="600"/>
    </row>
    <row r="88" spans="1:7" ht="32.25" customHeight="1" x14ac:dyDescent="0.35">
      <c r="A88" s="584">
        <v>40000000</v>
      </c>
      <c r="B88" s="695" t="s">
        <v>538</v>
      </c>
      <c r="C88" s="644">
        <f>SUM(D88:E88)</f>
        <v>35545128.969999999</v>
      </c>
      <c r="D88" s="641">
        <f>SUM(D89)</f>
        <v>3147747.75</v>
      </c>
      <c r="E88" s="641">
        <f>SUM(E89)</f>
        <v>32397381.219999999</v>
      </c>
      <c r="F88" s="687"/>
    </row>
    <row r="89" spans="1:7" ht="33.75" customHeight="1" x14ac:dyDescent="0.35">
      <c r="A89" s="584">
        <v>41000000</v>
      </c>
      <c r="B89" s="695" t="s">
        <v>539</v>
      </c>
      <c r="C89" s="644">
        <f>SUM(C90)</f>
        <v>35545128.969999999</v>
      </c>
      <c r="D89" s="641">
        <f>SUM(D90)</f>
        <v>3147747.75</v>
      </c>
      <c r="E89" s="641">
        <f>SUM(E90)</f>
        <v>32397381.219999999</v>
      </c>
      <c r="F89" s="687"/>
    </row>
    <row r="90" spans="1:7" ht="30" customHeight="1" x14ac:dyDescent="0.35">
      <c r="A90" s="584">
        <v>41030000</v>
      </c>
      <c r="B90" s="695" t="s">
        <v>540</v>
      </c>
      <c r="C90" s="644">
        <f>SUM(D90:E90)</f>
        <v>35545128.969999999</v>
      </c>
      <c r="D90" s="641">
        <f>SUM(D93:D100,D115,D114)</f>
        <v>3147747.75</v>
      </c>
      <c r="E90" s="641">
        <f>SUM(E93:E100,E115)</f>
        <v>32397381.219999999</v>
      </c>
      <c r="F90" s="687"/>
    </row>
    <row r="91" spans="1:7" ht="46.5" hidden="1" customHeight="1" x14ac:dyDescent="0.2">
      <c r="A91" s="731">
        <v>41030600</v>
      </c>
      <c r="B91" s="733" t="s">
        <v>541</v>
      </c>
      <c r="C91" s="734">
        <f>SUM(D91)</f>
        <v>0</v>
      </c>
      <c r="D91" s="736"/>
      <c r="E91" s="737"/>
      <c r="F91" s="720"/>
    </row>
    <row r="92" spans="1:7" ht="111" hidden="1" customHeight="1" x14ac:dyDescent="0.2">
      <c r="A92" s="732"/>
      <c r="B92" s="733"/>
      <c r="C92" s="735"/>
      <c r="D92" s="736"/>
      <c r="E92" s="737"/>
      <c r="F92" s="720"/>
    </row>
    <row r="93" spans="1:7" ht="166.5" customHeight="1" x14ac:dyDescent="0.4">
      <c r="A93" s="602">
        <v>41030800</v>
      </c>
      <c r="B93" s="696" t="s">
        <v>542</v>
      </c>
      <c r="C93" s="637">
        <f t="shared" ref="C93:C98" si="4">SUM(D93)</f>
        <v>-3431600</v>
      </c>
      <c r="D93" s="638">
        <v>-3431600</v>
      </c>
      <c r="E93" s="601"/>
      <c r="F93" s="688"/>
    </row>
    <row r="94" spans="1:7" ht="409.5" hidden="1" customHeight="1" x14ac:dyDescent="0.4">
      <c r="A94" s="602">
        <v>41030900</v>
      </c>
      <c r="B94" s="636" t="s">
        <v>543</v>
      </c>
      <c r="C94" s="637">
        <f t="shared" si="4"/>
        <v>0</v>
      </c>
      <c r="D94" s="638"/>
      <c r="E94" s="601"/>
      <c r="F94" s="688"/>
    </row>
    <row r="95" spans="1:7" ht="106.5" hidden="1" customHeight="1" x14ac:dyDescent="0.4">
      <c r="A95" s="602">
        <v>41031000</v>
      </c>
      <c r="B95" s="636" t="s">
        <v>544</v>
      </c>
      <c r="C95" s="637">
        <f t="shared" si="4"/>
        <v>0</v>
      </c>
      <c r="D95" s="638"/>
      <c r="E95" s="601"/>
      <c r="F95" s="688"/>
    </row>
    <row r="96" spans="1:7" ht="48.75" hidden="1" customHeight="1" x14ac:dyDescent="0.4">
      <c r="A96" s="603">
        <v>41033900</v>
      </c>
      <c r="B96" s="636" t="s">
        <v>545</v>
      </c>
      <c r="C96" s="637">
        <f>SUM(D96)</f>
        <v>0</v>
      </c>
      <c r="D96" s="638"/>
      <c r="E96" s="601"/>
      <c r="F96" s="688"/>
    </row>
    <row r="97" spans="1:6" ht="51" customHeight="1" x14ac:dyDescent="0.4">
      <c r="A97" s="603">
        <v>41034200</v>
      </c>
      <c r="B97" s="636" t="s">
        <v>546</v>
      </c>
      <c r="C97" s="637">
        <f>SUM(D97)</f>
        <v>310400</v>
      </c>
      <c r="D97" s="638">
        <v>310400</v>
      </c>
      <c r="E97" s="601"/>
      <c r="F97" s="688"/>
    </row>
    <row r="98" spans="1:6" ht="30" hidden="1" customHeight="1" x14ac:dyDescent="0.4">
      <c r="A98" s="603">
        <v>41035000</v>
      </c>
      <c r="B98" s="636" t="s">
        <v>3</v>
      </c>
      <c r="C98" s="637">
        <f t="shared" si="4"/>
        <v>0</v>
      </c>
      <c r="D98" s="638"/>
      <c r="E98" s="586"/>
      <c r="F98" s="688"/>
    </row>
    <row r="99" spans="1:6" ht="81" customHeight="1" x14ac:dyDescent="0.4">
      <c r="A99" s="697">
        <v>41034500</v>
      </c>
      <c r="B99" s="646" t="s">
        <v>582</v>
      </c>
      <c r="C99" s="637">
        <f>SUM(D99)</f>
        <v>507300</v>
      </c>
      <c r="D99" s="689">
        <v>507300</v>
      </c>
      <c r="E99" s="690"/>
      <c r="F99" s="691"/>
    </row>
    <row r="100" spans="1:6" ht="30" customHeight="1" x14ac:dyDescent="0.4">
      <c r="A100" s="697">
        <v>41035000</v>
      </c>
      <c r="B100" s="677" t="s">
        <v>3</v>
      </c>
      <c r="C100" s="637">
        <f>SUM(D100)</f>
        <v>592300</v>
      </c>
      <c r="D100" s="689">
        <f>SUM(D101)</f>
        <v>592300</v>
      </c>
      <c r="E100" s="690"/>
      <c r="F100" s="691"/>
    </row>
    <row r="101" spans="1:6" ht="129" customHeight="1" x14ac:dyDescent="0.4">
      <c r="A101" s="698" t="s">
        <v>547</v>
      </c>
      <c r="B101" s="678" t="s">
        <v>548</v>
      </c>
      <c r="C101" s="692">
        <f>SUM(C102:C113)</f>
        <v>592300</v>
      </c>
      <c r="D101" s="689">
        <f>SUM(D102:D113)</f>
        <v>592300</v>
      </c>
      <c r="E101" s="690"/>
      <c r="F101" s="691"/>
    </row>
    <row r="102" spans="1:6" ht="30" customHeight="1" x14ac:dyDescent="0.4">
      <c r="A102" s="604"/>
      <c r="B102" s="678" t="s">
        <v>549</v>
      </c>
      <c r="C102" s="692">
        <f>SUM(D102)</f>
        <v>75000</v>
      </c>
      <c r="D102" s="689">
        <v>75000</v>
      </c>
      <c r="E102" s="690"/>
      <c r="F102" s="691"/>
    </row>
    <row r="103" spans="1:6" ht="30" customHeight="1" x14ac:dyDescent="0.4">
      <c r="A103" s="604"/>
      <c r="B103" s="678" t="s">
        <v>550</v>
      </c>
      <c r="C103" s="692">
        <f t="shared" ref="C103:C113" si="5">SUM(D103)</f>
        <v>80000</v>
      </c>
      <c r="D103" s="689">
        <v>80000</v>
      </c>
      <c r="E103" s="690"/>
      <c r="F103" s="691"/>
    </row>
    <row r="104" spans="1:6" ht="30" customHeight="1" x14ac:dyDescent="0.4">
      <c r="A104" s="604"/>
      <c r="B104" s="678" t="s">
        <v>551</v>
      </c>
      <c r="C104" s="692">
        <f t="shared" si="5"/>
        <v>99000</v>
      </c>
      <c r="D104" s="689">
        <v>99000</v>
      </c>
      <c r="E104" s="690"/>
      <c r="F104" s="691"/>
    </row>
    <row r="105" spans="1:6" ht="30" customHeight="1" x14ac:dyDescent="0.4">
      <c r="A105" s="604"/>
      <c r="B105" s="678" t="s">
        <v>552</v>
      </c>
      <c r="C105" s="692">
        <f t="shared" si="5"/>
        <v>40000</v>
      </c>
      <c r="D105" s="689">
        <v>40000</v>
      </c>
      <c r="E105" s="690"/>
      <c r="F105" s="691"/>
    </row>
    <row r="106" spans="1:6" ht="30" customHeight="1" x14ac:dyDescent="0.4">
      <c r="A106" s="604"/>
      <c r="B106" s="678" t="s">
        <v>553</v>
      </c>
      <c r="C106" s="692">
        <f t="shared" si="5"/>
        <v>50000</v>
      </c>
      <c r="D106" s="689">
        <v>50000</v>
      </c>
      <c r="E106" s="690"/>
      <c r="F106" s="691"/>
    </row>
    <row r="107" spans="1:6" ht="30" customHeight="1" x14ac:dyDescent="0.4">
      <c r="A107" s="604"/>
      <c r="B107" s="678" t="s">
        <v>554</v>
      </c>
      <c r="C107" s="692">
        <f t="shared" si="5"/>
        <v>20000</v>
      </c>
      <c r="D107" s="689">
        <v>20000</v>
      </c>
      <c r="E107" s="690"/>
      <c r="F107" s="691"/>
    </row>
    <row r="108" spans="1:6" ht="30" customHeight="1" x14ac:dyDescent="0.4">
      <c r="A108" s="604"/>
      <c r="B108" s="678" t="s">
        <v>555</v>
      </c>
      <c r="C108" s="692">
        <f t="shared" si="5"/>
        <v>50000</v>
      </c>
      <c r="D108" s="689">
        <v>50000</v>
      </c>
      <c r="E108" s="690"/>
      <c r="F108" s="691"/>
    </row>
    <row r="109" spans="1:6" ht="30" customHeight="1" x14ac:dyDescent="0.4">
      <c r="A109" s="604"/>
      <c r="B109" s="678" t="s">
        <v>556</v>
      </c>
      <c r="C109" s="692">
        <f t="shared" si="5"/>
        <v>40000</v>
      </c>
      <c r="D109" s="689">
        <v>40000</v>
      </c>
      <c r="E109" s="690"/>
      <c r="F109" s="691"/>
    </row>
    <row r="110" spans="1:6" ht="30" customHeight="1" x14ac:dyDescent="0.4">
      <c r="A110" s="604"/>
      <c r="B110" s="678" t="s">
        <v>557</v>
      </c>
      <c r="C110" s="692">
        <f t="shared" si="5"/>
        <v>25000</v>
      </c>
      <c r="D110" s="689">
        <v>25000</v>
      </c>
      <c r="E110" s="690"/>
      <c r="F110" s="691"/>
    </row>
    <row r="111" spans="1:6" ht="30" customHeight="1" x14ac:dyDescent="0.4">
      <c r="A111" s="604"/>
      <c r="B111" s="679" t="s">
        <v>558</v>
      </c>
      <c r="C111" s="637">
        <f t="shared" si="5"/>
        <v>40000</v>
      </c>
      <c r="D111" s="638">
        <v>40000</v>
      </c>
      <c r="E111" s="586"/>
      <c r="F111" s="688"/>
    </row>
    <row r="112" spans="1:6" ht="30" customHeight="1" x14ac:dyDescent="0.4">
      <c r="A112" s="604"/>
      <c r="B112" s="679" t="s">
        <v>559</v>
      </c>
      <c r="C112" s="692">
        <f t="shared" si="5"/>
        <v>53300</v>
      </c>
      <c r="D112" s="689">
        <v>53300</v>
      </c>
      <c r="E112" s="690"/>
      <c r="F112" s="691"/>
    </row>
    <row r="113" spans="1:7" ht="30" customHeight="1" x14ac:dyDescent="0.4">
      <c r="A113" s="604"/>
      <c r="B113" s="679" t="s">
        <v>560</v>
      </c>
      <c r="C113" s="692">
        <f t="shared" si="5"/>
        <v>20000</v>
      </c>
      <c r="D113" s="689">
        <v>20000</v>
      </c>
      <c r="E113" s="690"/>
      <c r="F113" s="691"/>
    </row>
    <row r="114" spans="1:7" ht="77.25" customHeight="1" x14ac:dyDescent="0.4">
      <c r="A114" s="697">
        <v>41035400</v>
      </c>
      <c r="B114" s="646" t="s">
        <v>561</v>
      </c>
      <c r="C114" s="692">
        <f>SUM(D114)</f>
        <v>285541</v>
      </c>
      <c r="D114" s="689">
        <v>285541</v>
      </c>
      <c r="E114" s="690"/>
      <c r="F114" s="691"/>
    </row>
    <row r="115" spans="1:7" ht="332.25" customHeight="1" x14ac:dyDescent="0.2">
      <c r="A115" s="721">
        <v>41036600</v>
      </c>
      <c r="B115" s="723" t="s">
        <v>562</v>
      </c>
      <c r="C115" s="725">
        <f>SUM(D115:E116)</f>
        <v>37281187.969999999</v>
      </c>
      <c r="D115" s="727">
        <v>4883806.75</v>
      </c>
      <c r="E115" s="727">
        <v>32397381.219999999</v>
      </c>
      <c r="F115" s="729"/>
    </row>
    <row r="116" spans="1:7" ht="1.5" hidden="1" customHeight="1" x14ac:dyDescent="0.2">
      <c r="A116" s="722"/>
      <c r="B116" s="724"/>
      <c r="C116" s="726"/>
      <c r="D116" s="728"/>
      <c r="E116" s="728"/>
      <c r="F116" s="730"/>
    </row>
    <row r="117" spans="1:7" ht="30.75" customHeight="1" x14ac:dyDescent="0.35">
      <c r="A117" s="605"/>
      <c r="B117" s="606" t="s">
        <v>537</v>
      </c>
      <c r="C117" s="693">
        <f>SUM(D117:E117)</f>
        <v>49542488.969999999</v>
      </c>
      <c r="D117" s="693">
        <f>SUM(D87:D88)</f>
        <v>17145107.75</v>
      </c>
      <c r="E117" s="693">
        <f>SUM(E87:E88)</f>
        <v>32397381.219999999</v>
      </c>
      <c r="F117" s="694"/>
      <c r="G117" s="607"/>
    </row>
    <row r="118" spans="1:7" ht="39.75" customHeight="1" x14ac:dyDescent="0.35">
      <c r="A118" s="669"/>
      <c r="B118" s="670"/>
      <c r="C118" s="671"/>
      <c r="D118" s="672"/>
      <c r="E118" s="672"/>
      <c r="F118" s="673"/>
      <c r="G118" s="607"/>
    </row>
    <row r="119" spans="1:7" ht="36.75" customHeight="1" x14ac:dyDescent="0.5">
      <c r="A119" s="718" t="s">
        <v>563</v>
      </c>
      <c r="B119" s="718"/>
      <c r="C119" s="718"/>
      <c r="D119" s="718"/>
      <c r="E119" s="718"/>
      <c r="F119" s="718"/>
      <c r="G119" s="607"/>
    </row>
    <row r="120" spans="1:7" ht="33.75" customHeight="1" x14ac:dyDescent="0.35">
      <c r="A120" s="608"/>
      <c r="B120" s="609"/>
      <c r="C120" s="609"/>
      <c r="D120" s="610"/>
      <c r="E120" s="610"/>
      <c r="F120" s="610"/>
    </row>
    <row r="121" spans="1:7" ht="24.75" customHeight="1" x14ac:dyDescent="0.3">
      <c r="A121" s="611"/>
      <c r="B121" s="612"/>
      <c r="C121" s="612"/>
      <c r="D121" s="613"/>
      <c r="E121" s="613"/>
      <c r="F121" s="613"/>
    </row>
    <row r="122" spans="1:7" ht="23.25" x14ac:dyDescent="0.35">
      <c r="A122" s="614"/>
      <c r="B122" s="614"/>
      <c r="C122" s="614"/>
      <c r="D122" s="614"/>
      <c r="E122" s="614"/>
      <c r="F122" s="614"/>
    </row>
    <row r="123" spans="1:7" ht="23.25" x14ac:dyDescent="0.35">
      <c r="A123" s="615"/>
      <c r="B123" s="616"/>
      <c r="C123" s="616"/>
      <c r="D123" s="610"/>
      <c r="E123" s="610"/>
      <c r="F123" s="610"/>
    </row>
    <row r="124" spans="1:7" ht="21.75" customHeight="1" x14ac:dyDescent="0.35">
      <c r="A124" s="614"/>
      <c r="B124" s="614"/>
      <c r="C124" s="614"/>
      <c r="D124" s="614"/>
      <c r="E124" s="614"/>
      <c r="F124" s="614"/>
    </row>
    <row r="125" spans="1:7" ht="23.25" x14ac:dyDescent="0.35">
      <c r="A125" s="568"/>
      <c r="B125" s="568"/>
      <c r="C125" s="568"/>
      <c r="D125" s="568"/>
      <c r="E125" s="568"/>
      <c r="F125" s="568"/>
    </row>
    <row r="126" spans="1:7" ht="23.25" x14ac:dyDescent="0.35">
      <c r="A126" s="614"/>
      <c r="B126" s="614"/>
      <c r="C126" s="614"/>
      <c r="D126" s="614"/>
      <c r="E126" s="614"/>
      <c r="F126" s="614"/>
    </row>
    <row r="127" spans="1:7" ht="23.25" x14ac:dyDescent="0.35">
      <c r="A127" s="568"/>
      <c r="B127" s="568"/>
      <c r="C127" s="568"/>
      <c r="D127" s="568"/>
      <c r="E127" s="568"/>
      <c r="F127" s="568"/>
    </row>
    <row r="128" spans="1:7" ht="23.25" x14ac:dyDescent="0.35">
      <c r="A128" s="568"/>
      <c r="B128" s="568"/>
      <c r="C128" s="568"/>
      <c r="D128" s="568"/>
      <c r="E128" s="568"/>
      <c r="F128" s="568"/>
    </row>
    <row r="129" spans="1:6" ht="23.25" x14ac:dyDescent="0.35">
      <c r="A129" s="568"/>
      <c r="B129" s="568"/>
      <c r="C129" s="568"/>
      <c r="D129" s="568"/>
      <c r="E129" s="568"/>
      <c r="F129" s="568"/>
    </row>
    <row r="130" spans="1:6" ht="23.25" x14ac:dyDescent="0.35">
      <c r="A130" s="568"/>
      <c r="B130" s="568"/>
      <c r="C130" s="568"/>
      <c r="D130" s="568"/>
      <c r="E130" s="568"/>
      <c r="F130" s="568"/>
    </row>
    <row r="131" spans="1:6" ht="23.25" x14ac:dyDescent="0.35">
      <c r="A131" s="568"/>
      <c r="B131" s="568"/>
      <c r="C131" s="568"/>
      <c r="D131" s="568"/>
      <c r="E131" s="568"/>
      <c r="F131" s="568"/>
    </row>
    <row r="132" spans="1:6" ht="23.25" x14ac:dyDescent="0.35">
      <c r="A132" s="568"/>
      <c r="B132" s="568"/>
      <c r="C132" s="568"/>
      <c r="D132" s="568"/>
      <c r="E132" s="568"/>
      <c r="F132" s="568"/>
    </row>
    <row r="133" spans="1:6" ht="23.25" x14ac:dyDescent="0.35">
      <c r="A133" s="568"/>
      <c r="B133" s="568"/>
      <c r="C133" s="568"/>
      <c r="D133" s="568"/>
      <c r="E133" s="568"/>
      <c r="F133" s="568"/>
    </row>
    <row r="134" spans="1:6" ht="23.25" x14ac:dyDescent="0.35">
      <c r="A134" s="568"/>
      <c r="B134" s="568"/>
      <c r="C134" s="568"/>
      <c r="D134" s="568"/>
      <c r="E134" s="568"/>
      <c r="F134" s="568"/>
    </row>
    <row r="135" spans="1:6" ht="23.25" x14ac:dyDescent="0.35">
      <c r="A135" s="568"/>
      <c r="B135" s="568"/>
      <c r="C135" s="568"/>
      <c r="D135" s="568"/>
      <c r="E135" s="568"/>
      <c r="F135" s="568"/>
    </row>
    <row r="136" spans="1:6" ht="23.25" x14ac:dyDescent="0.35">
      <c r="A136" s="568"/>
      <c r="B136" s="568"/>
      <c r="C136" s="568"/>
      <c r="D136" s="568"/>
      <c r="E136" s="568"/>
      <c r="F136" s="568"/>
    </row>
    <row r="137" spans="1:6" ht="23.25" x14ac:dyDescent="0.35">
      <c r="A137" s="568"/>
      <c r="B137" s="568"/>
      <c r="C137" s="568"/>
      <c r="D137" s="568"/>
      <c r="E137" s="568"/>
      <c r="F137" s="568"/>
    </row>
    <row r="138" spans="1:6" ht="23.25" x14ac:dyDescent="0.35">
      <c r="A138" s="614"/>
      <c r="B138" s="614"/>
      <c r="C138" s="614"/>
      <c r="D138" s="614"/>
      <c r="E138" s="614"/>
      <c r="F138" s="614"/>
    </row>
    <row r="139" spans="1:6" ht="23.25" x14ac:dyDescent="0.35">
      <c r="A139" s="614"/>
      <c r="B139" s="614"/>
      <c r="C139" s="614"/>
      <c r="D139" s="614"/>
      <c r="E139" s="614"/>
      <c r="F139" s="614"/>
    </row>
    <row r="140" spans="1:6" ht="23.25" x14ac:dyDescent="0.35">
      <c r="A140" s="614"/>
      <c r="B140" s="614"/>
      <c r="C140" s="614"/>
      <c r="D140" s="614"/>
      <c r="E140" s="614"/>
      <c r="F140" s="614"/>
    </row>
    <row r="141" spans="1:6" ht="23.25" x14ac:dyDescent="0.35">
      <c r="A141" s="614"/>
      <c r="B141" s="614"/>
      <c r="C141" s="614"/>
      <c r="D141" s="614"/>
      <c r="E141" s="614"/>
      <c r="F141" s="614"/>
    </row>
    <row r="142" spans="1:6" ht="23.25" x14ac:dyDescent="0.35">
      <c r="A142" s="614"/>
      <c r="B142" s="614"/>
      <c r="C142" s="614"/>
      <c r="D142" s="614"/>
      <c r="E142" s="614"/>
      <c r="F142" s="614"/>
    </row>
    <row r="143" spans="1:6" ht="23.25" x14ac:dyDescent="0.35">
      <c r="A143" s="614"/>
      <c r="B143" s="614"/>
      <c r="C143" s="614"/>
      <c r="D143" s="614"/>
      <c r="E143" s="614"/>
      <c r="F143" s="614"/>
    </row>
    <row r="144" spans="1:6" ht="23.25" x14ac:dyDescent="0.35">
      <c r="A144" s="614"/>
      <c r="B144" s="614"/>
      <c r="C144" s="614"/>
      <c r="D144" s="614"/>
      <c r="E144" s="614"/>
      <c r="F144" s="614"/>
    </row>
    <row r="145" spans="1:6" ht="23.25" x14ac:dyDescent="0.35">
      <c r="A145" s="614"/>
      <c r="B145" s="614"/>
      <c r="C145" s="614"/>
      <c r="D145" s="614"/>
      <c r="E145" s="614"/>
      <c r="F145" s="614"/>
    </row>
    <row r="146" spans="1:6" ht="23.25" x14ac:dyDescent="0.35">
      <c r="A146" s="614"/>
      <c r="B146" s="614"/>
      <c r="C146" s="614"/>
      <c r="D146" s="614"/>
      <c r="E146" s="614"/>
      <c r="F146" s="614"/>
    </row>
    <row r="147" spans="1:6" ht="23.25" x14ac:dyDescent="0.35">
      <c r="A147" s="614"/>
      <c r="B147" s="614"/>
      <c r="C147" s="614"/>
      <c r="D147" s="614"/>
      <c r="E147" s="614"/>
      <c r="F147" s="614"/>
    </row>
    <row r="148" spans="1:6" ht="23.25" x14ac:dyDescent="0.35">
      <c r="A148" s="614"/>
      <c r="B148" s="614"/>
      <c r="C148" s="614"/>
      <c r="D148" s="614"/>
      <c r="E148" s="614"/>
      <c r="F148" s="614"/>
    </row>
    <row r="149" spans="1:6" ht="23.25" x14ac:dyDescent="0.35">
      <c r="A149" s="614"/>
      <c r="B149" s="614"/>
      <c r="C149" s="614"/>
      <c r="D149" s="614"/>
      <c r="E149" s="614"/>
      <c r="F149" s="614"/>
    </row>
    <row r="150" spans="1:6" ht="23.25" x14ac:dyDescent="0.35">
      <c r="A150" s="614"/>
      <c r="B150" s="614"/>
      <c r="C150" s="614"/>
      <c r="D150" s="614"/>
      <c r="E150" s="614"/>
      <c r="F150" s="614"/>
    </row>
    <row r="151" spans="1:6" ht="23.25" x14ac:dyDescent="0.35">
      <c r="A151" s="614"/>
      <c r="B151" s="614"/>
      <c r="C151" s="614"/>
      <c r="D151" s="614"/>
      <c r="E151" s="614"/>
      <c r="F151" s="614"/>
    </row>
    <row r="152" spans="1:6" ht="23.25" x14ac:dyDescent="0.35">
      <c r="A152" s="614"/>
      <c r="B152" s="614"/>
      <c r="C152" s="614"/>
      <c r="D152" s="614"/>
      <c r="E152" s="614"/>
      <c r="F152" s="614"/>
    </row>
    <row r="153" spans="1:6" ht="23.25" x14ac:dyDescent="0.35">
      <c r="A153" s="614"/>
      <c r="B153" s="614"/>
      <c r="C153" s="614"/>
      <c r="D153" s="614"/>
      <c r="E153" s="614"/>
      <c r="F153" s="614"/>
    </row>
    <row r="154" spans="1:6" ht="23.25" x14ac:dyDescent="0.35">
      <c r="A154" s="614"/>
      <c r="B154" s="614"/>
      <c r="C154" s="614"/>
      <c r="D154" s="614"/>
      <c r="E154" s="614"/>
      <c r="F154" s="614"/>
    </row>
    <row r="155" spans="1:6" ht="23.25" x14ac:dyDescent="0.35">
      <c r="A155" s="614"/>
      <c r="B155" s="614"/>
      <c r="C155" s="614"/>
      <c r="D155" s="614"/>
      <c r="E155" s="614"/>
      <c r="F155" s="614"/>
    </row>
    <row r="156" spans="1:6" ht="23.25" x14ac:dyDescent="0.35">
      <c r="A156" s="614"/>
      <c r="B156" s="614"/>
      <c r="C156" s="614"/>
      <c r="D156" s="614"/>
      <c r="E156" s="614"/>
      <c r="F156" s="614"/>
    </row>
    <row r="157" spans="1:6" ht="23.25" x14ac:dyDescent="0.35">
      <c r="A157" s="614"/>
      <c r="B157" s="614"/>
      <c r="C157" s="614"/>
      <c r="D157" s="614"/>
      <c r="E157" s="614"/>
      <c r="F157" s="614"/>
    </row>
    <row r="158" spans="1:6" ht="23.25" x14ac:dyDescent="0.35">
      <c r="A158" s="614"/>
      <c r="B158" s="614"/>
      <c r="C158" s="614"/>
      <c r="D158" s="614"/>
      <c r="E158" s="614"/>
      <c r="F158" s="614"/>
    </row>
    <row r="159" spans="1:6" ht="23.25" x14ac:dyDescent="0.35">
      <c r="A159" s="614"/>
      <c r="B159" s="614"/>
      <c r="C159" s="614"/>
      <c r="D159" s="614"/>
      <c r="E159" s="614"/>
      <c r="F159" s="614"/>
    </row>
    <row r="160" spans="1:6" ht="23.25" x14ac:dyDescent="0.35">
      <c r="A160" s="614"/>
      <c r="B160" s="614"/>
      <c r="C160" s="614"/>
      <c r="D160" s="614"/>
      <c r="E160" s="614"/>
      <c r="F160" s="614"/>
    </row>
    <row r="161" spans="1:6" ht="23.25" x14ac:dyDescent="0.35">
      <c r="A161" s="614"/>
      <c r="B161" s="614"/>
      <c r="C161" s="614"/>
      <c r="D161" s="614"/>
      <c r="E161" s="614"/>
      <c r="F161" s="614"/>
    </row>
    <row r="162" spans="1:6" ht="23.25" x14ac:dyDescent="0.35">
      <c r="A162" s="614"/>
      <c r="B162" s="614"/>
      <c r="C162" s="614"/>
      <c r="D162" s="614"/>
      <c r="E162" s="614"/>
      <c r="F162" s="614"/>
    </row>
    <row r="163" spans="1:6" ht="23.25" x14ac:dyDescent="0.35">
      <c r="A163" s="614"/>
      <c r="B163" s="614"/>
      <c r="C163" s="614"/>
      <c r="D163" s="614"/>
      <c r="E163" s="614"/>
      <c r="F163" s="614"/>
    </row>
  </sheetData>
  <mergeCells count="23">
    <mergeCell ref="A119:F119"/>
    <mergeCell ref="D1:F1"/>
    <mergeCell ref="D2:F2"/>
    <mergeCell ref="F91:F92"/>
    <mergeCell ref="A115:A116"/>
    <mergeCell ref="B115:B116"/>
    <mergeCell ref="C115:C116"/>
    <mergeCell ref="D115:D116"/>
    <mergeCell ref="E115:E116"/>
    <mergeCell ref="F115:F116"/>
    <mergeCell ref="A91:A92"/>
    <mergeCell ref="B91:B92"/>
    <mergeCell ref="C91:C92"/>
    <mergeCell ref="D91:D92"/>
    <mergeCell ref="E91:E92"/>
    <mergeCell ref="D3:F3"/>
    <mergeCell ref="A5:F5"/>
    <mergeCell ref="A6:F6"/>
    <mergeCell ref="A9:A10"/>
    <mergeCell ref="B9:B10"/>
    <mergeCell ref="C9:C10"/>
    <mergeCell ref="D9:D10"/>
    <mergeCell ref="E9:F9"/>
  </mergeCells>
  <pageMargins left="0.98425196850393704" right="0.27559055118110237" top="0.43307086614173229" bottom="0.23622047244094491" header="0.11811023622047245" footer="0.11811023622047245"/>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view="pageBreakPreview" zoomScale="60" zoomScaleNormal="100" workbookViewId="0">
      <selection activeCell="C11" sqref="C11"/>
    </sheetView>
  </sheetViews>
  <sheetFormatPr defaultColWidth="8" defaultRowHeight="12.75" x14ac:dyDescent="0.2"/>
  <cols>
    <col min="1" max="1" width="10.5703125" style="103" customWidth="1"/>
    <col min="2" max="2" width="29.140625" style="96" customWidth="1"/>
    <col min="3" max="3" width="21" style="96" customWidth="1"/>
    <col min="4" max="4" width="20.7109375" style="97" customWidth="1"/>
    <col min="5" max="5" width="17.28515625" style="97" customWidth="1"/>
    <col min="6" max="6" width="17" style="79" customWidth="1"/>
    <col min="7" max="8" width="8" style="79"/>
    <col min="9" max="9" width="12.140625" style="79" bestFit="1" customWidth="1"/>
    <col min="10" max="16384" width="8" style="79"/>
  </cols>
  <sheetData>
    <row r="1" spans="1:9" ht="16.5" customHeight="1" x14ac:dyDescent="0.3">
      <c r="A1" s="76"/>
      <c r="B1" s="77"/>
      <c r="C1" s="77"/>
      <c r="D1" s="78"/>
      <c r="E1" s="738"/>
      <c r="F1" s="738"/>
    </row>
    <row r="2" spans="1:9" ht="17.25" customHeight="1" x14ac:dyDescent="0.3">
      <c r="A2" s="76"/>
      <c r="B2" s="77"/>
      <c r="C2" s="77"/>
      <c r="D2" s="78"/>
      <c r="E2" s="739"/>
      <c r="F2" s="739"/>
    </row>
    <row r="3" spans="1:9" ht="18" customHeight="1" x14ac:dyDescent="0.3">
      <c r="A3" s="76"/>
      <c r="B3" s="77"/>
      <c r="C3" s="77"/>
      <c r="D3" s="78"/>
      <c r="E3" s="739"/>
      <c r="F3" s="739"/>
    </row>
    <row r="4" spans="1:9" ht="72" customHeight="1" x14ac:dyDescent="0.25">
      <c r="A4" s="76"/>
      <c r="B4" s="77"/>
      <c r="C4" s="77"/>
      <c r="D4" s="78"/>
      <c r="E4" s="78"/>
      <c r="F4" s="78"/>
    </row>
    <row r="5" spans="1:9" ht="30.75" customHeight="1" x14ac:dyDescent="0.2">
      <c r="A5" s="740" t="s">
        <v>432</v>
      </c>
      <c r="B5" s="740"/>
      <c r="C5" s="740"/>
      <c r="D5" s="740"/>
      <c r="E5" s="740"/>
      <c r="F5" s="740"/>
    </row>
    <row r="6" spans="1:9" ht="51" customHeight="1" x14ac:dyDescent="0.25">
      <c r="A6" s="76"/>
      <c r="B6" s="77"/>
      <c r="C6" s="77"/>
      <c r="D6" s="80"/>
      <c r="E6" s="80"/>
      <c r="F6" s="81" t="s">
        <v>4</v>
      </c>
    </row>
    <row r="7" spans="1:9" ht="39" customHeight="1" x14ac:dyDescent="0.2">
      <c r="A7" s="743" t="s">
        <v>171</v>
      </c>
      <c r="B7" s="744" t="s">
        <v>172</v>
      </c>
      <c r="C7" s="745" t="s">
        <v>173</v>
      </c>
      <c r="D7" s="746" t="s">
        <v>230</v>
      </c>
      <c r="E7" s="745" t="s">
        <v>231</v>
      </c>
      <c r="F7" s="745"/>
    </row>
    <row r="8" spans="1:9" ht="62.25" customHeight="1" x14ac:dyDescent="0.2">
      <c r="A8" s="743"/>
      <c r="B8" s="744"/>
      <c r="C8" s="745"/>
      <c r="D8" s="746"/>
      <c r="E8" s="83" t="s">
        <v>174</v>
      </c>
      <c r="F8" s="82" t="s">
        <v>175</v>
      </c>
    </row>
    <row r="9" spans="1:9" s="86" customFormat="1" ht="16.5" customHeight="1" x14ac:dyDescent="0.2">
      <c r="A9" s="84">
        <v>1</v>
      </c>
      <c r="B9" s="84">
        <v>2</v>
      </c>
      <c r="C9" s="85">
        <v>6</v>
      </c>
      <c r="D9" s="85">
        <v>3</v>
      </c>
      <c r="E9" s="85">
        <v>4</v>
      </c>
      <c r="F9" s="85">
        <v>5</v>
      </c>
    </row>
    <row r="10" spans="1:9" s="89" customFormat="1" ht="39.75" customHeight="1" x14ac:dyDescent="0.25">
      <c r="A10" s="201" t="s">
        <v>176</v>
      </c>
      <c r="B10" s="87" t="s">
        <v>177</v>
      </c>
      <c r="C10" s="137">
        <f t="shared" ref="C10:C25" si="0">SUM(D10:E10)</f>
        <v>4532900</v>
      </c>
      <c r="D10" s="137">
        <f>D11</f>
        <v>-2058245</v>
      </c>
      <c r="E10" s="137">
        <f>E11</f>
        <v>6591145</v>
      </c>
      <c r="F10" s="137">
        <f>F11</f>
        <v>6486145</v>
      </c>
      <c r="G10" s="88"/>
    </row>
    <row r="11" spans="1:9" s="89" customFormat="1" ht="54.75" customHeight="1" x14ac:dyDescent="0.25">
      <c r="A11" s="201">
        <v>208000</v>
      </c>
      <c r="B11" s="87" t="s">
        <v>178</v>
      </c>
      <c r="C11" s="137">
        <f t="shared" si="0"/>
        <v>4532900</v>
      </c>
      <c r="D11" s="137">
        <f>D12+D13</f>
        <v>-2058245</v>
      </c>
      <c r="E11" s="137">
        <f>E12+E13</f>
        <v>6591145</v>
      </c>
      <c r="F11" s="137">
        <f>F12+F13</f>
        <v>6486145</v>
      </c>
      <c r="G11" s="88"/>
    </row>
    <row r="12" spans="1:9" s="89" customFormat="1" ht="26.25" customHeight="1" x14ac:dyDescent="0.25">
      <c r="A12" s="202">
        <v>208100</v>
      </c>
      <c r="B12" s="90" t="s">
        <v>179</v>
      </c>
      <c r="C12" s="139">
        <f t="shared" si="0"/>
        <v>4532900</v>
      </c>
      <c r="D12" s="138">
        <v>4427900</v>
      </c>
      <c r="E12" s="139">
        <v>105000</v>
      </c>
      <c r="F12" s="139">
        <v>0</v>
      </c>
      <c r="G12" s="88"/>
      <c r="I12" s="91"/>
    </row>
    <row r="13" spans="1:9" ht="69" customHeight="1" x14ac:dyDescent="0.25">
      <c r="A13" s="202" t="s">
        <v>180</v>
      </c>
      <c r="B13" s="92" t="s">
        <v>181</v>
      </c>
      <c r="C13" s="139">
        <f t="shared" si="0"/>
        <v>0</v>
      </c>
      <c r="D13" s="140">
        <v>-6486145</v>
      </c>
      <c r="E13" s="140">
        <v>6486145</v>
      </c>
      <c r="F13" s="140">
        <v>6486145</v>
      </c>
      <c r="G13" s="93"/>
    </row>
    <row r="14" spans="1:9" ht="24.75" hidden="1" customHeight="1" x14ac:dyDescent="0.25">
      <c r="A14" s="201" t="s">
        <v>5</v>
      </c>
      <c r="B14" s="87" t="s">
        <v>6</v>
      </c>
      <c r="C14" s="137">
        <f>SUM(D14:E14)</f>
        <v>0</v>
      </c>
      <c r="D14" s="137">
        <f t="shared" ref="D14:F15" si="1">D15</f>
        <v>0</v>
      </c>
      <c r="E14" s="137">
        <f t="shared" si="1"/>
        <v>0</v>
      </c>
      <c r="F14" s="137">
        <f t="shared" si="1"/>
        <v>0</v>
      </c>
      <c r="G14" s="93"/>
    </row>
    <row r="15" spans="1:9" ht="50.25" hidden="1" customHeight="1" x14ac:dyDescent="0.25">
      <c r="A15" s="201">
        <v>301000</v>
      </c>
      <c r="B15" s="87" t="s">
        <v>7</v>
      </c>
      <c r="C15" s="137">
        <f>SUM(D15:E15)</f>
        <v>0</v>
      </c>
      <c r="D15" s="137">
        <f t="shared" si="1"/>
        <v>0</v>
      </c>
      <c r="E15" s="137">
        <f t="shared" si="1"/>
        <v>0</v>
      </c>
      <c r="F15" s="137">
        <f t="shared" si="1"/>
        <v>0</v>
      </c>
      <c r="G15" s="93"/>
    </row>
    <row r="16" spans="1:9" ht="30" hidden="1" customHeight="1" x14ac:dyDescent="0.25">
      <c r="A16" s="202">
        <v>301100</v>
      </c>
      <c r="B16" s="90" t="s">
        <v>8</v>
      </c>
      <c r="C16" s="139">
        <f>SUM(D16:E16)</f>
        <v>0</v>
      </c>
      <c r="D16" s="138">
        <v>0</v>
      </c>
      <c r="E16" s="139"/>
      <c r="F16" s="139"/>
      <c r="G16" s="93"/>
    </row>
    <row r="17" spans="1:8" ht="28.5" hidden="1" customHeight="1" x14ac:dyDescent="0.25">
      <c r="A17" s="201"/>
      <c r="B17" s="94" t="s">
        <v>182</v>
      </c>
      <c r="C17" s="137">
        <f t="shared" si="0"/>
        <v>4532900</v>
      </c>
      <c r="D17" s="141">
        <f>SUM(D10,D14)</f>
        <v>-2058245</v>
      </c>
      <c r="E17" s="141">
        <f>SUM(E10,E14)</f>
        <v>6591145</v>
      </c>
      <c r="F17" s="141">
        <f>SUM(F10,F14)</f>
        <v>6486145</v>
      </c>
      <c r="G17" s="93"/>
    </row>
    <row r="18" spans="1:8" ht="35.25" hidden="1" customHeight="1" x14ac:dyDescent="0.25">
      <c r="A18" s="201" t="s">
        <v>9</v>
      </c>
      <c r="B18" s="87" t="s">
        <v>10</v>
      </c>
      <c r="C18" s="137">
        <f>SUM(D18:E18)</f>
        <v>0</v>
      </c>
      <c r="D18" s="137">
        <f>D19</f>
        <v>0</v>
      </c>
      <c r="E18" s="137">
        <f>E19</f>
        <v>0</v>
      </c>
      <c r="F18" s="137">
        <f>F19</f>
        <v>0</v>
      </c>
      <c r="G18" s="93"/>
    </row>
    <row r="19" spans="1:8" ht="28.5" hidden="1" customHeight="1" x14ac:dyDescent="0.25">
      <c r="A19" s="201" t="s">
        <v>11</v>
      </c>
      <c r="B19" s="87" t="s">
        <v>12</v>
      </c>
      <c r="C19" s="137">
        <f>SUM(D19:E19)</f>
        <v>0</v>
      </c>
      <c r="D19" s="137">
        <f>D20+D21</f>
        <v>0</v>
      </c>
      <c r="E19" s="137">
        <f>E20</f>
        <v>0</v>
      </c>
      <c r="F19" s="137">
        <f>F20</f>
        <v>0</v>
      </c>
      <c r="G19" s="93"/>
    </row>
    <row r="20" spans="1:8" ht="28.5" hidden="1" customHeight="1" x14ac:dyDescent="0.25">
      <c r="A20" s="202" t="s">
        <v>13</v>
      </c>
      <c r="B20" s="90" t="s">
        <v>14</v>
      </c>
      <c r="C20" s="139">
        <f>SUM(D20:E20)</f>
        <v>0</v>
      </c>
      <c r="D20" s="138">
        <f>D16</f>
        <v>0</v>
      </c>
      <c r="E20" s="139">
        <f>E16</f>
        <v>0</v>
      </c>
      <c r="F20" s="139">
        <f>F16</f>
        <v>0</v>
      </c>
      <c r="G20" s="93"/>
    </row>
    <row r="21" spans="1:8" ht="39" hidden="1" customHeight="1" x14ac:dyDescent="0.25">
      <c r="A21" s="202" t="s">
        <v>15</v>
      </c>
      <c r="B21" s="92" t="s">
        <v>16</v>
      </c>
      <c r="C21" s="139">
        <f>SUM(D21:E21)</f>
        <v>0</v>
      </c>
      <c r="D21" s="140">
        <v>0</v>
      </c>
      <c r="E21" s="140"/>
      <c r="F21" s="140"/>
      <c r="G21" s="93"/>
    </row>
    <row r="22" spans="1:8" ht="43.5" customHeight="1" x14ac:dyDescent="0.25">
      <c r="A22" s="201" t="s">
        <v>183</v>
      </c>
      <c r="B22" s="87" t="s">
        <v>184</v>
      </c>
      <c r="C22" s="137">
        <f t="shared" si="0"/>
        <v>4532900</v>
      </c>
      <c r="D22" s="137">
        <f>D23</f>
        <v>-2058245</v>
      </c>
      <c r="E22" s="137">
        <f>E23</f>
        <v>6591145</v>
      </c>
      <c r="F22" s="137">
        <f>F23</f>
        <v>6486145</v>
      </c>
      <c r="G22" s="93"/>
    </row>
    <row r="23" spans="1:8" ht="33.75" customHeight="1" x14ac:dyDescent="0.25">
      <c r="A23" s="201" t="s">
        <v>185</v>
      </c>
      <c r="B23" s="87" t="s">
        <v>186</v>
      </c>
      <c r="C23" s="137">
        <f t="shared" si="0"/>
        <v>4532900</v>
      </c>
      <c r="D23" s="137">
        <f>D24+D25</f>
        <v>-2058245</v>
      </c>
      <c r="E23" s="137">
        <f>E24+E25</f>
        <v>6591145</v>
      </c>
      <c r="F23" s="137">
        <f>F24+F25</f>
        <v>6486145</v>
      </c>
      <c r="G23" s="93"/>
    </row>
    <row r="24" spans="1:8" ht="27.75" customHeight="1" x14ac:dyDescent="0.25">
      <c r="A24" s="202" t="s">
        <v>187</v>
      </c>
      <c r="B24" s="95" t="s">
        <v>188</v>
      </c>
      <c r="C24" s="139">
        <f t="shared" si="0"/>
        <v>4532900</v>
      </c>
      <c r="D24" s="139">
        <f t="shared" ref="D24:F25" si="2">D12</f>
        <v>4427900</v>
      </c>
      <c r="E24" s="139">
        <f t="shared" si="2"/>
        <v>105000</v>
      </c>
      <c r="F24" s="139">
        <f t="shared" si="2"/>
        <v>0</v>
      </c>
    </row>
    <row r="25" spans="1:8" ht="48.75" customHeight="1" x14ac:dyDescent="0.25">
      <c r="A25" s="202" t="s">
        <v>189</v>
      </c>
      <c r="B25" s="92" t="s">
        <v>181</v>
      </c>
      <c r="C25" s="139">
        <f t="shared" si="0"/>
        <v>0</v>
      </c>
      <c r="D25" s="140">
        <f t="shared" si="2"/>
        <v>-6486145</v>
      </c>
      <c r="E25" s="140">
        <f t="shared" si="2"/>
        <v>6486145</v>
      </c>
      <c r="F25" s="140">
        <f t="shared" si="2"/>
        <v>6486145</v>
      </c>
    </row>
    <row r="26" spans="1:8" ht="31.5" customHeight="1" x14ac:dyDescent="0.25">
      <c r="A26" s="137"/>
      <c r="B26" s="203" t="s">
        <v>190</v>
      </c>
      <c r="C26" s="137">
        <f>SUM(C18,C22)</f>
        <v>4532900</v>
      </c>
      <c r="D26" s="137">
        <f>SUM(D18,D22)</f>
        <v>-2058245</v>
      </c>
      <c r="E26" s="137">
        <f>SUM(E18,E22)</f>
        <v>6591145</v>
      </c>
      <c r="F26" s="137">
        <f>SUM(F18,F22)</f>
        <v>6486145</v>
      </c>
      <c r="G26" s="741"/>
      <c r="H26" s="741"/>
    </row>
    <row r="27" spans="1:8" x14ac:dyDescent="0.2">
      <c r="A27" s="96"/>
    </row>
    <row r="28" spans="1:8" ht="15.75" x14ac:dyDescent="0.25">
      <c r="A28" s="96"/>
      <c r="D28" s="98"/>
      <c r="E28" s="98"/>
      <c r="F28" s="89"/>
    </row>
    <row r="29" spans="1:8" ht="17.25" customHeight="1" x14ac:dyDescent="0.2">
      <c r="F29" s="99"/>
    </row>
    <row r="30" spans="1:8" ht="15.75" x14ac:dyDescent="0.25">
      <c r="A30" s="96"/>
      <c r="D30" s="98"/>
      <c r="E30" s="98"/>
      <c r="F30" s="89"/>
    </row>
    <row r="31" spans="1:8" ht="15" x14ac:dyDescent="0.2">
      <c r="A31" s="96"/>
      <c r="B31" s="100"/>
      <c r="C31" s="100"/>
      <c r="D31" s="101"/>
    </row>
    <row r="32" spans="1:8" ht="15" x14ac:dyDescent="0.2">
      <c r="A32" s="96"/>
      <c r="B32" s="100"/>
      <c r="C32" s="100"/>
      <c r="D32" s="101"/>
    </row>
    <row r="33" spans="1:5" ht="30.75" customHeight="1" x14ac:dyDescent="0.2">
      <c r="A33" s="742" t="s">
        <v>587</v>
      </c>
      <c r="B33" s="742"/>
      <c r="C33" s="742"/>
      <c r="D33" s="742"/>
      <c r="E33" s="742"/>
    </row>
    <row r="35" spans="1:5" ht="15" x14ac:dyDescent="0.2">
      <c r="A35" s="96"/>
      <c r="B35" s="100"/>
      <c r="C35" s="100"/>
      <c r="D35" s="101"/>
    </row>
    <row r="36" spans="1:5" x14ac:dyDescent="0.2">
      <c r="A36" s="96"/>
    </row>
    <row r="37" spans="1:5" x14ac:dyDescent="0.2">
      <c r="A37" s="96"/>
      <c r="D37" s="101"/>
      <c r="E37" s="101"/>
    </row>
    <row r="38" spans="1:5" x14ac:dyDescent="0.2">
      <c r="A38" s="96"/>
      <c r="D38" s="102"/>
    </row>
    <row r="40" spans="1:5" x14ac:dyDescent="0.2">
      <c r="A40" s="96"/>
      <c r="E40" s="101"/>
    </row>
    <row r="44" spans="1:5" x14ac:dyDescent="0.2">
      <c r="D44" s="101"/>
    </row>
  </sheetData>
  <mergeCells count="11">
    <mergeCell ref="A33:E33"/>
    <mergeCell ref="A7:A8"/>
    <mergeCell ref="B7:B8"/>
    <mergeCell ref="C7:C8"/>
    <mergeCell ref="D7:D8"/>
    <mergeCell ref="E7:F7"/>
    <mergeCell ref="E1:F1"/>
    <mergeCell ref="E2:F2"/>
    <mergeCell ref="E3:F3"/>
    <mergeCell ref="A5:F5"/>
    <mergeCell ref="G26:H26"/>
  </mergeCells>
  <phoneticPr fontId="3" type="noConversion"/>
  <pageMargins left="0.94488188976377963" right="0" top="0.39370078740157483" bottom="0.19685039370078741" header="0" footer="0"/>
  <pageSetup paperSize="9" scale="7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4"/>
  <sheetViews>
    <sheetView topLeftCell="I1" zoomScaleNormal="100" zoomScaleSheetLayoutView="118" workbookViewId="0">
      <selection activeCell="L7" sqref="L7:L8"/>
    </sheetView>
  </sheetViews>
  <sheetFormatPr defaultRowHeight="12.75" x14ac:dyDescent="0.2"/>
  <cols>
    <col min="1" max="1" width="12.5703125" customWidth="1"/>
    <col min="2" max="2" width="8.28515625" customWidth="1"/>
    <col min="3" max="3" width="8.85546875" style="22" customWidth="1"/>
    <col min="4" max="4" width="58.28515625" style="9" customWidth="1"/>
    <col min="5" max="5" width="15.140625" style="4" customWidth="1"/>
    <col min="6" max="6" width="15" style="4" customWidth="1"/>
    <col min="7" max="7" width="11.7109375" customWidth="1"/>
    <col min="8" max="8" width="11.5703125" customWidth="1"/>
    <col min="9" max="9" width="9.28515625" customWidth="1"/>
    <col min="10" max="10" width="15.42578125" style="703" customWidth="1"/>
    <col min="11" max="11" width="14.7109375" customWidth="1"/>
    <col min="12" max="12" width="9.5703125" customWidth="1"/>
    <col min="13" max="13" width="8.42578125" customWidth="1"/>
    <col min="14" max="14" width="11" customWidth="1"/>
    <col min="15" max="15" width="11.85546875" customWidth="1"/>
    <col min="16" max="16" width="13.7109375" hidden="1" customWidth="1"/>
    <col min="17" max="17" width="15.140625" style="4" customWidth="1"/>
    <col min="19" max="19" width="17.42578125" customWidth="1"/>
  </cols>
  <sheetData>
    <row r="1" spans="1:19 16384:16384" x14ac:dyDescent="0.2">
      <c r="C1" s="20"/>
      <c r="D1" s="3"/>
    </row>
    <row r="2" spans="1:19 16384:16384" x14ac:dyDescent="0.2">
      <c r="C2" s="20"/>
      <c r="D2" s="3"/>
    </row>
    <row r="3" spans="1:19 16384:16384" ht="21" customHeight="1" x14ac:dyDescent="0.2">
      <c r="C3" s="20"/>
      <c r="D3" s="3"/>
    </row>
    <row r="4" spans="1:19 16384:16384" ht="71.25" customHeight="1" x14ac:dyDescent="0.25">
      <c r="C4" s="20"/>
      <c r="D4" s="13"/>
      <c r="E4" s="14"/>
      <c r="F4" s="14"/>
      <c r="G4" s="15"/>
      <c r="H4" s="15"/>
      <c r="I4" s="15"/>
      <c r="J4" s="704"/>
      <c r="K4" s="15"/>
      <c r="L4" s="15"/>
      <c r="M4" s="16"/>
      <c r="N4" s="16"/>
      <c r="O4" s="16"/>
      <c r="P4" s="16"/>
      <c r="Q4" s="17" t="s">
        <v>4</v>
      </c>
    </row>
    <row r="5" spans="1:19 16384:16384" ht="23.25" customHeight="1" x14ac:dyDescent="0.2">
      <c r="A5" s="765" t="s">
        <v>72</v>
      </c>
      <c r="B5" s="236"/>
      <c r="C5" s="771" t="s">
        <v>151</v>
      </c>
      <c r="D5" s="768" t="s">
        <v>150</v>
      </c>
      <c r="E5" s="753" t="s">
        <v>230</v>
      </c>
      <c r="F5" s="757"/>
      <c r="G5" s="757"/>
      <c r="H5" s="757"/>
      <c r="I5" s="774"/>
      <c r="J5" s="753" t="s">
        <v>231</v>
      </c>
      <c r="K5" s="757"/>
      <c r="L5" s="757"/>
      <c r="M5" s="757"/>
      <c r="N5" s="757"/>
      <c r="O5" s="757"/>
      <c r="P5" s="754"/>
      <c r="Q5" s="747" t="s">
        <v>240</v>
      </c>
    </row>
    <row r="6" spans="1:19 16384:16384" ht="19.5" customHeight="1" x14ac:dyDescent="0.2">
      <c r="A6" s="766"/>
      <c r="B6" s="771" t="s">
        <v>278</v>
      </c>
      <c r="C6" s="772"/>
      <c r="D6" s="769"/>
      <c r="E6" s="750" t="s">
        <v>241</v>
      </c>
      <c r="F6" s="755" t="s">
        <v>245</v>
      </c>
      <c r="G6" s="753" t="s">
        <v>242</v>
      </c>
      <c r="H6" s="754"/>
      <c r="I6" s="755" t="s">
        <v>246</v>
      </c>
      <c r="J6" s="750" t="s">
        <v>241</v>
      </c>
      <c r="K6" s="755" t="s">
        <v>245</v>
      </c>
      <c r="L6" s="753" t="s">
        <v>242</v>
      </c>
      <c r="M6" s="754"/>
      <c r="N6" s="755" t="s">
        <v>246</v>
      </c>
      <c r="O6" s="761" t="s">
        <v>242</v>
      </c>
      <c r="P6" s="762"/>
      <c r="Q6" s="748"/>
    </row>
    <row r="7" spans="1:19 16384:16384" ht="12.75" customHeight="1" x14ac:dyDescent="0.2">
      <c r="A7" s="767"/>
      <c r="B7" s="775"/>
      <c r="C7" s="772"/>
      <c r="D7" s="769"/>
      <c r="E7" s="751"/>
      <c r="F7" s="756"/>
      <c r="G7" s="763" t="s">
        <v>165</v>
      </c>
      <c r="H7" s="763" t="s">
        <v>166</v>
      </c>
      <c r="I7" s="758"/>
      <c r="J7" s="751"/>
      <c r="K7" s="756"/>
      <c r="L7" s="763" t="s">
        <v>167</v>
      </c>
      <c r="M7" s="763" t="s">
        <v>168</v>
      </c>
      <c r="N7" s="758"/>
      <c r="O7" s="759" t="s">
        <v>243</v>
      </c>
      <c r="P7" s="12" t="s">
        <v>242</v>
      </c>
      <c r="Q7" s="748"/>
    </row>
    <row r="8" spans="1:19 16384:16384" ht="77.25" customHeight="1" x14ac:dyDescent="0.2">
      <c r="A8" s="767"/>
      <c r="B8" s="775"/>
      <c r="C8" s="773"/>
      <c r="D8" s="770"/>
      <c r="E8" s="752"/>
      <c r="F8" s="756"/>
      <c r="G8" s="764"/>
      <c r="H8" s="764"/>
      <c r="I8" s="758"/>
      <c r="J8" s="752"/>
      <c r="K8" s="756"/>
      <c r="L8" s="764"/>
      <c r="M8" s="764"/>
      <c r="N8" s="758"/>
      <c r="O8" s="760"/>
      <c r="P8" s="11" t="s">
        <v>244</v>
      </c>
      <c r="Q8" s="749"/>
    </row>
    <row r="9" spans="1:19 16384:16384" ht="15.75" customHeight="1" x14ac:dyDescent="0.2">
      <c r="A9" s="18">
        <v>1</v>
      </c>
      <c r="B9" s="18" t="s">
        <v>229</v>
      </c>
      <c r="C9" s="19">
        <v>3</v>
      </c>
      <c r="D9" s="19">
        <v>4</v>
      </c>
      <c r="E9" s="19">
        <v>5</v>
      </c>
      <c r="F9" s="10">
        <v>6</v>
      </c>
      <c r="G9" s="10">
        <v>7</v>
      </c>
      <c r="H9" s="10">
        <v>8</v>
      </c>
      <c r="I9" s="19">
        <v>9</v>
      </c>
      <c r="J9" s="10">
        <v>10</v>
      </c>
      <c r="K9" s="10">
        <v>11</v>
      </c>
      <c r="L9" s="10">
        <v>12</v>
      </c>
      <c r="M9" s="10">
        <v>13</v>
      </c>
      <c r="N9" s="10">
        <v>14</v>
      </c>
      <c r="O9" s="10">
        <v>15</v>
      </c>
      <c r="P9" s="10">
        <v>15</v>
      </c>
      <c r="Q9" s="19" t="s">
        <v>279</v>
      </c>
    </row>
    <row r="10" spans="1:19 16384:16384" ht="28.5" customHeight="1" x14ac:dyDescent="0.25">
      <c r="A10" s="51" t="s">
        <v>152</v>
      </c>
      <c r="B10" s="51"/>
      <c r="C10" s="51"/>
      <c r="D10" s="52" t="s">
        <v>444</v>
      </c>
      <c r="E10" s="626">
        <f>SUM(E11)</f>
        <v>12778758.75</v>
      </c>
      <c r="F10" s="626">
        <f t="shared" ref="F10:P10" si="0">SUM(F11)</f>
        <v>12778758.75</v>
      </c>
      <c r="G10" s="115">
        <f t="shared" si="0"/>
        <v>3624290</v>
      </c>
      <c r="H10" s="115">
        <f t="shared" si="0"/>
        <v>0</v>
      </c>
      <c r="I10" s="115">
        <f t="shared" si="0"/>
        <v>0</v>
      </c>
      <c r="J10" s="626">
        <f t="shared" si="0"/>
        <v>37035906.219999999</v>
      </c>
      <c r="K10" s="626">
        <f t="shared" si="0"/>
        <v>32397381.219999999</v>
      </c>
      <c r="L10" s="115">
        <f t="shared" si="0"/>
        <v>0</v>
      </c>
      <c r="M10" s="115">
        <f t="shared" si="0"/>
        <v>0</v>
      </c>
      <c r="N10" s="115">
        <f t="shared" si="0"/>
        <v>4638525</v>
      </c>
      <c r="O10" s="115">
        <f t="shared" si="0"/>
        <v>4533525</v>
      </c>
      <c r="P10" s="115">
        <f t="shared" si="0"/>
        <v>0</v>
      </c>
      <c r="Q10" s="626">
        <f>SUM(J10,E10)</f>
        <v>49814664.969999999</v>
      </c>
    </row>
    <row r="11" spans="1:19 16384:16384" s="5" customFormat="1" ht="24" customHeight="1" x14ac:dyDescent="0.25">
      <c r="A11" s="51" t="s">
        <v>153</v>
      </c>
      <c r="B11" s="51"/>
      <c r="C11" s="51"/>
      <c r="D11" s="52" t="s">
        <v>444</v>
      </c>
      <c r="E11" s="626">
        <f>SUM(E58,E56,E52,E50,E49,E46,E40,E37,E34,E33,E32,E28,E12:E16)</f>
        <v>12778758.75</v>
      </c>
      <c r="F11" s="626">
        <f t="shared" ref="F11:Q11" si="1">SUM(F58,F56,F52,F50,F49,F46,F40,F37,F34,F33,F32,F28,F12:F16)</f>
        <v>12778758.75</v>
      </c>
      <c r="G11" s="115">
        <f t="shared" si="1"/>
        <v>3624290</v>
      </c>
      <c r="H11" s="115">
        <f t="shared" si="1"/>
        <v>0</v>
      </c>
      <c r="I11" s="115">
        <f t="shared" si="1"/>
        <v>0</v>
      </c>
      <c r="J11" s="626">
        <f t="shared" si="1"/>
        <v>37035906.219999999</v>
      </c>
      <c r="K11" s="626">
        <f t="shared" si="1"/>
        <v>32397381.219999999</v>
      </c>
      <c r="L11" s="115">
        <f t="shared" si="1"/>
        <v>0</v>
      </c>
      <c r="M11" s="115">
        <f t="shared" si="1"/>
        <v>0</v>
      </c>
      <c r="N11" s="115">
        <f t="shared" si="1"/>
        <v>4638525</v>
      </c>
      <c r="O11" s="115">
        <f t="shared" si="1"/>
        <v>4533525</v>
      </c>
      <c r="P11" s="115">
        <f t="shared" si="1"/>
        <v>0</v>
      </c>
      <c r="Q11" s="626">
        <f t="shared" si="1"/>
        <v>49814664.969999999</v>
      </c>
      <c r="S11" s="627">
        <f>SUM(E11,J11)</f>
        <v>49814664.969999999</v>
      </c>
    </row>
    <row r="12" spans="1:19 16384:16384" s="5" customFormat="1" ht="41.25" customHeight="1" x14ac:dyDescent="0.25">
      <c r="A12" s="454" t="s">
        <v>18</v>
      </c>
      <c r="B12" s="40" t="s">
        <v>281</v>
      </c>
      <c r="C12" s="40" t="s">
        <v>195</v>
      </c>
      <c r="D12" s="46" t="s">
        <v>438</v>
      </c>
      <c r="E12" s="117">
        <f t="shared" ref="E12:E23" si="2">SUM(F12,I12)</f>
        <v>4305560</v>
      </c>
      <c r="F12" s="119">
        <v>4305560</v>
      </c>
      <c r="G12" s="119">
        <v>3407890</v>
      </c>
      <c r="H12" s="119"/>
      <c r="I12" s="116"/>
      <c r="J12" s="114">
        <f t="shared" ref="J12:J30" si="3">SUM(K12,N12)</f>
        <v>13730</v>
      </c>
      <c r="K12" s="116"/>
      <c r="L12" s="116"/>
      <c r="M12" s="116"/>
      <c r="N12" s="119">
        <v>13730</v>
      </c>
      <c r="O12" s="119">
        <v>13730</v>
      </c>
      <c r="P12" s="119"/>
      <c r="Q12" s="114">
        <f t="shared" ref="Q12:Q29" si="4">SUM(E12,J12)</f>
        <v>4319290</v>
      </c>
      <c r="S12" s="6"/>
    </row>
    <row r="13" spans="1:19 16384:16384" s="5" customFormat="1" ht="20.25" customHeight="1" x14ac:dyDescent="0.25">
      <c r="A13" s="40" t="s">
        <v>19</v>
      </c>
      <c r="B13" s="40" t="s">
        <v>211</v>
      </c>
      <c r="C13" s="40" t="s">
        <v>195</v>
      </c>
      <c r="D13" s="453" t="s">
        <v>436</v>
      </c>
      <c r="E13" s="117">
        <f t="shared" si="2"/>
        <v>264000</v>
      </c>
      <c r="F13" s="118">
        <v>264000</v>
      </c>
      <c r="G13" s="119">
        <v>216400</v>
      </c>
      <c r="H13" s="119"/>
      <c r="I13" s="119"/>
      <c r="J13" s="114">
        <f t="shared" si="3"/>
        <v>0</v>
      </c>
      <c r="K13" s="120"/>
      <c r="L13" s="121"/>
      <c r="M13" s="121"/>
      <c r="N13" s="119"/>
      <c r="O13" s="119"/>
      <c r="P13" s="119"/>
      <c r="Q13" s="114">
        <f t="shared" si="4"/>
        <v>264000</v>
      </c>
      <c r="S13" s="6"/>
    </row>
    <row r="14" spans="1:19 16384:16384" s="5" customFormat="1" ht="20.25" customHeight="1" x14ac:dyDescent="0.25">
      <c r="A14" s="40" t="s">
        <v>21</v>
      </c>
      <c r="B14" s="40" t="s">
        <v>280</v>
      </c>
      <c r="C14" s="40" t="s">
        <v>194</v>
      </c>
      <c r="D14" s="455" t="s">
        <v>20</v>
      </c>
      <c r="E14" s="117">
        <f t="shared" si="2"/>
        <v>3900</v>
      </c>
      <c r="F14" s="118">
        <v>3900</v>
      </c>
      <c r="G14" s="118"/>
      <c r="H14" s="118"/>
      <c r="I14" s="119"/>
      <c r="J14" s="114">
        <f t="shared" si="3"/>
        <v>22220</v>
      </c>
      <c r="K14" s="120"/>
      <c r="L14" s="120"/>
      <c r="M14" s="120"/>
      <c r="N14" s="119">
        <v>22220</v>
      </c>
      <c r="O14" s="119">
        <v>22220</v>
      </c>
      <c r="P14" s="119"/>
      <c r="Q14" s="114">
        <f t="shared" si="4"/>
        <v>26120</v>
      </c>
      <c r="S14" s="6"/>
      <c r="XFD14" s="244">
        <f>SUM(B14:XFC14)</f>
        <v>100580</v>
      </c>
    </row>
    <row r="15" spans="1:19 16384:16384" s="484" customFormat="1" ht="18.75" hidden="1" customHeight="1" x14ac:dyDescent="0.2">
      <c r="A15" s="40"/>
      <c r="B15" s="40"/>
      <c r="C15" s="40"/>
      <c r="D15" s="480" t="s">
        <v>443</v>
      </c>
      <c r="E15" s="481">
        <f t="shared" si="2"/>
        <v>0</v>
      </c>
      <c r="F15" s="482"/>
      <c r="G15" s="482"/>
      <c r="H15" s="482"/>
      <c r="I15" s="483"/>
      <c r="J15" s="424">
        <f t="shared" si="3"/>
        <v>0</v>
      </c>
      <c r="K15" s="475"/>
      <c r="L15" s="475"/>
      <c r="M15" s="475"/>
      <c r="N15" s="483"/>
      <c r="O15" s="483"/>
      <c r="P15" s="483"/>
      <c r="Q15" s="424">
        <f t="shared" si="4"/>
        <v>0</v>
      </c>
      <c r="S15" s="485"/>
      <c r="XFD15" s="486">
        <f>SUM(B15:XFC15)</f>
        <v>0</v>
      </c>
    </row>
    <row r="16" spans="1:19 16384:16384" s="5" customFormat="1" ht="18.75" customHeight="1" x14ac:dyDescent="0.25">
      <c r="A16" s="40" t="s">
        <v>24</v>
      </c>
      <c r="B16" s="40">
        <v>2220</v>
      </c>
      <c r="C16" s="40" t="s">
        <v>248</v>
      </c>
      <c r="D16" s="474" t="s">
        <v>22</v>
      </c>
      <c r="E16" s="117">
        <f t="shared" si="2"/>
        <v>310400</v>
      </c>
      <c r="F16" s="120">
        <f>SUM(F19)</f>
        <v>310400</v>
      </c>
      <c r="G16" s="120"/>
      <c r="H16" s="120"/>
      <c r="I16" s="120"/>
      <c r="J16" s="114">
        <f t="shared" si="3"/>
        <v>0</v>
      </c>
      <c r="K16" s="475"/>
      <c r="L16" s="475"/>
      <c r="M16" s="475"/>
      <c r="N16" s="475"/>
      <c r="O16" s="475"/>
      <c r="P16" s="475"/>
      <c r="Q16" s="114">
        <f t="shared" si="4"/>
        <v>310400</v>
      </c>
      <c r="S16" s="6"/>
      <c r="XFD16" s="244">
        <f>SUM(XFD14:XFD15)</f>
        <v>100580</v>
      </c>
    </row>
    <row r="17" spans="1:19 16384:16384" s="5" customFormat="1" ht="21" hidden="1" customHeight="1" x14ac:dyDescent="0.25">
      <c r="A17" s="40" t="s">
        <v>77</v>
      </c>
      <c r="B17" s="40" t="s">
        <v>282</v>
      </c>
      <c r="C17" s="40"/>
      <c r="D17" s="476" t="s">
        <v>23</v>
      </c>
      <c r="E17" s="117"/>
      <c r="F17" s="118"/>
      <c r="G17" s="120"/>
      <c r="H17" s="120"/>
      <c r="I17" s="120"/>
      <c r="J17" s="114">
        <f t="shared" si="3"/>
        <v>0</v>
      </c>
      <c r="K17" s="475"/>
      <c r="L17" s="475"/>
      <c r="M17" s="475"/>
      <c r="N17" s="475"/>
      <c r="O17" s="475"/>
      <c r="P17" s="475"/>
      <c r="Q17" s="114">
        <f t="shared" si="4"/>
        <v>0</v>
      </c>
      <c r="S17" s="6"/>
      <c r="XFD17" s="477">
        <f>SUM(Q17)</f>
        <v>0</v>
      </c>
    </row>
    <row r="18" spans="1:19 16384:16384" s="149" customFormat="1" ht="21" hidden="1" customHeight="1" x14ac:dyDescent="0.25">
      <c r="A18" s="473" t="s">
        <v>25</v>
      </c>
      <c r="B18" s="40" t="s">
        <v>283</v>
      </c>
      <c r="C18" s="473" t="s">
        <v>248</v>
      </c>
      <c r="D18" s="189" t="s">
        <v>263</v>
      </c>
      <c r="E18" s="145">
        <f t="shared" si="2"/>
        <v>0</v>
      </c>
      <c r="F18" s="146"/>
      <c r="G18" s="146"/>
      <c r="H18" s="146"/>
      <c r="I18" s="478"/>
      <c r="J18" s="114">
        <f t="shared" si="3"/>
        <v>0</v>
      </c>
      <c r="K18" s="148"/>
      <c r="L18" s="148"/>
      <c r="M18" s="148"/>
      <c r="N18" s="478"/>
      <c r="O18" s="478"/>
      <c r="P18" s="478"/>
      <c r="Q18" s="147">
        <f t="shared" si="4"/>
        <v>0</v>
      </c>
      <c r="S18" s="150"/>
      <c r="XFD18" s="479">
        <f>SUM(B18:XFC18)</f>
        <v>0</v>
      </c>
    </row>
    <row r="19" spans="1:19 16384:16384" s="489" customFormat="1" ht="25.5" customHeight="1" x14ac:dyDescent="0.2">
      <c r="A19" s="473" t="s">
        <v>26</v>
      </c>
      <c r="B19" s="40" t="s">
        <v>284</v>
      </c>
      <c r="C19" s="473" t="s">
        <v>248</v>
      </c>
      <c r="D19" s="496" t="s">
        <v>28</v>
      </c>
      <c r="E19" s="419">
        <f t="shared" si="2"/>
        <v>310400</v>
      </c>
      <c r="F19" s="422">
        <v>310400</v>
      </c>
      <c r="G19" s="422"/>
      <c r="H19" s="422"/>
      <c r="I19" s="497"/>
      <c r="J19" s="424">
        <f t="shared" si="3"/>
        <v>0</v>
      </c>
      <c r="K19" s="425"/>
      <c r="L19" s="425"/>
      <c r="M19" s="425"/>
      <c r="N19" s="497"/>
      <c r="O19" s="497"/>
      <c r="P19" s="497"/>
      <c r="Q19" s="468">
        <f t="shared" si="4"/>
        <v>310400</v>
      </c>
      <c r="S19" s="490"/>
      <c r="XFD19" s="498">
        <f>SUM(B19:XFC19)</f>
        <v>931200</v>
      </c>
    </row>
    <row r="20" spans="1:19 16384:16384" s="489" customFormat="1" ht="39.75" customHeight="1" x14ac:dyDescent="0.2">
      <c r="A20" s="473"/>
      <c r="B20" s="40"/>
      <c r="C20" s="473"/>
      <c r="D20" s="708" t="s">
        <v>586</v>
      </c>
      <c r="E20" s="419">
        <f t="shared" si="2"/>
        <v>310400</v>
      </c>
      <c r="F20" s="422">
        <v>310400</v>
      </c>
      <c r="G20" s="422"/>
      <c r="H20" s="422"/>
      <c r="I20" s="497"/>
      <c r="J20" s="424">
        <f t="shared" si="3"/>
        <v>0</v>
      </c>
      <c r="K20" s="425"/>
      <c r="L20" s="425"/>
      <c r="M20" s="425"/>
      <c r="N20" s="497"/>
      <c r="O20" s="497"/>
      <c r="P20" s="497"/>
      <c r="Q20" s="468">
        <f t="shared" si="4"/>
        <v>310400</v>
      </c>
      <c r="S20" s="490"/>
      <c r="XFD20" s="498"/>
    </row>
    <row r="21" spans="1:19 16384:16384" s="390" customFormat="1" ht="21" hidden="1" customHeight="1" x14ac:dyDescent="0.25">
      <c r="A21" s="384" t="s">
        <v>27</v>
      </c>
      <c r="B21" s="378" t="s">
        <v>285</v>
      </c>
      <c r="C21" s="384" t="s">
        <v>248</v>
      </c>
      <c r="D21" s="385" t="s">
        <v>29</v>
      </c>
      <c r="E21" s="386">
        <f t="shared" si="2"/>
        <v>0</v>
      </c>
      <c r="F21" s="387"/>
      <c r="G21" s="387"/>
      <c r="H21" s="387"/>
      <c r="I21" s="388"/>
      <c r="J21" s="357">
        <f t="shared" si="3"/>
        <v>0</v>
      </c>
      <c r="K21" s="389"/>
      <c r="L21" s="389"/>
      <c r="M21" s="389"/>
      <c r="N21" s="388"/>
      <c r="O21" s="388"/>
      <c r="P21" s="388"/>
      <c r="Q21" s="377">
        <f t="shared" si="4"/>
        <v>0</v>
      </c>
      <c r="S21" s="391"/>
    </row>
    <row r="22" spans="1:19 16384:16384" s="394" customFormat="1" ht="21" hidden="1" customHeight="1" x14ac:dyDescent="0.25">
      <c r="A22" s="378" t="s">
        <v>30</v>
      </c>
      <c r="B22" s="378" t="s">
        <v>286</v>
      </c>
      <c r="C22" s="378" t="s">
        <v>204</v>
      </c>
      <c r="D22" s="392" t="s">
        <v>31</v>
      </c>
      <c r="E22" s="379">
        <f t="shared" si="2"/>
        <v>0</v>
      </c>
      <c r="F22" s="360"/>
      <c r="G22" s="383"/>
      <c r="H22" s="383"/>
      <c r="I22" s="383"/>
      <c r="J22" s="357">
        <f t="shared" si="3"/>
        <v>0</v>
      </c>
      <c r="K22" s="383"/>
      <c r="L22" s="393"/>
      <c r="M22" s="393"/>
      <c r="N22" s="393"/>
      <c r="O22" s="393"/>
      <c r="P22" s="393"/>
      <c r="Q22" s="357">
        <f t="shared" si="4"/>
        <v>0</v>
      </c>
    </row>
    <row r="23" spans="1:19 16384:16384" s="394" customFormat="1" ht="21" hidden="1" customHeight="1" x14ac:dyDescent="0.25">
      <c r="A23" s="378" t="s">
        <v>264</v>
      </c>
      <c r="B23" s="378" t="s">
        <v>287</v>
      </c>
      <c r="C23" s="378"/>
      <c r="D23" s="392" t="s">
        <v>265</v>
      </c>
      <c r="E23" s="379">
        <f t="shared" si="2"/>
        <v>0</v>
      </c>
      <c r="F23" s="360"/>
      <c r="G23" s="383"/>
      <c r="H23" s="383"/>
      <c r="I23" s="383"/>
      <c r="J23" s="357">
        <f t="shared" si="3"/>
        <v>0</v>
      </c>
      <c r="K23" s="383"/>
      <c r="L23" s="393"/>
      <c r="M23" s="393"/>
      <c r="N23" s="393"/>
      <c r="O23" s="393"/>
      <c r="P23" s="393"/>
      <c r="Q23" s="357">
        <f t="shared" si="4"/>
        <v>0</v>
      </c>
    </row>
    <row r="24" spans="1:19 16384:16384" s="390" customFormat="1" ht="27" hidden="1" customHeight="1" x14ac:dyDescent="0.25">
      <c r="A24" s="384" t="s">
        <v>33</v>
      </c>
      <c r="B24" s="378" t="s">
        <v>288</v>
      </c>
      <c r="C24" s="384" t="s">
        <v>205</v>
      </c>
      <c r="D24" s="395" t="s">
        <v>32</v>
      </c>
      <c r="E24" s="386">
        <f t="shared" ref="E24:E68" si="5">SUM(F24,I24)</f>
        <v>0</v>
      </c>
      <c r="F24" s="375"/>
      <c r="G24" s="389"/>
      <c r="H24" s="389"/>
      <c r="I24" s="389"/>
      <c r="J24" s="377">
        <f t="shared" si="3"/>
        <v>0</v>
      </c>
      <c r="K24" s="389"/>
      <c r="L24" s="396"/>
      <c r="M24" s="396"/>
      <c r="N24" s="396"/>
      <c r="O24" s="396"/>
      <c r="P24" s="396"/>
      <c r="Q24" s="377">
        <f t="shared" si="4"/>
        <v>0</v>
      </c>
      <c r="S24" s="391"/>
    </row>
    <row r="25" spans="1:19 16384:16384" s="380" customFormat="1" ht="21" hidden="1" customHeight="1" x14ac:dyDescent="0.25">
      <c r="A25" s="378" t="s">
        <v>35</v>
      </c>
      <c r="B25" s="378" t="s">
        <v>289</v>
      </c>
      <c r="C25" s="378"/>
      <c r="D25" s="392" t="s">
        <v>34</v>
      </c>
      <c r="E25" s="359">
        <f>SUM(E26:E27)</f>
        <v>0</v>
      </c>
      <c r="F25" s="360"/>
      <c r="G25" s="360"/>
      <c r="H25" s="360"/>
      <c r="I25" s="360"/>
      <c r="J25" s="359">
        <f t="shared" ref="J25:Q25" si="6">SUM(J26:J27)</f>
        <v>0</v>
      </c>
      <c r="K25" s="360">
        <f t="shared" si="6"/>
        <v>0</v>
      </c>
      <c r="L25" s="360">
        <f t="shared" si="6"/>
        <v>0</v>
      </c>
      <c r="M25" s="360">
        <f t="shared" si="6"/>
        <v>0</v>
      </c>
      <c r="N25" s="360"/>
      <c r="O25" s="360"/>
      <c r="P25" s="359"/>
      <c r="Q25" s="359">
        <f t="shared" si="6"/>
        <v>0</v>
      </c>
      <c r="S25" s="381"/>
    </row>
    <row r="26" spans="1:19 16384:16384" s="390" customFormat="1" ht="21" hidden="1" customHeight="1" x14ac:dyDescent="0.25">
      <c r="A26" s="374" t="s">
        <v>38</v>
      </c>
      <c r="B26" s="378" t="s">
        <v>290</v>
      </c>
      <c r="C26" s="374" t="s">
        <v>205</v>
      </c>
      <c r="D26" s="397" t="s">
        <v>36</v>
      </c>
      <c r="E26" s="386">
        <f t="shared" si="5"/>
        <v>0</v>
      </c>
      <c r="F26" s="375"/>
      <c r="G26" s="389"/>
      <c r="H26" s="376"/>
      <c r="I26" s="376"/>
      <c r="J26" s="705">
        <f t="shared" si="3"/>
        <v>0</v>
      </c>
      <c r="K26" s="376"/>
      <c r="L26" s="376"/>
      <c r="M26" s="376"/>
      <c r="N26" s="376"/>
      <c r="O26" s="376"/>
      <c r="P26" s="376"/>
      <c r="Q26" s="377">
        <f t="shared" si="4"/>
        <v>0</v>
      </c>
      <c r="S26" s="391"/>
    </row>
    <row r="27" spans="1:19 16384:16384" s="390" customFormat="1" ht="30" hidden="1" customHeight="1" x14ac:dyDescent="0.25">
      <c r="A27" s="374" t="s">
        <v>39</v>
      </c>
      <c r="B27" s="378" t="s">
        <v>291</v>
      </c>
      <c r="C27" s="374" t="s">
        <v>205</v>
      </c>
      <c r="D27" s="397" t="s">
        <v>37</v>
      </c>
      <c r="E27" s="386">
        <f t="shared" si="5"/>
        <v>0</v>
      </c>
      <c r="F27" s="375"/>
      <c r="G27" s="376"/>
      <c r="H27" s="376"/>
      <c r="I27" s="376"/>
      <c r="J27" s="377">
        <f t="shared" si="3"/>
        <v>0</v>
      </c>
      <c r="K27" s="376"/>
      <c r="L27" s="376"/>
      <c r="M27" s="376"/>
      <c r="N27" s="376"/>
      <c r="O27" s="376"/>
      <c r="P27" s="376"/>
      <c r="Q27" s="377">
        <f t="shared" si="4"/>
        <v>0</v>
      </c>
      <c r="S27" s="391"/>
    </row>
    <row r="28" spans="1:19 16384:16384" s="149" customFormat="1" ht="20.25" customHeight="1" x14ac:dyDescent="0.25">
      <c r="A28" s="40" t="s">
        <v>41</v>
      </c>
      <c r="B28" s="40" t="s">
        <v>292</v>
      </c>
      <c r="C28" s="40"/>
      <c r="D28" s="55" t="s">
        <v>272</v>
      </c>
      <c r="E28" s="129">
        <f>SUM(E29:E30)</f>
        <v>128100</v>
      </c>
      <c r="F28" s="122">
        <f t="shared" ref="F28:I28" si="7">SUM(F29:F30)</f>
        <v>128100</v>
      </c>
      <c r="G28" s="129">
        <f t="shared" si="7"/>
        <v>0</v>
      </c>
      <c r="H28" s="129">
        <f t="shared" si="7"/>
        <v>0</v>
      </c>
      <c r="I28" s="129">
        <f t="shared" si="7"/>
        <v>0</v>
      </c>
      <c r="J28" s="129">
        <f t="shared" ref="J28:Q28" si="8">SUM(J29:J30)</f>
        <v>58030</v>
      </c>
      <c r="K28" s="122">
        <f t="shared" si="8"/>
        <v>0</v>
      </c>
      <c r="L28" s="122">
        <f t="shared" si="8"/>
        <v>0</v>
      </c>
      <c r="M28" s="122">
        <f t="shared" si="8"/>
        <v>0</v>
      </c>
      <c r="N28" s="122">
        <f t="shared" si="8"/>
        <v>58030</v>
      </c>
      <c r="O28" s="122">
        <f t="shared" si="8"/>
        <v>58030</v>
      </c>
      <c r="P28" s="129"/>
      <c r="Q28" s="129">
        <f t="shared" si="8"/>
        <v>186130</v>
      </c>
      <c r="S28" s="150"/>
    </row>
    <row r="29" spans="1:19 16384:16384" s="5" customFormat="1" ht="21" hidden="1" customHeight="1" x14ac:dyDescent="0.25">
      <c r="A29" s="151" t="s">
        <v>270</v>
      </c>
      <c r="B29" s="40" t="s">
        <v>293</v>
      </c>
      <c r="C29" s="151" t="s">
        <v>205</v>
      </c>
      <c r="D29" s="194" t="s">
        <v>273</v>
      </c>
      <c r="E29" s="145">
        <f t="shared" si="5"/>
        <v>0</v>
      </c>
      <c r="F29" s="152"/>
      <c r="G29" s="148"/>
      <c r="H29" s="133"/>
      <c r="I29" s="133"/>
      <c r="J29" s="163">
        <f t="shared" si="3"/>
        <v>0</v>
      </c>
      <c r="K29" s="120"/>
      <c r="L29" s="123"/>
      <c r="M29" s="123"/>
      <c r="N29" s="123"/>
      <c r="O29" s="123"/>
      <c r="P29" s="123"/>
      <c r="Q29" s="114">
        <f t="shared" si="4"/>
        <v>0</v>
      </c>
      <c r="S29" s="6"/>
    </row>
    <row r="30" spans="1:19 16384:16384" s="494" customFormat="1" ht="18" customHeight="1" x14ac:dyDescent="0.2">
      <c r="A30" s="491" t="s">
        <v>271</v>
      </c>
      <c r="B30" s="492" t="s">
        <v>294</v>
      </c>
      <c r="C30" s="491" t="s">
        <v>205</v>
      </c>
      <c r="D30" s="493" t="s">
        <v>247</v>
      </c>
      <c r="E30" s="419">
        <f t="shared" si="5"/>
        <v>128100</v>
      </c>
      <c r="F30" s="420">
        <v>128100</v>
      </c>
      <c r="G30" s="420"/>
      <c r="H30" s="420"/>
      <c r="I30" s="420"/>
      <c r="J30" s="421">
        <f t="shared" si="3"/>
        <v>58030</v>
      </c>
      <c r="K30" s="422"/>
      <c r="L30" s="422"/>
      <c r="M30" s="422"/>
      <c r="N30" s="422">
        <v>58030</v>
      </c>
      <c r="O30" s="422">
        <v>58030</v>
      </c>
      <c r="P30" s="422"/>
      <c r="Q30" s="419">
        <f>SUM(J30,E30)</f>
        <v>186130</v>
      </c>
      <c r="S30" s="495"/>
    </row>
    <row r="31" spans="1:19 16384:16384" s="404" customFormat="1" ht="21" hidden="1" customHeight="1" x14ac:dyDescent="0.2">
      <c r="A31" s="399" t="s">
        <v>44</v>
      </c>
      <c r="B31" s="378" t="s">
        <v>295</v>
      </c>
      <c r="C31" s="400">
        <v>1040</v>
      </c>
      <c r="D31" s="401" t="s">
        <v>252</v>
      </c>
      <c r="E31" s="379">
        <f t="shared" si="5"/>
        <v>0</v>
      </c>
      <c r="F31" s="382"/>
      <c r="G31" s="402"/>
      <c r="H31" s="402"/>
      <c r="I31" s="402"/>
      <c r="J31" s="398">
        <f t="shared" ref="J31:J41" si="9">SUM(K31,N31)</f>
        <v>0</v>
      </c>
      <c r="K31" s="402"/>
      <c r="L31" s="402"/>
      <c r="M31" s="402"/>
      <c r="N31" s="402"/>
      <c r="O31" s="402"/>
      <c r="P31" s="402"/>
      <c r="Q31" s="398">
        <f>SUM(J31,E31)</f>
        <v>0</v>
      </c>
      <c r="S31" s="405"/>
    </row>
    <row r="32" spans="1:19 16384:16384" s="5" customFormat="1" ht="39.75" customHeight="1" x14ac:dyDescent="0.25">
      <c r="A32" s="48" t="s">
        <v>42</v>
      </c>
      <c r="B32" s="40" t="s">
        <v>296</v>
      </c>
      <c r="C32" s="48" t="s">
        <v>205</v>
      </c>
      <c r="D32" s="455" t="s">
        <v>43</v>
      </c>
      <c r="E32" s="117">
        <f t="shared" si="5"/>
        <v>-330000</v>
      </c>
      <c r="F32" s="118">
        <v>-330000</v>
      </c>
      <c r="G32" s="125"/>
      <c r="H32" s="125"/>
      <c r="I32" s="125"/>
      <c r="J32" s="126">
        <f t="shared" si="9"/>
        <v>0</v>
      </c>
      <c r="K32" s="125"/>
      <c r="L32" s="125"/>
      <c r="M32" s="125"/>
      <c r="N32" s="125"/>
      <c r="O32" s="125"/>
      <c r="P32" s="125"/>
      <c r="Q32" s="126">
        <f>SUM(J32,E32)</f>
        <v>-330000</v>
      </c>
      <c r="S32" s="6"/>
    </row>
    <row r="33" spans="1:19" s="5" customFormat="1" ht="28.5" customHeight="1" x14ac:dyDescent="0.25">
      <c r="A33" s="48" t="s">
        <v>46</v>
      </c>
      <c r="B33" s="40" t="s">
        <v>297</v>
      </c>
      <c r="C33" s="48" t="s">
        <v>206</v>
      </c>
      <c r="D33" s="455" t="s">
        <v>45</v>
      </c>
      <c r="E33" s="117">
        <f>SUM(F33,I33)</f>
        <v>703000</v>
      </c>
      <c r="F33" s="118">
        <v>703000</v>
      </c>
      <c r="G33" s="125"/>
      <c r="H33" s="125"/>
      <c r="I33" s="125"/>
      <c r="J33" s="126">
        <f t="shared" si="9"/>
        <v>0</v>
      </c>
      <c r="K33" s="125"/>
      <c r="L33" s="125"/>
      <c r="M33" s="125"/>
      <c r="N33" s="125"/>
      <c r="O33" s="125"/>
      <c r="P33" s="125"/>
      <c r="Q33" s="126">
        <f>SUM(J33,E33)</f>
        <v>703000</v>
      </c>
      <c r="S33" s="6"/>
    </row>
    <row r="34" spans="1:19" s="5" customFormat="1" ht="21" customHeight="1" x14ac:dyDescent="0.25">
      <c r="A34" s="48" t="s">
        <v>49</v>
      </c>
      <c r="B34" s="40" t="s">
        <v>298</v>
      </c>
      <c r="C34" s="48"/>
      <c r="D34" s="455" t="s">
        <v>47</v>
      </c>
      <c r="E34" s="129">
        <f>SUM(E35:E36)</f>
        <v>0</v>
      </c>
      <c r="F34" s="122">
        <f>SUM(F35:F36)</f>
        <v>0</v>
      </c>
      <c r="G34" s="125"/>
      <c r="H34" s="125"/>
      <c r="I34" s="125"/>
      <c r="J34" s="129">
        <f>SUM(J35:J36)</f>
        <v>3000000</v>
      </c>
      <c r="K34" s="472"/>
      <c r="L34" s="472"/>
      <c r="M34" s="472"/>
      <c r="N34" s="122">
        <f t="shared" ref="N34:O34" si="10">SUM(N35:N36)</f>
        <v>3000000</v>
      </c>
      <c r="O34" s="122">
        <f t="shared" si="10"/>
        <v>3000000</v>
      </c>
      <c r="P34" s="472"/>
      <c r="Q34" s="117">
        <f>SUM(J34,E34)</f>
        <v>3000000</v>
      </c>
      <c r="S34" s="6"/>
    </row>
    <row r="35" spans="1:19" s="149" customFormat="1" ht="21" hidden="1" customHeight="1" x14ac:dyDescent="0.25">
      <c r="A35" s="473" t="s">
        <v>50</v>
      </c>
      <c r="B35" s="40" t="s">
        <v>299</v>
      </c>
      <c r="C35" s="473" t="s">
        <v>206</v>
      </c>
      <c r="D35" s="619" t="s">
        <v>48</v>
      </c>
      <c r="E35" s="117">
        <f t="shared" si="5"/>
        <v>0</v>
      </c>
      <c r="F35" s="152"/>
      <c r="G35" s="148"/>
      <c r="H35" s="148"/>
      <c r="I35" s="148"/>
      <c r="J35" s="117">
        <f t="shared" si="9"/>
        <v>0</v>
      </c>
      <c r="K35" s="618"/>
      <c r="L35" s="618"/>
      <c r="M35" s="618"/>
      <c r="N35" s="488"/>
      <c r="O35" s="488"/>
      <c r="P35" s="618"/>
      <c r="Q35" s="163">
        <f t="shared" ref="Q35:Q63" si="11">SUM(E35,J35)</f>
        <v>0</v>
      </c>
      <c r="S35" s="150"/>
    </row>
    <row r="36" spans="1:19" s="489" customFormat="1" ht="26.25" customHeight="1" x14ac:dyDescent="0.2">
      <c r="A36" s="473" t="s">
        <v>569</v>
      </c>
      <c r="B36" s="40" t="s">
        <v>570</v>
      </c>
      <c r="C36" s="473" t="s">
        <v>206</v>
      </c>
      <c r="D36" s="487" t="s">
        <v>568</v>
      </c>
      <c r="E36" s="481">
        <f t="shared" si="5"/>
        <v>0</v>
      </c>
      <c r="F36" s="420"/>
      <c r="G36" s="425"/>
      <c r="H36" s="425"/>
      <c r="I36" s="425"/>
      <c r="J36" s="419">
        <v>3000000</v>
      </c>
      <c r="K36" s="488"/>
      <c r="L36" s="488"/>
      <c r="M36" s="488"/>
      <c r="N36" s="488">
        <v>3000000</v>
      </c>
      <c r="O36" s="488">
        <v>3000000</v>
      </c>
      <c r="P36" s="488"/>
      <c r="Q36" s="702">
        <f t="shared" si="11"/>
        <v>3000000</v>
      </c>
      <c r="S36" s="490"/>
    </row>
    <row r="37" spans="1:19" s="5" customFormat="1" ht="19.5" customHeight="1" x14ac:dyDescent="0.25">
      <c r="A37" s="40" t="s">
        <v>427</v>
      </c>
      <c r="B37" s="40" t="s">
        <v>426</v>
      </c>
      <c r="C37" s="40"/>
      <c r="D37" s="55" t="s">
        <v>424</v>
      </c>
      <c r="E37" s="117">
        <f t="shared" si="5"/>
        <v>156783</v>
      </c>
      <c r="F37" s="122">
        <f>SUM(F38:F39)</f>
        <v>156783</v>
      </c>
      <c r="G37" s="120"/>
      <c r="H37" s="120"/>
      <c r="I37" s="120"/>
      <c r="J37" s="126">
        <f t="shared" si="9"/>
        <v>320031</v>
      </c>
      <c r="K37" s="472"/>
      <c r="L37" s="472"/>
      <c r="M37" s="472"/>
      <c r="N37" s="122">
        <f t="shared" ref="N37:O37" si="12">SUM(N38:N39)</f>
        <v>320031</v>
      </c>
      <c r="O37" s="122">
        <f t="shared" si="12"/>
        <v>320031</v>
      </c>
      <c r="P37" s="472"/>
      <c r="Q37" s="129">
        <f t="shared" si="11"/>
        <v>476814</v>
      </c>
      <c r="S37" s="6"/>
    </row>
    <row r="38" spans="1:19" s="489" customFormat="1" ht="18.75" customHeight="1" x14ac:dyDescent="0.2">
      <c r="A38" s="473" t="s">
        <v>440</v>
      </c>
      <c r="B38" s="473" t="s">
        <v>441</v>
      </c>
      <c r="C38" s="40" t="s">
        <v>207</v>
      </c>
      <c r="D38" s="487" t="s">
        <v>442</v>
      </c>
      <c r="E38" s="481">
        <f t="shared" si="5"/>
        <v>70781</v>
      </c>
      <c r="F38" s="482">
        <v>70781</v>
      </c>
      <c r="G38" s="425"/>
      <c r="H38" s="425"/>
      <c r="I38" s="425"/>
      <c r="J38" s="419">
        <f t="shared" si="9"/>
        <v>103440</v>
      </c>
      <c r="K38" s="488"/>
      <c r="L38" s="488"/>
      <c r="M38" s="488"/>
      <c r="N38" s="488">
        <v>103440</v>
      </c>
      <c r="O38" s="488">
        <v>103440</v>
      </c>
      <c r="P38" s="488"/>
      <c r="Q38" s="468">
        <f t="shared" si="11"/>
        <v>174221</v>
      </c>
      <c r="S38" s="490"/>
    </row>
    <row r="39" spans="1:19" s="489" customFormat="1" ht="18" customHeight="1" x14ac:dyDescent="0.2">
      <c r="A39" s="473" t="s">
        <v>422</v>
      </c>
      <c r="B39" s="40" t="s">
        <v>423</v>
      </c>
      <c r="C39" s="40" t="s">
        <v>207</v>
      </c>
      <c r="D39" s="487" t="s">
        <v>425</v>
      </c>
      <c r="E39" s="481">
        <f t="shared" si="5"/>
        <v>86002</v>
      </c>
      <c r="F39" s="482">
        <v>86002</v>
      </c>
      <c r="G39" s="425"/>
      <c r="H39" s="425"/>
      <c r="I39" s="425"/>
      <c r="J39" s="419">
        <f t="shared" si="9"/>
        <v>216591</v>
      </c>
      <c r="K39" s="488"/>
      <c r="L39" s="488"/>
      <c r="M39" s="488"/>
      <c r="N39" s="488">
        <v>216591</v>
      </c>
      <c r="O39" s="488">
        <v>216591</v>
      </c>
      <c r="P39" s="488"/>
      <c r="Q39" s="468">
        <f t="shared" si="11"/>
        <v>302593</v>
      </c>
      <c r="S39" s="490"/>
    </row>
    <row r="40" spans="1:19" s="5" customFormat="1" ht="18.75" customHeight="1" x14ac:dyDescent="0.25">
      <c r="A40" s="40" t="s">
        <v>51</v>
      </c>
      <c r="B40" s="40" t="s">
        <v>300</v>
      </c>
      <c r="C40" s="40" t="s">
        <v>207</v>
      </c>
      <c r="D40" s="456" t="s">
        <v>237</v>
      </c>
      <c r="E40" s="117">
        <f t="shared" si="5"/>
        <v>1685928</v>
      </c>
      <c r="F40" s="118">
        <v>1685928</v>
      </c>
      <c r="G40" s="120"/>
      <c r="H40" s="120"/>
      <c r="I40" s="120"/>
      <c r="J40" s="126">
        <f t="shared" si="9"/>
        <v>0</v>
      </c>
      <c r="K40" s="120"/>
      <c r="L40" s="123"/>
      <c r="M40" s="123"/>
      <c r="N40" s="120"/>
      <c r="O40" s="120"/>
      <c r="P40" s="123"/>
      <c r="Q40" s="114">
        <f t="shared" si="11"/>
        <v>1685928</v>
      </c>
      <c r="S40" s="6"/>
    </row>
    <row r="41" spans="1:19" s="380" customFormat="1" ht="31.5" hidden="1" customHeight="1" x14ac:dyDescent="0.25">
      <c r="A41" s="378" t="s">
        <v>53</v>
      </c>
      <c r="B41" s="378" t="s">
        <v>301</v>
      </c>
      <c r="C41" s="378" t="s">
        <v>207</v>
      </c>
      <c r="D41" s="407" t="s">
        <v>52</v>
      </c>
      <c r="E41" s="379">
        <f>SUM(F41,I41)</f>
        <v>0</v>
      </c>
      <c r="F41" s="360"/>
      <c r="G41" s="383"/>
      <c r="H41" s="383"/>
      <c r="I41" s="383"/>
      <c r="J41" s="398">
        <f t="shared" si="9"/>
        <v>0</v>
      </c>
      <c r="K41" s="383"/>
      <c r="L41" s="393"/>
      <c r="M41" s="393"/>
      <c r="N41" s="393"/>
      <c r="O41" s="393"/>
      <c r="P41" s="393"/>
      <c r="Q41" s="357">
        <f>SUM(E41,J41)</f>
        <v>0</v>
      </c>
      <c r="S41" s="381"/>
    </row>
    <row r="42" spans="1:19" s="380" customFormat="1" ht="21" hidden="1" customHeight="1" x14ac:dyDescent="0.25">
      <c r="A42" s="378" t="s">
        <v>55</v>
      </c>
      <c r="B42" s="378" t="s">
        <v>302</v>
      </c>
      <c r="C42" s="378"/>
      <c r="D42" s="407" t="s">
        <v>54</v>
      </c>
      <c r="E42" s="379">
        <f>SUM(E43:E44)</f>
        <v>0</v>
      </c>
      <c r="F42" s="382"/>
      <c r="G42" s="382"/>
      <c r="H42" s="382"/>
      <c r="I42" s="382"/>
      <c r="J42" s="379">
        <f t="shared" ref="J42:Q42" si="13">SUM(J43:J44)</f>
        <v>0</v>
      </c>
      <c r="K42" s="382">
        <f t="shared" si="13"/>
        <v>0</v>
      </c>
      <c r="L42" s="382">
        <f t="shared" si="13"/>
        <v>0</v>
      </c>
      <c r="M42" s="382">
        <f t="shared" si="13"/>
        <v>0</v>
      </c>
      <c r="N42" s="382"/>
      <c r="O42" s="382"/>
      <c r="P42" s="379"/>
      <c r="Q42" s="379">
        <f t="shared" si="13"/>
        <v>0</v>
      </c>
      <c r="S42" s="381"/>
    </row>
    <row r="43" spans="1:19" s="390" customFormat="1" ht="29.25" hidden="1" customHeight="1" x14ac:dyDescent="0.25">
      <c r="A43" s="384" t="s">
        <v>56</v>
      </c>
      <c r="B43" s="378" t="s">
        <v>303</v>
      </c>
      <c r="C43" s="384" t="s">
        <v>203</v>
      </c>
      <c r="D43" s="395" t="s">
        <v>59</v>
      </c>
      <c r="E43" s="386">
        <f t="shared" si="5"/>
        <v>0</v>
      </c>
      <c r="F43" s="375"/>
      <c r="G43" s="389"/>
      <c r="H43" s="389"/>
      <c r="I43" s="389"/>
      <c r="J43" s="377">
        <f t="shared" ref="J43:J63" si="14">SUM(K43,N43)</f>
        <v>0</v>
      </c>
      <c r="K43" s="389"/>
      <c r="L43" s="396"/>
      <c r="M43" s="396"/>
      <c r="N43" s="389"/>
      <c r="O43" s="389"/>
      <c r="P43" s="389"/>
      <c r="Q43" s="377">
        <f t="shared" si="11"/>
        <v>0</v>
      </c>
      <c r="S43" s="391"/>
    </row>
    <row r="44" spans="1:19" s="390" customFormat="1" ht="30.75" hidden="1" customHeight="1" x14ac:dyDescent="0.25">
      <c r="A44" s="384" t="s">
        <v>57</v>
      </c>
      <c r="B44" s="378" t="s">
        <v>304</v>
      </c>
      <c r="C44" s="384" t="s">
        <v>203</v>
      </c>
      <c r="D44" s="395" t="s">
        <v>58</v>
      </c>
      <c r="E44" s="386">
        <f t="shared" si="5"/>
        <v>0</v>
      </c>
      <c r="F44" s="375"/>
      <c r="G44" s="389"/>
      <c r="H44" s="389"/>
      <c r="I44" s="389"/>
      <c r="J44" s="398">
        <f t="shared" si="14"/>
        <v>0</v>
      </c>
      <c r="K44" s="389"/>
      <c r="L44" s="396"/>
      <c r="M44" s="396"/>
      <c r="N44" s="389"/>
      <c r="O44" s="389"/>
      <c r="P44" s="389"/>
      <c r="Q44" s="377">
        <f t="shared" si="11"/>
        <v>0</v>
      </c>
      <c r="S44" s="391"/>
    </row>
    <row r="45" spans="1:19" s="380" customFormat="1" ht="41.25" hidden="1" customHeight="1" x14ac:dyDescent="0.25">
      <c r="A45" s="378" t="s">
        <v>429</v>
      </c>
      <c r="B45" s="378" t="s">
        <v>430</v>
      </c>
      <c r="C45" s="378" t="s">
        <v>207</v>
      </c>
      <c r="D45" s="392" t="s">
        <v>428</v>
      </c>
      <c r="E45" s="379">
        <f t="shared" ref="E45:E46" si="15">SUM(F45,I45)</f>
        <v>0</v>
      </c>
      <c r="F45" s="360"/>
      <c r="G45" s="383"/>
      <c r="H45" s="383"/>
      <c r="I45" s="383"/>
      <c r="J45" s="398">
        <f t="shared" ref="J45" si="16">SUM(K45,N45)</f>
        <v>0</v>
      </c>
      <c r="K45" s="383"/>
      <c r="L45" s="393"/>
      <c r="M45" s="393"/>
      <c r="N45" s="383"/>
      <c r="O45" s="383"/>
      <c r="P45" s="383"/>
      <c r="Q45" s="359">
        <f t="shared" si="11"/>
        <v>0</v>
      </c>
      <c r="S45" s="381"/>
    </row>
    <row r="46" spans="1:19" s="5" customFormat="1" ht="118.5" customHeight="1" x14ac:dyDescent="0.25">
      <c r="A46" s="40" t="s">
        <v>571</v>
      </c>
      <c r="B46" s="40" t="s">
        <v>574</v>
      </c>
      <c r="C46" s="40" t="s">
        <v>573</v>
      </c>
      <c r="D46" s="620" t="s">
        <v>572</v>
      </c>
      <c r="E46" s="621">
        <f t="shared" si="15"/>
        <v>4883806.75</v>
      </c>
      <c r="F46" s="622">
        <v>4883806.75</v>
      </c>
      <c r="G46" s="120"/>
      <c r="H46" s="120"/>
      <c r="I46" s="120"/>
      <c r="J46" s="623">
        <f t="shared" si="14"/>
        <v>32397381.219999999</v>
      </c>
      <c r="K46" s="624">
        <v>32397381.219999999</v>
      </c>
      <c r="L46" s="123"/>
      <c r="M46" s="123"/>
      <c r="N46" s="120"/>
      <c r="O46" s="120"/>
      <c r="P46" s="120"/>
      <c r="Q46" s="625">
        <f t="shared" si="11"/>
        <v>37281187.969999999</v>
      </c>
      <c r="S46" s="6"/>
    </row>
    <row r="47" spans="1:19" s="212" customFormat="1" ht="21" hidden="1" customHeight="1" x14ac:dyDescent="0.2">
      <c r="A47" s="406" t="s">
        <v>61</v>
      </c>
      <c r="B47" s="378" t="s">
        <v>305</v>
      </c>
      <c r="C47" s="408" t="s">
        <v>213</v>
      </c>
      <c r="D47" s="409" t="s">
        <v>60</v>
      </c>
      <c r="E47" s="379">
        <f t="shared" si="5"/>
        <v>0</v>
      </c>
      <c r="F47" s="382"/>
      <c r="G47" s="410"/>
      <c r="H47" s="410"/>
      <c r="I47" s="410"/>
      <c r="J47" s="357">
        <f t="shared" si="14"/>
        <v>0</v>
      </c>
      <c r="K47" s="410"/>
      <c r="L47" s="410"/>
      <c r="M47" s="410"/>
      <c r="N47" s="410"/>
      <c r="O47" s="410"/>
      <c r="P47" s="410"/>
      <c r="Q47" s="357">
        <f t="shared" si="11"/>
        <v>0</v>
      </c>
    </row>
    <row r="48" spans="1:19" s="212" customFormat="1" ht="21" hidden="1" customHeight="1" x14ac:dyDescent="0.2">
      <c r="A48" s="408" t="s">
        <v>63</v>
      </c>
      <c r="B48" s="378" t="s">
        <v>306</v>
      </c>
      <c r="C48" s="408" t="s">
        <v>209</v>
      </c>
      <c r="D48" s="409" t="s">
        <v>62</v>
      </c>
      <c r="E48" s="379">
        <f t="shared" si="5"/>
        <v>0</v>
      </c>
      <c r="F48" s="382"/>
      <c r="G48" s="410"/>
      <c r="H48" s="410"/>
      <c r="I48" s="410"/>
      <c r="J48" s="357">
        <f t="shared" si="14"/>
        <v>0</v>
      </c>
      <c r="K48" s="410"/>
      <c r="L48" s="410"/>
      <c r="M48" s="410"/>
      <c r="N48" s="410"/>
      <c r="O48" s="410"/>
      <c r="P48" s="410"/>
      <c r="Q48" s="357">
        <f t="shared" si="11"/>
        <v>0</v>
      </c>
    </row>
    <row r="49" spans="1:19" s="197" customFormat="1" ht="19.5" customHeight="1" x14ac:dyDescent="0.2">
      <c r="A49" s="40" t="s">
        <v>65</v>
      </c>
      <c r="B49" s="40" t="s">
        <v>307</v>
      </c>
      <c r="C49" s="40" t="s">
        <v>210</v>
      </c>
      <c r="D49" s="55" t="s">
        <v>64</v>
      </c>
      <c r="E49" s="117">
        <f t="shared" si="5"/>
        <v>337281</v>
      </c>
      <c r="F49" s="118">
        <v>337281</v>
      </c>
      <c r="G49" s="470"/>
      <c r="H49" s="470"/>
      <c r="I49" s="470"/>
      <c r="J49" s="114">
        <f t="shared" si="14"/>
        <v>0</v>
      </c>
      <c r="K49" s="470"/>
      <c r="L49" s="470"/>
      <c r="M49" s="470"/>
      <c r="N49" s="470"/>
      <c r="O49" s="470"/>
      <c r="P49" s="470"/>
      <c r="Q49" s="114">
        <f t="shared" si="11"/>
        <v>337281</v>
      </c>
    </row>
    <row r="50" spans="1:19" s="5" customFormat="1" ht="20.25" customHeight="1" x14ac:dyDescent="0.25">
      <c r="A50" s="48" t="s">
        <v>66</v>
      </c>
      <c r="B50" s="40" t="s">
        <v>308</v>
      </c>
      <c r="C50" s="48" t="s">
        <v>224</v>
      </c>
      <c r="D50" s="153" t="s">
        <v>67</v>
      </c>
      <c r="E50" s="117">
        <f t="shared" si="5"/>
        <v>0</v>
      </c>
      <c r="F50" s="122"/>
      <c r="G50" s="120"/>
      <c r="H50" s="120"/>
      <c r="I50" s="120"/>
      <c r="J50" s="114">
        <f t="shared" si="14"/>
        <v>-530486</v>
      </c>
      <c r="K50" s="120"/>
      <c r="L50" s="123"/>
      <c r="M50" s="123"/>
      <c r="N50" s="120">
        <v>-530486</v>
      </c>
      <c r="O50" s="120">
        <v>-530486</v>
      </c>
      <c r="P50" s="120"/>
      <c r="Q50" s="114">
        <f t="shared" si="11"/>
        <v>-530486</v>
      </c>
      <c r="S50" s="6"/>
    </row>
    <row r="51" spans="1:19" s="394" customFormat="1" ht="21" hidden="1" customHeight="1" x14ac:dyDescent="0.2">
      <c r="A51" s="406" t="s">
        <v>69</v>
      </c>
      <c r="B51" s="378" t="s">
        <v>309</v>
      </c>
      <c r="C51" s="406" t="s">
        <v>226</v>
      </c>
      <c r="D51" s="411" t="s">
        <v>68</v>
      </c>
      <c r="E51" s="379"/>
      <c r="F51" s="382"/>
      <c r="G51" s="410"/>
      <c r="H51" s="410"/>
      <c r="I51" s="410"/>
      <c r="J51" s="398">
        <f>SUM(K51,N51)</f>
        <v>0</v>
      </c>
      <c r="K51" s="410"/>
      <c r="L51" s="410"/>
      <c r="M51" s="410"/>
      <c r="N51" s="410"/>
      <c r="O51" s="410"/>
      <c r="P51" s="410"/>
      <c r="Q51" s="357">
        <f t="shared" si="11"/>
        <v>0</v>
      </c>
    </row>
    <row r="52" spans="1:19" s="471" customFormat="1" ht="20.25" customHeight="1" x14ac:dyDescent="0.2">
      <c r="A52" s="457" t="s">
        <v>267</v>
      </c>
      <c r="B52" s="40" t="s">
        <v>310</v>
      </c>
      <c r="C52" s="457" t="s">
        <v>213</v>
      </c>
      <c r="D52" s="458" t="s">
        <v>266</v>
      </c>
      <c r="E52" s="117">
        <f t="shared" si="5"/>
        <v>0</v>
      </c>
      <c r="F52" s="118"/>
      <c r="G52" s="470"/>
      <c r="H52" s="470"/>
      <c r="I52" s="470"/>
      <c r="J52" s="126">
        <f t="shared" ref="J52" si="17">SUM(K52,N52)</f>
        <v>1650000</v>
      </c>
      <c r="K52" s="470"/>
      <c r="L52" s="470"/>
      <c r="M52" s="470"/>
      <c r="N52" s="470">
        <v>1650000</v>
      </c>
      <c r="O52" s="470">
        <v>1650000</v>
      </c>
      <c r="P52" s="470"/>
      <c r="Q52" s="114">
        <f t="shared" ref="Q52" si="18">SUM(E52,J52)</f>
        <v>1650000</v>
      </c>
    </row>
    <row r="53" spans="1:19" s="394" customFormat="1" ht="21" hidden="1" customHeight="1" x14ac:dyDescent="0.2">
      <c r="A53" s="406" t="s">
        <v>71</v>
      </c>
      <c r="B53" s="378" t="s">
        <v>311</v>
      </c>
      <c r="C53" s="406" t="s">
        <v>226</v>
      </c>
      <c r="D53" s="411" t="s">
        <v>70</v>
      </c>
      <c r="E53" s="379"/>
      <c r="F53" s="382"/>
      <c r="G53" s="410"/>
      <c r="H53" s="410"/>
      <c r="I53" s="410"/>
      <c r="J53" s="398">
        <f>SUM(K53,N53)</f>
        <v>0</v>
      </c>
      <c r="K53" s="410"/>
      <c r="L53" s="410"/>
      <c r="M53" s="410"/>
      <c r="N53" s="410"/>
      <c r="O53" s="410"/>
      <c r="P53" s="410"/>
      <c r="Q53" s="357">
        <f t="shared" si="11"/>
        <v>0</v>
      </c>
    </row>
    <row r="54" spans="1:19" s="394" customFormat="1" ht="21" hidden="1" customHeight="1" x14ac:dyDescent="0.2">
      <c r="A54" s="406" t="s">
        <v>73</v>
      </c>
      <c r="B54" s="378" t="s">
        <v>312</v>
      </c>
      <c r="C54" s="406" t="s">
        <v>221</v>
      </c>
      <c r="D54" s="413" t="s">
        <v>220</v>
      </c>
      <c r="E54" s="379"/>
      <c r="F54" s="382"/>
      <c r="G54" s="410"/>
      <c r="H54" s="410"/>
      <c r="I54" s="410"/>
      <c r="J54" s="398">
        <f>SUM(K54,N54)</f>
        <v>0</v>
      </c>
      <c r="K54" s="410"/>
      <c r="L54" s="410"/>
      <c r="M54" s="410"/>
      <c r="N54" s="410"/>
      <c r="O54" s="410"/>
      <c r="P54" s="410"/>
      <c r="Q54" s="357">
        <f t="shared" si="11"/>
        <v>0</v>
      </c>
    </row>
    <row r="55" spans="1:19" s="212" customFormat="1" ht="21" hidden="1" customHeight="1" x14ac:dyDescent="0.25">
      <c r="A55" s="406" t="s">
        <v>74</v>
      </c>
      <c r="B55" s="378" t="s">
        <v>313</v>
      </c>
      <c r="C55" s="406" t="s">
        <v>227</v>
      </c>
      <c r="D55" s="414" t="s">
        <v>1</v>
      </c>
      <c r="E55" s="379"/>
      <c r="F55" s="382"/>
      <c r="G55" s="403"/>
      <c r="H55" s="403"/>
      <c r="I55" s="382"/>
      <c r="J55" s="398">
        <f>SUM(N55,K55)</f>
        <v>0</v>
      </c>
      <c r="K55" s="403"/>
      <c r="L55" s="415"/>
      <c r="M55" s="415"/>
      <c r="N55" s="415"/>
      <c r="O55" s="415"/>
      <c r="P55" s="415"/>
      <c r="Q55" s="357">
        <f>SUM(E55,J55)</f>
        <v>0</v>
      </c>
    </row>
    <row r="56" spans="1:19" s="471" customFormat="1" ht="20.25" customHeight="1" x14ac:dyDescent="0.2">
      <c r="A56" s="457" t="s">
        <v>417</v>
      </c>
      <c r="B56" s="457" t="s">
        <v>414</v>
      </c>
      <c r="C56" s="457" t="s">
        <v>211</v>
      </c>
      <c r="D56" s="458" t="s">
        <v>3</v>
      </c>
      <c r="E56" s="117">
        <f t="shared" si="5"/>
        <v>330000</v>
      </c>
      <c r="F56" s="118">
        <v>330000</v>
      </c>
      <c r="G56" s="470"/>
      <c r="H56" s="470"/>
      <c r="I56" s="470"/>
      <c r="J56" s="126">
        <f>SUM(K56,N56)</f>
        <v>0</v>
      </c>
      <c r="K56" s="470"/>
      <c r="L56" s="470"/>
      <c r="M56" s="470"/>
      <c r="N56" s="470"/>
      <c r="O56" s="470"/>
      <c r="P56" s="470"/>
      <c r="Q56" s="114">
        <f>SUM(E56,J56)</f>
        <v>330000</v>
      </c>
    </row>
    <row r="57" spans="1:19" s="394" customFormat="1" ht="21" hidden="1" customHeight="1" x14ac:dyDescent="0.2">
      <c r="A57" s="412" t="s">
        <v>76</v>
      </c>
      <c r="B57" s="378" t="s">
        <v>315</v>
      </c>
      <c r="C57" s="412" t="s">
        <v>212</v>
      </c>
      <c r="D57" s="413" t="s">
        <v>252</v>
      </c>
      <c r="E57" s="379"/>
      <c r="F57" s="382"/>
      <c r="G57" s="410"/>
      <c r="H57" s="410"/>
      <c r="I57" s="410"/>
      <c r="J57" s="398">
        <f>SUM(K57,N57)</f>
        <v>0</v>
      </c>
      <c r="K57" s="410"/>
      <c r="L57" s="410"/>
      <c r="M57" s="410"/>
      <c r="N57" s="410"/>
      <c r="O57" s="410"/>
      <c r="P57" s="410"/>
      <c r="Q57" s="357">
        <f>SUM(E57,J57)</f>
        <v>0</v>
      </c>
    </row>
    <row r="58" spans="1:19" s="471" customFormat="1" ht="27.75" customHeight="1" x14ac:dyDescent="0.2">
      <c r="A58" s="457" t="s">
        <v>75</v>
      </c>
      <c r="B58" s="40" t="s">
        <v>314</v>
      </c>
      <c r="C58" s="457" t="s">
        <v>225</v>
      </c>
      <c r="D58" s="458" t="s">
        <v>2</v>
      </c>
      <c r="E58" s="117">
        <f t="shared" si="5"/>
        <v>0</v>
      </c>
      <c r="F58" s="118"/>
      <c r="G58" s="470"/>
      <c r="H58" s="470"/>
      <c r="I58" s="470"/>
      <c r="J58" s="126">
        <f>SUM(K58,N58)</f>
        <v>105000</v>
      </c>
      <c r="K58" s="470"/>
      <c r="L58" s="470"/>
      <c r="M58" s="470"/>
      <c r="N58" s="470">
        <v>105000</v>
      </c>
      <c r="O58" s="470"/>
      <c r="P58" s="470"/>
      <c r="Q58" s="114">
        <f>SUM(E58,J58)</f>
        <v>105000</v>
      </c>
    </row>
    <row r="59" spans="1:19" s="394" customFormat="1" ht="27" hidden="1" customHeight="1" x14ac:dyDescent="0.2">
      <c r="A59" s="412"/>
      <c r="B59" s="412"/>
      <c r="C59" s="412"/>
      <c r="D59" s="413"/>
      <c r="E59" s="379">
        <f t="shared" si="5"/>
        <v>0</v>
      </c>
      <c r="F59" s="382"/>
      <c r="G59" s="410"/>
      <c r="H59" s="410"/>
      <c r="I59" s="410"/>
      <c r="J59" s="398">
        <f t="shared" si="14"/>
        <v>0</v>
      </c>
      <c r="K59" s="410"/>
      <c r="L59" s="410"/>
      <c r="M59" s="410"/>
      <c r="N59" s="410"/>
      <c r="O59" s="410"/>
      <c r="P59" s="410"/>
      <c r="Q59" s="357">
        <f t="shared" si="11"/>
        <v>0</v>
      </c>
    </row>
    <row r="60" spans="1:19" s="212" customFormat="1" ht="20.25" hidden="1" customHeight="1" x14ac:dyDescent="0.2">
      <c r="A60" s="406"/>
      <c r="B60" s="406"/>
      <c r="C60" s="406"/>
      <c r="D60" s="411"/>
      <c r="E60" s="379">
        <f t="shared" si="5"/>
        <v>0</v>
      </c>
      <c r="F60" s="382"/>
      <c r="G60" s="410"/>
      <c r="H60" s="410"/>
      <c r="I60" s="410"/>
      <c r="J60" s="398">
        <f t="shared" si="14"/>
        <v>0</v>
      </c>
      <c r="K60" s="416"/>
      <c r="L60" s="416"/>
      <c r="M60" s="416"/>
      <c r="N60" s="416"/>
      <c r="O60" s="416"/>
      <c r="P60" s="410"/>
      <c r="Q60" s="357">
        <f t="shared" si="11"/>
        <v>0</v>
      </c>
    </row>
    <row r="61" spans="1:19" s="212" customFormat="1" ht="30" hidden="1" customHeight="1" x14ac:dyDescent="0.2">
      <c r="A61" s="406"/>
      <c r="B61" s="406"/>
      <c r="C61" s="406"/>
      <c r="D61" s="411"/>
      <c r="E61" s="379">
        <f t="shared" si="5"/>
        <v>0</v>
      </c>
      <c r="F61" s="382"/>
      <c r="G61" s="410"/>
      <c r="H61" s="410"/>
      <c r="I61" s="410"/>
      <c r="J61" s="398">
        <f t="shared" si="14"/>
        <v>0</v>
      </c>
      <c r="K61" s="416"/>
      <c r="L61" s="416"/>
      <c r="M61" s="416"/>
      <c r="N61" s="416"/>
      <c r="O61" s="416"/>
      <c r="P61" s="410"/>
      <c r="Q61" s="398">
        <f>SUM(J61,E61)</f>
        <v>0</v>
      </c>
    </row>
    <row r="62" spans="1:19" s="212" customFormat="1" ht="41.25" hidden="1" customHeight="1" x14ac:dyDescent="0.2">
      <c r="A62" s="406"/>
      <c r="B62" s="406"/>
      <c r="C62" s="378"/>
      <c r="D62" s="358"/>
      <c r="E62" s="379">
        <f t="shared" si="5"/>
        <v>0</v>
      </c>
      <c r="F62" s="382"/>
      <c r="G62" s="410"/>
      <c r="H62" s="410"/>
      <c r="I62" s="410"/>
      <c r="J62" s="398">
        <f t="shared" si="14"/>
        <v>0</v>
      </c>
      <c r="K62" s="416"/>
      <c r="L62" s="416"/>
      <c r="M62" s="416"/>
      <c r="N62" s="416"/>
      <c r="O62" s="416"/>
      <c r="P62" s="410"/>
      <c r="Q62" s="357">
        <f t="shared" si="11"/>
        <v>0</v>
      </c>
    </row>
    <row r="63" spans="1:19" s="212" customFormat="1" ht="31.5" hidden="1" customHeight="1" x14ac:dyDescent="0.2">
      <c r="A63" s="406"/>
      <c r="B63" s="406"/>
      <c r="C63" s="406"/>
      <c r="D63" s="411"/>
      <c r="E63" s="379">
        <f t="shared" si="5"/>
        <v>0</v>
      </c>
      <c r="F63" s="382"/>
      <c r="G63" s="410"/>
      <c r="H63" s="410"/>
      <c r="I63" s="410"/>
      <c r="J63" s="398">
        <f t="shared" si="14"/>
        <v>0</v>
      </c>
      <c r="K63" s="416"/>
      <c r="L63" s="416"/>
      <c r="M63" s="416"/>
      <c r="N63" s="416"/>
      <c r="O63" s="416"/>
      <c r="P63" s="410"/>
      <c r="Q63" s="357">
        <f t="shared" si="11"/>
        <v>0</v>
      </c>
    </row>
    <row r="64" spans="1:19" s="212" customFormat="1" ht="42.75" hidden="1" customHeight="1" x14ac:dyDescent="0.25">
      <c r="A64" s="406"/>
      <c r="B64" s="406"/>
      <c r="C64" s="406"/>
      <c r="D64" s="414"/>
      <c r="E64" s="379">
        <f t="shared" si="5"/>
        <v>0</v>
      </c>
      <c r="F64" s="382"/>
      <c r="G64" s="403"/>
      <c r="H64" s="403"/>
      <c r="I64" s="403"/>
      <c r="J64" s="417">
        <f>SUM(K64,N64)</f>
        <v>0</v>
      </c>
      <c r="K64" s="415"/>
      <c r="L64" s="415"/>
      <c r="M64" s="415"/>
      <c r="N64" s="415"/>
      <c r="O64" s="415"/>
      <c r="P64" s="415"/>
      <c r="Q64" s="398">
        <f>SUM(J64,E64)</f>
        <v>0</v>
      </c>
    </row>
    <row r="65" spans="1:19" s="212" customFormat="1" ht="45" hidden="1" customHeight="1" x14ac:dyDescent="0.25">
      <c r="A65" s="406"/>
      <c r="B65" s="406"/>
      <c r="C65" s="406"/>
      <c r="D65" s="414"/>
      <c r="E65" s="379">
        <f t="shared" si="5"/>
        <v>0</v>
      </c>
      <c r="F65" s="382"/>
      <c r="G65" s="403"/>
      <c r="H65" s="403"/>
      <c r="I65" s="403"/>
      <c r="J65" s="398">
        <f>SUM(N65,K65)</f>
        <v>0</v>
      </c>
      <c r="K65" s="415"/>
      <c r="L65" s="415"/>
      <c r="M65" s="415"/>
      <c r="N65" s="415"/>
      <c r="O65" s="415"/>
      <c r="P65" s="415"/>
      <c r="Q65" s="357">
        <f>SUM(E65,J65)</f>
        <v>0</v>
      </c>
    </row>
    <row r="66" spans="1:19" s="212" customFormat="1" ht="40.5" hidden="1" customHeight="1" x14ac:dyDescent="0.25">
      <c r="A66" s="406"/>
      <c r="B66" s="406"/>
      <c r="C66" s="406"/>
      <c r="D66" s="414"/>
      <c r="E66" s="379">
        <f t="shared" si="5"/>
        <v>0</v>
      </c>
      <c r="F66" s="382"/>
      <c r="G66" s="403"/>
      <c r="H66" s="403"/>
      <c r="I66" s="382"/>
      <c r="J66" s="398">
        <f>SUM(N66,K66)</f>
        <v>0</v>
      </c>
      <c r="K66" s="415"/>
      <c r="L66" s="415"/>
      <c r="M66" s="415"/>
      <c r="N66" s="415"/>
      <c r="O66" s="415"/>
      <c r="P66" s="415"/>
      <c r="Q66" s="357">
        <f>SUM(E66,J66)</f>
        <v>0</v>
      </c>
    </row>
    <row r="67" spans="1:19" s="212" customFormat="1" ht="45" hidden="1" customHeight="1" x14ac:dyDescent="0.25">
      <c r="A67" s="406"/>
      <c r="B67" s="406"/>
      <c r="C67" s="406"/>
      <c r="D67" s="414"/>
      <c r="E67" s="379">
        <f>SUM(F67,I67)</f>
        <v>0</v>
      </c>
      <c r="F67" s="382"/>
      <c r="G67" s="403"/>
      <c r="H67" s="403"/>
      <c r="I67" s="403"/>
      <c r="J67" s="398">
        <f>SUM(N67,K67)</f>
        <v>0</v>
      </c>
      <c r="K67" s="415"/>
      <c r="L67" s="415"/>
      <c r="M67" s="415"/>
      <c r="N67" s="415"/>
      <c r="O67" s="415"/>
      <c r="P67" s="415"/>
      <c r="Q67" s="357">
        <f>SUM(E67,J67)</f>
        <v>0</v>
      </c>
    </row>
    <row r="68" spans="1:19" s="212" customFormat="1" ht="42" hidden="1" customHeight="1" x14ac:dyDescent="0.25">
      <c r="A68" s="406"/>
      <c r="B68" s="406"/>
      <c r="C68" s="406"/>
      <c r="D68" s="418"/>
      <c r="E68" s="379">
        <f t="shared" si="5"/>
        <v>0</v>
      </c>
      <c r="F68" s="382"/>
      <c r="G68" s="403"/>
      <c r="H68" s="403"/>
      <c r="I68" s="403"/>
      <c r="J68" s="398">
        <f>SUM(N68,K68)</f>
        <v>0</v>
      </c>
      <c r="K68" s="415"/>
      <c r="L68" s="415"/>
      <c r="M68" s="415"/>
      <c r="N68" s="415"/>
      <c r="O68" s="415"/>
      <c r="P68" s="415"/>
      <c r="Q68" s="357">
        <f>SUM(E68,J68)</f>
        <v>0</v>
      </c>
    </row>
    <row r="69" spans="1:19" ht="52.5" hidden="1" customHeight="1" x14ac:dyDescent="0.25">
      <c r="A69" s="51" t="s">
        <v>419</v>
      </c>
      <c r="B69" s="51"/>
      <c r="C69" s="51"/>
      <c r="D69" s="52" t="s">
        <v>420</v>
      </c>
      <c r="E69" s="115">
        <f>SUM(E70)</f>
        <v>0</v>
      </c>
      <c r="F69" s="363">
        <f t="shared" ref="F69:Q70" si="19">SUM(F70)</f>
        <v>0</v>
      </c>
      <c r="G69" s="363">
        <f t="shared" si="19"/>
        <v>0</v>
      </c>
      <c r="H69" s="363">
        <f t="shared" si="19"/>
        <v>0</v>
      </c>
      <c r="I69" s="363">
        <f t="shared" si="19"/>
        <v>0</v>
      </c>
      <c r="J69" s="115">
        <f t="shared" si="19"/>
        <v>0</v>
      </c>
      <c r="K69" s="115">
        <f t="shared" si="19"/>
        <v>0</v>
      </c>
      <c r="L69" s="115">
        <f t="shared" si="19"/>
        <v>0</v>
      </c>
      <c r="M69" s="115">
        <f t="shared" si="19"/>
        <v>0</v>
      </c>
      <c r="N69" s="115">
        <f t="shared" si="19"/>
        <v>0</v>
      </c>
      <c r="O69" s="115">
        <f t="shared" si="19"/>
        <v>0</v>
      </c>
      <c r="P69" s="115">
        <f t="shared" si="19"/>
        <v>0</v>
      </c>
      <c r="Q69" s="115">
        <f t="shared" si="19"/>
        <v>0</v>
      </c>
    </row>
    <row r="70" spans="1:19" ht="54.75" hidden="1" customHeight="1" x14ac:dyDescent="0.25">
      <c r="A70" s="51" t="s">
        <v>418</v>
      </c>
      <c r="B70" s="51"/>
      <c r="C70" s="51"/>
      <c r="D70" s="52" t="s">
        <v>420</v>
      </c>
      <c r="E70" s="115">
        <f>SUM(E71)</f>
        <v>0</v>
      </c>
      <c r="F70" s="363">
        <f t="shared" si="19"/>
        <v>0</v>
      </c>
      <c r="G70" s="363">
        <f t="shared" si="19"/>
        <v>0</v>
      </c>
      <c r="H70" s="363">
        <f t="shared" si="19"/>
        <v>0</v>
      </c>
      <c r="I70" s="363">
        <f t="shared" si="19"/>
        <v>0</v>
      </c>
      <c r="J70" s="115">
        <f t="shared" si="19"/>
        <v>0</v>
      </c>
      <c r="K70" s="115">
        <f t="shared" si="19"/>
        <v>0</v>
      </c>
      <c r="L70" s="115">
        <f t="shared" si="19"/>
        <v>0</v>
      </c>
      <c r="M70" s="115">
        <f t="shared" si="19"/>
        <v>0</v>
      </c>
      <c r="N70" s="115">
        <f t="shared" si="19"/>
        <v>0</v>
      </c>
      <c r="O70" s="115">
        <f t="shared" si="19"/>
        <v>0</v>
      </c>
      <c r="P70" s="115">
        <f t="shared" si="19"/>
        <v>0</v>
      </c>
      <c r="Q70" s="115">
        <f t="shared" si="19"/>
        <v>0</v>
      </c>
      <c r="S70" s="281">
        <f>SUM(E70,J70)</f>
        <v>0</v>
      </c>
    </row>
    <row r="71" spans="1:19" ht="23.25" hidden="1" customHeight="1" x14ac:dyDescent="0.2">
      <c r="A71" s="40" t="s">
        <v>421</v>
      </c>
      <c r="B71" s="40" t="s">
        <v>211</v>
      </c>
      <c r="C71" s="40" t="s">
        <v>195</v>
      </c>
      <c r="D71" s="367" t="s">
        <v>436</v>
      </c>
      <c r="E71" s="117">
        <f t="shared" ref="E71" si="20">SUM(F71,I71)</f>
        <v>0</v>
      </c>
      <c r="F71" s="118"/>
      <c r="G71" s="131"/>
      <c r="H71" s="131"/>
      <c r="I71" s="131"/>
      <c r="J71" s="126">
        <f>SUM(N71,K71)</f>
        <v>0</v>
      </c>
      <c r="K71" s="127"/>
      <c r="L71" s="127"/>
      <c r="M71" s="127"/>
      <c r="N71" s="127"/>
      <c r="O71" s="127"/>
      <c r="P71" s="127"/>
      <c r="Q71" s="114">
        <f>SUM(E71,J71)</f>
        <v>0</v>
      </c>
    </row>
    <row r="72" spans="1:19" ht="33.75" customHeight="1" x14ac:dyDescent="0.25">
      <c r="A72" s="51" t="s">
        <v>154</v>
      </c>
      <c r="B72" s="51"/>
      <c r="C72" s="51"/>
      <c r="D72" s="57" t="s">
        <v>169</v>
      </c>
      <c r="E72" s="132">
        <f>SUM(E73)</f>
        <v>1556898</v>
      </c>
      <c r="F72" s="132">
        <f t="shared" ref="F72:Q72" si="21">SUM(F73)</f>
        <v>1556898</v>
      </c>
      <c r="G72" s="132">
        <f t="shared" si="21"/>
        <v>1240741</v>
      </c>
      <c r="H72" s="132">
        <f t="shared" si="21"/>
        <v>0</v>
      </c>
      <c r="I72" s="132">
        <f t="shared" si="21"/>
        <v>0</v>
      </c>
      <c r="J72" s="132">
        <f t="shared" si="21"/>
        <v>1081699</v>
      </c>
      <c r="K72" s="132">
        <f t="shared" si="21"/>
        <v>0</v>
      </c>
      <c r="L72" s="132">
        <f t="shared" si="21"/>
        <v>0</v>
      </c>
      <c r="M72" s="132">
        <f t="shared" si="21"/>
        <v>0</v>
      </c>
      <c r="N72" s="132">
        <f t="shared" si="21"/>
        <v>1081699</v>
      </c>
      <c r="O72" s="132">
        <f t="shared" si="21"/>
        <v>1081699</v>
      </c>
      <c r="P72" s="132">
        <f t="shared" si="21"/>
        <v>0</v>
      </c>
      <c r="Q72" s="132">
        <f t="shared" si="21"/>
        <v>2638597</v>
      </c>
    </row>
    <row r="73" spans="1:19" s="5" customFormat="1" ht="32.25" customHeight="1" x14ac:dyDescent="0.25">
      <c r="A73" s="51" t="s">
        <v>155</v>
      </c>
      <c r="B73" s="51"/>
      <c r="C73" s="51"/>
      <c r="D73" s="57" t="s">
        <v>169</v>
      </c>
      <c r="E73" s="132">
        <f t="shared" ref="E73:M73" si="22">SUM(E74,E75,E77,E80,E82,E83,E84,E85,E86,E87,E89,E91:E93)</f>
        <v>1556898</v>
      </c>
      <c r="F73" s="132">
        <f t="shared" si="22"/>
        <v>1556898</v>
      </c>
      <c r="G73" s="132">
        <f t="shared" si="22"/>
        <v>1240741</v>
      </c>
      <c r="H73" s="132">
        <f t="shared" si="22"/>
        <v>0</v>
      </c>
      <c r="I73" s="132">
        <f t="shared" si="22"/>
        <v>0</v>
      </c>
      <c r="J73" s="132">
        <f t="shared" si="22"/>
        <v>1081699</v>
      </c>
      <c r="K73" s="132">
        <f t="shared" si="22"/>
        <v>0</v>
      </c>
      <c r="L73" s="132">
        <f t="shared" si="22"/>
        <v>0</v>
      </c>
      <c r="M73" s="132">
        <f t="shared" si="22"/>
        <v>0</v>
      </c>
      <c r="N73" s="132">
        <f>SUM(N74,N75,N77,N80,N82,N83,N84,N85,N86,N87,N89,N91:N93)</f>
        <v>1081699</v>
      </c>
      <c r="O73" s="132">
        <f>SUM(O74,O75,O77,O80,O82,O83,O84,O85,O86,O87,O89,O91:O93)</f>
        <v>1081699</v>
      </c>
      <c r="P73" s="132">
        <f t="shared" ref="P73" si="23">SUM(P74,P76,P77,P80,P82,P83,P84,P85,P86,P87,P89,P91:P93)</f>
        <v>0</v>
      </c>
      <c r="Q73" s="132">
        <f>SUM(Q74,Q75,Q77,Q80,Q82,Q83,Q84,Q85,Q86,Q87,Q89,Q91:Q93)</f>
        <v>2638597</v>
      </c>
      <c r="S73" s="281">
        <f>SUM(E73,J73)</f>
        <v>2638597</v>
      </c>
    </row>
    <row r="74" spans="1:19" s="364" customFormat="1" ht="26.25" customHeight="1" x14ac:dyDescent="0.25">
      <c r="A74" s="40" t="s">
        <v>164</v>
      </c>
      <c r="B74" s="40" t="s">
        <v>211</v>
      </c>
      <c r="C74" s="40" t="s">
        <v>195</v>
      </c>
      <c r="D74" s="369" t="s">
        <v>436</v>
      </c>
      <c r="E74" s="122">
        <f>SUM(F74,I74)</f>
        <v>888650</v>
      </c>
      <c r="F74" s="122">
        <v>888650</v>
      </c>
      <c r="G74" s="118">
        <v>728400</v>
      </c>
      <c r="H74" s="120"/>
      <c r="I74" s="120"/>
      <c r="J74" s="114">
        <f t="shared" ref="J74:J89" si="24">SUM(K74,N74)</f>
        <v>0</v>
      </c>
      <c r="K74" s="120"/>
      <c r="L74" s="120"/>
      <c r="M74" s="123"/>
      <c r="N74" s="124"/>
      <c r="O74" s="124"/>
      <c r="P74" s="124"/>
      <c r="Q74" s="129">
        <f>SUM(E74,J74)</f>
        <v>888650</v>
      </c>
    </row>
    <row r="75" spans="1:19" s="5" customFormat="1" ht="21.75" customHeight="1" x14ac:dyDescent="0.25">
      <c r="A75" s="44" t="s">
        <v>125</v>
      </c>
      <c r="B75" s="44" t="s">
        <v>215</v>
      </c>
      <c r="C75" s="44" t="s">
        <v>196</v>
      </c>
      <c r="D75" s="58" t="s">
        <v>124</v>
      </c>
      <c r="E75" s="129">
        <f t="shared" ref="E75" si="25">SUM(F75,I75)</f>
        <v>0</v>
      </c>
      <c r="F75" s="122"/>
      <c r="G75" s="122"/>
      <c r="H75" s="124"/>
      <c r="I75" s="124"/>
      <c r="J75" s="114">
        <f t="shared" ref="J75" si="26">SUM(K75,N75)</f>
        <v>117800</v>
      </c>
      <c r="K75" s="124"/>
      <c r="L75" s="124"/>
      <c r="M75" s="124"/>
      <c r="N75" s="124">
        <v>117800</v>
      </c>
      <c r="O75" s="124">
        <v>117800</v>
      </c>
      <c r="P75" s="124"/>
      <c r="Q75" s="114">
        <f t="shared" ref="Q75" si="27">SUM(E75,J75)</f>
        <v>117800</v>
      </c>
    </row>
    <row r="76" spans="1:19" ht="24" customHeight="1" x14ac:dyDescent="0.2">
      <c r="A76" s="44"/>
      <c r="B76" s="44"/>
      <c r="C76" s="44"/>
      <c r="D76" s="467" t="s">
        <v>566</v>
      </c>
      <c r="E76" s="129">
        <f t="shared" ref="E76:E89" si="28">SUM(F76,I76)</f>
        <v>0</v>
      </c>
      <c r="F76" s="122"/>
      <c r="G76" s="122"/>
      <c r="H76" s="124"/>
      <c r="I76" s="124"/>
      <c r="J76" s="114">
        <f t="shared" si="24"/>
        <v>117800</v>
      </c>
      <c r="K76" s="124"/>
      <c r="L76" s="124"/>
      <c r="M76" s="124"/>
      <c r="N76" s="124">
        <v>117800</v>
      </c>
      <c r="O76" s="124">
        <v>117800</v>
      </c>
      <c r="P76" s="124"/>
      <c r="Q76" s="114">
        <f t="shared" ref="Q76:Q89" si="29">SUM(E76,J76)</f>
        <v>117800</v>
      </c>
      <c r="S76" s="617">
        <f>SUM(N75,N79)</f>
        <v>507300</v>
      </c>
    </row>
    <row r="77" spans="1:19" s="197" customFormat="1" ht="43.5" customHeight="1" x14ac:dyDescent="0.2">
      <c r="A77" s="44" t="s">
        <v>123</v>
      </c>
      <c r="B77" s="44" t="s">
        <v>216</v>
      </c>
      <c r="C77" s="44" t="s">
        <v>197</v>
      </c>
      <c r="D77" s="58" t="s">
        <v>122</v>
      </c>
      <c r="E77" s="129">
        <f t="shared" si="28"/>
        <v>101832</v>
      </c>
      <c r="F77" s="122">
        <v>101832</v>
      </c>
      <c r="G77" s="122">
        <v>57613</v>
      </c>
      <c r="H77" s="124"/>
      <c r="I77" s="124"/>
      <c r="J77" s="114">
        <f>SUM(J78:J79)</f>
        <v>405527</v>
      </c>
      <c r="K77" s="124"/>
      <c r="L77" s="124"/>
      <c r="M77" s="124"/>
      <c r="N77" s="122">
        <f t="shared" ref="N77:O77" si="30">SUM(N78:N79)</f>
        <v>405527</v>
      </c>
      <c r="O77" s="122">
        <f t="shared" si="30"/>
        <v>405527</v>
      </c>
      <c r="P77" s="124"/>
      <c r="Q77" s="114">
        <f t="shared" si="29"/>
        <v>507359</v>
      </c>
    </row>
    <row r="78" spans="1:19" s="176" customFormat="1" ht="27.75" customHeight="1" x14ac:dyDescent="0.2">
      <c r="A78" s="151"/>
      <c r="B78" s="151"/>
      <c r="C78" s="151"/>
      <c r="D78" s="467" t="s">
        <v>437</v>
      </c>
      <c r="E78" s="468">
        <f t="shared" si="28"/>
        <v>71832</v>
      </c>
      <c r="F78" s="439">
        <v>71832</v>
      </c>
      <c r="G78" s="439">
        <v>57613</v>
      </c>
      <c r="H78" s="439"/>
      <c r="I78" s="439"/>
      <c r="J78" s="468">
        <f t="shared" si="24"/>
        <v>16027</v>
      </c>
      <c r="K78" s="439"/>
      <c r="L78" s="439"/>
      <c r="M78" s="439"/>
      <c r="N78" s="439">
        <v>16027</v>
      </c>
      <c r="O78" s="439">
        <v>16027</v>
      </c>
      <c r="P78" s="439"/>
      <c r="Q78" s="468">
        <f t="shared" si="29"/>
        <v>87859</v>
      </c>
      <c r="S78" s="469">
        <f>SUM(Q78,Q81)</f>
        <v>285541</v>
      </c>
    </row>
    <row r="79" spans="1:19" s="176" customFormat="1" ht="27.75" customHeight="1" x14ac:dyDescent="0.25">
      <c r="A79" s="151"/>
      <c r="B79" s="151"/>
      <c r="C79" s="151"/>
      <c r="D79" s="467" t="s">
        <v>567</v>
      </c>
      <c r="E79" s="468">
        <f t="shared" si="28"/>
        <v>0</v>
      </c>
      <c r="F79" s="439"/>
      <c r="G79" s="439"/>
      <c r="H79" s="439"/>
      <c r="I79" s="439"/>
      <c r="J79" s="468">
        <f t="shared" si="24"/>
        <v>389500</v>
      </c>
      <c r="K79" s="439"/>
      <c r="L79" s="439"/>
      <c r="M79" s="439"/>
      <c r="N79" s="439">
        <v>389500</v>
      </c>
      <c r="O79" s="439">
        <v>389500</v>
      </c>
      <c r="P79" s="439"/>
      <c r="Q79" s="147">
        <f t="shared" si="29"/>
        <v>389500</v>
      </c>
      <c r="S79" s="469"/>
    </row>
    <row r="80" spans="1:19" s="197" customFormat="1" ht="49.5" customHeight="1" x14ac:dyDescent="0.2">
      <c r="A80" s="44" t="s">
        <v>129</v>
      </c>
      <c r="B80" s="44" t="s">
        <v>214</v>
      </c>
      <c r="C80" s="44" t="s">
        <v>198</v>
      </c>
      <c r="D80" s="58" t="s">
        <v>126</v>
      </c>
      <c r="E80" s="129">
        <f t="shared" si="28"/>
        <v>169796</v>
      </c>
      <c r="F80" s="122">
        <f>SUM(F81)</f>
        <v>169796</v>
      </c>
      <c r="G80" s="122">
        <f>SUM(G81)</f>
        <v>129628</v>
      </c>
      <c r="H80" s="124"/>
      <c r="I80" s="124"/>
      <c r="J80" s="114">
        <f t="shared" si="24"/>
        <v>27886</v>
      </c>
      <c r="K80" s="124"/>
      <c r="L80" s="124"/>
      <c r="M80" s="124"/>
      <c r="N80" s="122">
        <f t="shared" ref="N80:O80" si="31">SUM(N81)</f>
        <v>27886</v>
      </c>
      <c r="O80" s="122">
        <f t="shared" si="31"/>
        <v>27886</v>
      </c>
      <c r="P80" s="124"/>
      <c r="Q80" s="114">
        <f t="shared" si="29"/>
        <v>197682</v>
      </c>
    </row>
    <row r="81" spans="1:34" s="176" customFormat="1" ht="26.25" customHeight="1" x14ac:dyDescent="0.2">
      <c r="A81" s="151"/>
      <c r="B81" s="151"/>
      <c r="C81" s="151"/>
      <c r="D81" s="467" t="s">
        <v>437</v>
      </c>
      <c r="E81" s="468">
        <f t="shared" si="28"/>
        <v>169796</v>
      </c>
      <c r="F81" s="439">
        <v>169796</v>
      </c>
      <c r="G81" s="439">
        <v>129628</v>
      </c>
      <c r="H81" s="439"/>
      <c r="I81" s="439"/>
      <c r="J81" s="468">
        <f t="shared" si="24"/>
        <v>27886</v>
      </c>
      <c r="K81" s="439"/>
      <c r="L81" s="439"/>
      <c r="M81" s="439"/>
      <c r="N81" s="439">
        <v>27886</v>
      </c>
      <c r="O81" s="439">
        <v>27886</v>
      </c>
      <c r="P81" s="439"/>
      <c r="Q81" s="468">
        <f t="shared" si="29"/>
        <v>197682</v>
      </c>
    </row>
    <row r="82" spans="1:34" ht="27.75" hidden="1" customHeight="1" x14ac:dyDescent="0.2">
      <c r="A82" s="44" t="s">
        <v>128</v>
      </c>
      <c r="B82" s="44" t="s">
        <v>204</v>
      </c>
      <c r="C82" s="44" t="s">
        <v>199</v>
      </c>
      <c r="D82" s="58" t="s">
        <v>127</v>
      </c>
      <c r="E82" s="129">
        <f t="shared" si="28"/>
        <v>0</v>
      </c>
      <c r="F82" s="122"/>
      <c r="G82" s="122"/>
      <c r="H82" s="124"/>
      <c r="I82" s="124"/>
      <c r="J82" s="114">
        <f t="shared" si="24"/>
        <v>0</v>
      </c>
      <c r="K82" s="124"/>
      <c r="L82" s="124"/>
      <c r="M82" s="124"/>
      <c r="N82" s="124"/>
      <c r="O82" s="124"/>
      <c r="P82" s="124"/>
      <c r="Q82" s="114">
        <f t="shared" si="29"/>
        <v>0</v>
      </c>
    </row>
    <row r="83" spans="1:34" ht="28.5" hidden="1" customHeight="1" x14ac:dyDescent="0.2">
      <c r="A83" s="44" t="s">
        <v>131</v>
      </c>
      <c r="B83" s="44" t="s">
        <v>316</v>
      </c>
      <c r="C83" s="44" t="s">
        <v>200</v>
      </c>
      <c r="D83" s="58" t="s">
        <v>130</v>
      </c>
      <c r="E83" s="129">
        <f t="shared" si="28"/>
        <v>0</v>
      </c>
      <c r="F83" s="122"/>
      <c r="G83" s="122"/>
      <c r="H83" s="124"/>
      <c r="I83" s="124"/>
      <c r="J83" s="114">
        <f t="shared" si="24"/>
        <v>0</v>
      </c>
      <c r="K83" s="124"/>
      <c r="L83" s="124"/>
      <c r="M83" s="124"/>
      <c r="N83" s="124"/>
      <c r="O83" s="124"/>
      <c r="P83" s="124"/>
      <c r="Q83" s="114">
        <f t="shared" si="29"/>
        <v>0</v>
      </c>
    </row>
    <row r="84" spans="1:34" ht="20.25" hidden="1" customHeight="1" x14ac:dyDescent="0.2">
      <c r="A84" s="44" t="s">
        <v>133</v>
      </c>
      <c r="B84" s="44" t="s">
        <v>317</v>
      </c>
      <c r="C84" s="44" t="s">
        <v>201</v>
      </c>
      <c r="D84" s="58" t="s">
        <v>132</v>
      </c>
      <c r="E84" s="129">
        <f t="shared" si="28"/>
        <v>0</v>
      </c>
      <c r="F84" s="122"/>
      <c r="G84" s="122"/>
      <c r="H84" s="124"/>
      <c r="I84" s="124"/>
      <c r="J84" s="114">
        <f t="shared" si="24"/>
        <v>0</v>
      </c>
      <c r="K84" s="124"/>
      <c r="L84" s="124"/>
      <c r="M84" s="124"/>
      <c r="N84" s="124"/>
      <c r="O84" s="124"/>
      <c r="P84" s="124"/>
      <c r="Q84" s="114">
        <f t="shared" si="29"/>
        <v>0</v>
      </c>
    </row>
    <row r="85" spans="1:34" ht="25.5" hidden="1" customHeight="1" x14ac:dyDescent="0.2">
      <c r="A85" s="44" t="s">
        <v>135</v>
      </c>
      <c r="B85" s="44" t="s">
        <v>318</v>
      </c>
      <c r="C85" s="44" t="s">
        <v>202</v>
      </c>
      <c r="D85" s="58" t="s">
        <v>134</v>
      </c>
      <c r="E85" s="129">
        <f t="shared" si="28"/>
        <v>0</v>
      </c>
      <c r="F85" s="122"/>
      <c r="G85" s="122"/>
      <c r="H85" s="124"/>
      <c r="I85" s="124"/>
      <c r="J85" s="114">
        <f t="shared" si="24"/>
        <v>0</v>
      </c>
      <c r="K85" s="124"/>
      <c r="L85" s="124"/>
      <c r="M85" s="124"/>
      <c r="N85" s="124"/>
      <c r="O85" s="124"/>
      <c r="P85" s="124"/>
      <c r="Q85" s="114">
        <f t="shared" si="29"/>
        <v>0</v>
      </c>
    </row>
    <row r="86" spans="1:34" ht="23.25" customHeight="1" x14ac:dyDescent="0.2">
      <c r="A86" s="44" t="s">
        <v>137</v>
      </c>
      <c r="B86" s="44" t="s">
        <v>319</v>
      </c>
      <c r="C86" s="44" t="s">
        <v>202</v>
      </c>
      <c r="D86" s="58" t="s">
        <v>136</v>
      </c>
      <c r="E86" s="129">
        <f>SUM(F86,I86)</f>
        <v>315450</v>
      </c>
      <c r="F86" s="122">
        <v>315450</v>
      </c>
      <c r="G86" s="118">
        <v>258570</v>
      </c>
      <c r="H86" s="124"/>
      <c r="I86" s="124"/>
      <c r="J86" s="114">
        <f t="shared" si="24"/>
        <v>0</v>
      </c>
      <c r="K86" s="124"/>
      <c r="L86" s="124"/>
      <c r="M86" s="124"/>
      <c r="N86" s="124"/>
      <c r="O86" s="124"/>
      <c r="P86" s="124"/>
      <c r="Q86" s="114">
        <f t="shared" si="29"/>
        <v>315450</v>
      </c>
    </row>
    <row r="87" spans="1:34" ht="24" customHeight="1" x14ac:dyDescent="0.2">
      <c r="A87" s="44" t="s">
        <v>141</v>
      </c>
      <c r="B87" s="44" t="s">
        <v>320</v>
      </c>
      <c r="C87" s="44" t="s">
        <v>202</v>
      </c>
      <c r="D87" s="58" t="s">
        <v>138</v>
      </c>
      <c r="E87" s="129">
        <f>SUM(F87,I87)</f>
        <v>81170</v>
      </c>
      <c r="F87" s="122">
        <v>81170</v>
      </c>
      <c r="G87" s="118">
        <v>66530</v>
      </c>
      <c r="H87" s="124"/>
      <c r="I87" s="124"/>
      <c r="J87" s="114">
        <f t="shared" si="24"/>
        <v>0</v>
      </c>
      <c r="K87" s="124"/>
      <c r="L87" s="124"/>
      <c r="M87" s="124"/>
      <c r="N87" s="124"/>
      <c r="O87" s="124"/>
      <c r="P87" s="124"/>
      <c r="Q87" s="114">
        <f t="shared" si="29"/>
        <v>81170</v>
      </c>
    </row>
    <row r="88" spans="1:34" ht="18" hidden="1" customHeight="1" x14ac:dyDescent="0.2">
      <c r="A88" s="44"/>
      <c r="B88" s="44"/>
      <c r="C88" s="44"/>
      <c r="D88" s="58"/>
      <c r="E88" s="129">
        <f t="shared" si="28"/>
        <v>0</v>
      </c>
      <c r="F88" s="122"/>
      <c r="G88" s="122"/>
      <c r="H88" s="124"/>
      <c r="I88" s="124"/>
      <c r="J88" s="114"/>
      <c r="K88" s="124"/>
      <c r="L88" s="124"/>
      <c r="M88" s="124"/>
      <c r="N88" s="124"/>
      <c r="O88" s="124"/>
      <c r="P88" s="124"/>
      <c r="Q88" s="114">
        <f t="shared" si="29"/>
        <v>0</v>
      </c>
    </row>
    <row r="89" spans="1:34" ht="28.5" hidden="1" customHeight="1" x14ac:dyDescent="0.2">
      <c r="A89" s="44" t="s">
        <v>140</v>
      </c>
      <c r="B89" s="44" t="s">
        <v>321</v>
      </c>
      <c r="C89" s="44" t="s">
        <v>202</v>
      </c>
      <c r="D89" s="58" t="s">
        <v>139</v>
      </c>
      <c r="E89" s="129">
        <f t="shared" si="28"/>
        <v>0</v>
      </c>
      <c r="F89" s="122"/>
      <c r="G89" s="122"/>
      <c r="H89" s="124"/>
      <c r="I89" s="124"/>
      <c r="J89" s="114">
        <f t="shared" si="24"/>
        <v>0</v>
      </c>
      <c r="K89" s="124"/>
      <c r="L89" s="124"/>
      <c r="M89" s="124"/>
      <c r="N89" s="124"/>
      <c r="O89" s="124"/>
      <c r="P89" s="124"/>
      <c r="Q89" s="114">
        <f t="shared" si="29"/>
        <v>0</v>
      </c>
    </row>
    <row r="90" spans="1:34" ht="21" hidden="1" customHeight="1" x14ac:dyDescent="0.2">
      <c r="A90" s="44" t="s">
        <v>274</v>
      </c>
      <c r="B90" s="44" t="s">
        <v>322</v>
      </c>
      <c r="C90" s="44"/>
      <c r="D90" s="49" t="s">
        <v>275</v>
      </c>
      <c r="E90" s="129">
        <f>SUM(E91)</f>
        <v>0</v>
      </c>
      <c r="F90" s="122"/>
      <c r="G90" s="122"/>
      <c r="H90" s="122"/>
      <c r="I90" s="122"/>
      <c r="J90" s="129">
        <f t="shared" ref="J90:Q90" si="32">SUM(J91)</f>
        <v>0</v>
      </c>
      <c r="K90" s="122"/>
      <c r="L90" s="122"/>
      <c r="M90" s="122"/>
      <c r="N90" s="122"/>
      <c r="O90" s="122"/>
      <c r="P90" s="129">
        <f t="shared" si="32"/>
        <v>0</v>
      </c>
      <c r="Q90" s="129">
        <f t="shared" si="32"/>
        <v>0</v>
      </c>
    </row>
    <row r="91" spans="1:34" s="176" customFormat="1" ht="29.25" hidden="1" customHeight="1" x14ac:dyDescent="0.25">
      <c r="A91" s="174" t="s">
        <v>276</v>
      </c>
      <c r="B91" s="174" t="s">
        <v>323</v>
      </c>
      <c r="C91" s="174" t="s">
        <v>203</v>
      </c>
      <c r="D91" s="175" t="s">
        <v>142</v>
      </c>
      <c r="E91" s="163">
        <f>SUM(F91,I91)</f>
        <v>0</v>
      </c>
      <c r="F91" s="152"/>
      <c r="G91" s="152"/>
      <c r="H91" s="133"/>
      <c r="I91" s="133"/>
      <c r="J91" s="147">
        <f>SUM(K91,N91)</f>
        <v>0</v>
      </c>
      <c r="K91" s="133"/>
      <c r="L91" s="133"/>
      <c r="M91" s="133"/>
      <c r="N91" s="133"/>
      <c r="O91" s="133"/>
      <c r="P91" s="133"/>
      <c r="Q91" s="147">
        <f>SUM(E91,J91)</f>
        <v>0</v>
      </c>
    </row>
    <row r="92" spans="1:34" ht="23.25" customHeight="1" x14ac:dyDescent="0.2">
      <c r="A92" s="45" t="s">
        <v>143</v>
      </c>
      <c r="B92" s="45" t="s">
        <v>308</v>
      </c>
      <c r="C92" s="48" t="s">
        <v>224</v>
      </c>
      <c r="D92" s="153" t="s">
        <v>67</v>
      </c>
      <c r="E92" s="129">
        <f>SUM(F92,I92)</f>
        <v>0</v>
      </c>
      <c r="F92" s="122"/>
      <c r="G92" s="122"/>
      <c r="H92" s="124"/>
      <c r="I92" s="124"/>
      <c r="J92" s="114">
        <f>SUM(K92,N92)</f>
        <v>530486</v>
      </c>
      <c r="K92" s="124"/>
      <c r="L92" s="124"/>
      <c r="M92" s="124"/>
      <c r="N92" s="124">
        <v>530486</v>
      </c>
      <c r="O92" s="124">
        <v>530486</v>
      </c>
      <c r="P92" s="124"/>
      <c r="Q92" s="129">
        <f t="shared" ref="Q92:Q93" si="33">SUM(E92,J92)</f>
        <v>530486</v>
      </c>
    </row>
    <row r="93" spans="1:34" ht="23.25" hidden="1" customHeight="1" x14ac:dyDescent="0.2">
      <c r="A93" s="45" t="s">
        <v>416</v>
      </c>
      <c r="B93" s="40" t="s">
        <v>305</v>
      </c>
      <c r="C93" s="50" t="s">
        <v>213</v>
      </c>
      <c r="D93" s="56" t="s">
        <v>60</v>
      </c>
      <c r="E93" s="129"/>
      <c r="F93" s="122"/>
      <c r="G93" s="122"/>
      <c r="H93" s="124"/>
      <c r="I93" s="124"/>
      <c r="J93" s="114">
        <f>SUM(K93,N93)</f>
        <v>0</v>
      </c>
      <c r="K93" s="124"/>
      <c r="L93" s="124"/>
      <c r="M93" s="124"/>
      <c r="N93" s="124"/>
      <c r="O93" s="124"/>
      <c r="P93" s="124"/>
      <c r="Q93" s="129">
        <f t="shared" si="33"/>
        <v>0</v>
      </c>
    </row>
    <row r="94" spans="1:34" ht="41.25" customHeight="1" x14ac:dyDescent="0.25">
      <c r="A94" s="51" t="s">
        <v>156</v>
      </c>
      <c r="B94" s="51"/>
      <c r="C94" s="51"/>
      <c r="D94" s="57" t="s">
        <v>170</v>
      </c>
      <c r="E94" s="132">
        <f>SUM(E95)</f>
        <v>-468128</v>
      </c>
      <c r="F94" s="132">
        <f t="shared" ref="F94:Q94" si="34">SUM(F95)</f>
        <v>-468128</v>
      </c>
      <c r="G94" s="132">
        <f t="shared" si="34"/>
        <v>2301985</v>
      </c>
      <c r="H94" s="132">
        <f t="shared" si="34"/>
        <v>0</v>
      </c>
      <c r="I94" s="132">
        <f t="shared" si="34"/>
        <v>0</v>
      </c>
      <c r="J94" s="132">
        <f t="shared" si="34"/>
        <v>32798</v>
      </c>
      <c r="K94" s="132">
        <f t="shared" si="34"/>
        <v>0</v>
      </c>
      <c r="L94" s="132">
        <f t="shared" si="34"/>
        <v>0</v>
      </c>
      <c r="M94" s="132">
        <f t="shared" si="34"/>
        <v>0</v>
      </c>
      <c r="N94" s="132">
        <f t="shared" si="34"/>
        <v>32798</v>
      </c>
      <c r="O94" s="132">
        <f t="shared" si="34"/>
        <v>32798</v>
      </c>
      <c r="P94" s="132">
        <f t="shared" si="34"/>
        <v>0</v>
      </c>
      <c r="Q94" s="132">
        <f t="shared" si="34"/>
        <v>-435330</v>
      </c>
    </row>
    <row r="95" spans="1:34" s="5" customFormat="1" ht="38.25" customHeight="1" x14ac:dyDescent="0.25">
      <c r="A95" s="51" t="s">
        <v>157</v>
      </c>
      <c r="B95" s="51"/>
      <c r="C95" s="51"/>
      <c r="D95" s="57" t="s">
        <v>170</v>
      </c>
      <c r="E95" s="132">
        <f t="shared" ref="E95:F95" si="35">SUM(E96,E97,E104,E108,E120,E130,E132,E135,E137,E140,E143)</f>
        <v>-468128</v>
      </c>
      <c r="F95" s="132">
        <f t="shared" si="35"/>
        <v>-468128</v>
      </c>
      <c r="G95" s="132">
        <f>SUM(G96,G97,G104,G108,G120,G130,G132,G135,G137,G140,G143)</f>
        <v>2301985</v>
      </c>
      <c r="H95" s="132">
        <f t="shared" ref="H95:Q95" si="36">SUM(H96,H97,H104,H108,H120,H130,H132,H135,H137,H140,H143)</f>
        <v>0</v>
      </c>
      <c r="I95" s="132">
        <f t="shared" si="36"/>
        <v>0</v>
      </c>
      <c r="J95" s="132">
        <f t="shared" si="36"/>
        <v>32798</v>
      </c>
      <c r="K95" s="132">
        <f t="shared" si="36"/>
        <v>0</v>
      </c>
      <c r="L95" s="132">
        <f t="shared" si="36"/>
        <v>0</v>
      </c>
      <c r="M95" s="132">
        <f t="shared" si="36"/>
        <v>0</v>
      </c>
      <c r="N95" s="132">
        <f t="shared" si="36"/>
        <v>32798</v>
      </c>
      <c r="O95" s="132">
        <f t="shared" si="36"/>
        <v>32798</v>
      </c>
      <c r="P95" s="132">
        <f t="shared" ref="P95" si="37">SUM(P96,P97,P104,P108,P120,P130,P132,P135,P137,P140)</f>
        <v>0</v>
      </c>
      <c r="Q95" s="132">
        <f t="shared" si="36"/>
        <v>-435330</v>
      </c>
      <c r="S95" s="281">
        <f>SUM(E95,J95)</f>
        <v>-435330</v>
      </c>
      <c r="T95" s="7"/>
      <c r="U95" s="7"/>
      <c r="V95" s="7"/>
      <c r="W95" s="7"/>
      <c r="X95" s="7"/>
      <c r="Y95" s="7"/>
      <c r="Z95" s="7"/>
      <c r="AA95" s="7"/>
      <c r="AB95" s="7"/>
      <c r="AC95" s="7"/>
      <c r="AD95" s="7"/>
      <c r="AE95" s="7"/>
      <c r="AF95" s="7"/>
      <c r="AG95" s="7"/>
      <c r="AH95" s="7"/>
    </row>
    <row r="96" spans="1:34" s="5" customFormat="1" ht="23.25" customHeight="1" x14ac:dyDescent="0.25">
      <c r="A96" s="180" t="s">
        <v>78</v>
      </c>
      <c r="B96" s="180" t="s">
        <v>211</v>
      </c>
      <c r="C96" s="180" t="s">
        <v>195</v>
      </c>
      <c r="D96" s="368" t="s">
        <v>436</v>
      </c>
      <c r="E96" s="144">
        <f t="shared" ref="E96:E143" si="38">SUM(F96,I96)</f>
        <v>2366480</v>
      </c>
      <c r="F96" s="156">
        <v>2366480</v>
      </c>
      <c r="G96" s="157">
        <v>1939710</v>
      </c>
      <c r="H96" s="157"/>
      <c r="I96" s="157"/>
      <c r="J96" s="158">
        <f>SUM(K96,N96)</f>
        <v>0</v>
      </c>
      <c r="K96" s="157"/>
      <c r="L96" s="157"/>
      <c r="M96" s="157"/>
      <c r="N96" s="157"/>
      <c r="O96" s="157"/>
      <c r="P96" s="157"/>
      <c r="Q96" s="158">
        <f>SUM(E96,J96)</f>
        <v>2366480</v>
      </c>
      <c r="S96" s="7"/>
      <c r="T96" s="7"/>
      <c r="U96" s="7"/>
      <c r="V96" s="7"/>
      <c r="W96" s="7"/>
      <c r="X96" s="7"/>
      <c r="Y96" s="7"/>
      <c r="Z96" s="7"/>
      <c r="AA96" s="7"/>
      <c r="AB96" s="7"/>
      <c r="AC96" s="7"/>
      <c r="AD96" s="7"/>
      <c r="AE96" s="7"/>
      <c r="AF96" s="7"/>
      <c r="AG96" s="7"/>
      <c r="AH96" s="7"/>
    </row>
    <row r="97" spans="1:74" s="159" customFormat="1" ht="55.5" customHeight="1" x14ac:dyDescent="0.25">
      <c r="A97" s="59">
        <v>1513010</v>
      </c>
      <c r="B97" s="240" t="s">
        <v>324</v>
      </c>
      <c r="C97" s="44"/>
      <c r="D97" s="8" t="s">
        <v>146</v>
      </c>
      <c r="E97" s="129">
        <f t="shared" ref="E97:Q97" si="39">SUM(E98,E100,E101,E102,E103)</f>
        <v>-3431600</v>
      </c>
      <c r="F97" s="129">
        <f t="shared" si="39"/>
        <v>-3431600</v>
      </c>
      <c r="G97" s="129">
        <f t="shared" si="39"/>
        <v>0</v>
      </c>
      <c r="H97" s="129">
        <f t="shared" si="39"/>
        <v>0</v>
      </c>
      <c r="I97" s="129">
        <f t="shared" si="39"/>
        <v>0</v>
      </c>
      <c r="J97" s="114">
        <f t="shared" ref="J97:J107" si="40">SUM(K97,N97)</f>
        <v>0</v>
      </c>
      <c r="K97" s="129">
        <f t="shared" si="39"/>
        <v>0</v>
      </c>
      <c r="L97" s="129">
        <f t="shared" si="39"/>
        <v>0</v>
      </c>
      <c r="M97" s="129">
        <f t="shared" si="39"/>
        <v>0</v>
      </c>
      <c r="N97" s="129">
        <f t="shared" si="39"/>
        <v>0</v>
      </c>
      <c r="O97" s="129">
        <f t="shared" si="39"/>
        <v>0</v>
      </c>
      <c r="P97" s="129">
        <f t="shared" si="39"/>
        <v>0</v>
      </c>
      <c r="Q97" s="129">
        <f t="shared" si="39"/>
        <v>-3431600</v>
      </c>
      <c r="S97" s="160"/>
      <c r="T97" s="160"/>
      <c r="U97" s="160"/>
      <c r="V97" s="160"/>
      <c r="W97" s="160"/>
      <c r="X97" s="160"/>
      <c r="Y97" s="160"/>
      <c r="Z97" s="160"/>
      <c r="AA97" s="160"/>
      <c r="AB97" s="160"/>
      <c r="AC97" s="160"/>
      <c r="AD97" s="160"/>
      <c r="AE97" s="160"/>
      <c r="AF97" s="160"/>
      <c r="AG97" s="160"/>
      <c r="AH97" s="160"/>
    </row>
    <row r="98" spans="1:74" s="155" customFormat="1" ht="142.5" customHeight="1" x14ac:dyDescent="0.25">
      <c r="A98" s="162">
        <v>1513011</v>
      </c>
      <c r="B98" s="241" t="s">
        <v>325</v>
      </c>
      <c r="C98" s="151">
        <v>1030</v>
      </c>
      <c r="D98" s="181" t="s">
        <v>79</v>
      </c>
      <c r="E98" s="421">
        <f t="shared" si="38"/>
        <v>-540000</v>
      </c>
      <c r="F98" s="420">
        <v>-540000</v>
      </c>
      <c r="G98" s="423"/>
      <c r="H98" s="423"/>
      <c r="I98" s="423"/>
      <c r="J98" s="424">
        <f t="shared" si="40"/>
        <v>0</v>
      </c>
      <c r="K98" s="423"/>
      <c r="L98" s="423"/>
      <c r="M98" s="423"/>
      <c r="N98" s="425"/>
      <c r="O98" s="425"/>
      <c r="P98" s="423"/>
      <c r="Q98" s="424">
        <f t="shared" ref="Q98:Q104" si="41">SUM(E98,J98)</f>
        <v>-540000</v>
      </c>
      <c r="S98" s="182"/>
      <c r="T98" s="182"/>
      <c r="U98" s="182"/>
      <c r="V98" s="182"/>
      <c r="W98" s="182"/>
      <c r="X98" s="182"/>
      <c r="Y98" s="182"/>
      <c r="Z98" s="182"/>
      <c r="AA98" s="182"/>
      <c r="AB98" s="182"/>
      <c r="AC98" s="182"/>
      <c r="AD98" s="182"/>
      <c r="AE98" s="182"/>
      <c r="AF98" s="182"/>
      <c r="AG98" s="182"/>
      <c r="AH98" s="182"/>
    </row>
    <row r="99" spans="1:74" s="166" customFormat="1" ht="146.25" customHeight="1" x14ac:dyDescent="0.25">
      <c r="A99" s="183"/>
      <c r="B99" s="242"/>
      <c r="C99" s="184"/>
      <c r="D99" s="195" t="s">
        <v>268</v>
      </c>
      <c r="E99" s="426"/>
      <c r="F99" s="427"/>
      <c r="G99" s="428"/>
      <c r="H99" s="429"/>
      <c r="I99" s="428"/>
      <c r="J99" s="430"/>
      <c r="K99" s="431"/>
      <c r="L99" s="428"/>
      <c r="M99" s="428"/>
      <c r="N99" s="428"/>
      <c r="O99" s="428"/>
      <c r="P99" s="432"/>
      <c r="Q99" s="430"/>
      <c r="R99" s="185"/>
    </row>
    <row r="100" spans="1:74" s="188" customFormat="1" ht="253.5" customHeight="1" x14ac:dyDescent="0.25">
      <c r="A100" s="186" t="s">
        <v>147</v>
      </c>
      <c r="B100" s="186" t="s">
        <v>326</v>
      </c>
      <c r="C100" s="186" t="s">
        <v>91</v>
      </c>
      <c r="D100" s="187" t="s">
        <v>269</v>
      </c>
      <c r="E100" s="433">
        <f t="shared" si="38"/>
        <v>-90000</v>
      </c>
      <c r="F100" s="434">
        <v>-90000</v>
      </c>
      <c r="G100" s="435"/>
      <c r="H100" s="435"/>
      <c r="I100" s="435"/>
      <c r="J100" s="430">
        <f t="shared" si="40"/>
        <v>0</v>
      </c>
      <c r="K100" s="435"/>
      <c r="L100" s="435"/>
      <c r="M100" s="435"/>
      <c r="N100" s="435"/>
      <c r="O100" s="435"/>
      <c r="P100" s="435"/>
      <c r="Q100" s="436">
        <f t="shared" si="41"/>
        <v>-90000</v>
      </c>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92"/>
    </row>
    <row r="101" spans="1:74" s="149" customFormat="1" ht="58.5" customHeight="1" x14ac:dyDescent="0.25">
      <c r="A101" s="162">
        <v>1513013</v>
      </c>
      <c r="B101" s="241" t="s">
        <v>327</v>
      </c>
      <c r="C101" s="151" t="s">
        <v>214</v>
      </c>
      <c r="D101" s="177" t="s">
        <v>80</v>
      </c>
      <c r="E101" s="421">
        <f>SUM(F101,I115)</f>
        <v>-1000000</v>
      </c>
      <c r="F101" s="420">
        <v>-1000000</v>
      </c>
      <c r="G101" s="435"/>
      <c r="H101" s="435"/>
      <c r="I101" s="435"/>
      <c r="J101" s="437">
        <f t="shared" si="40"/>
        <v>0</v>
      </c>
      <c r="K101" s="438"/>
      <c r="L101" s="438"/>
      <c r="M101" s="438"/>
      <c r="N101" s="438"/>
      <c r="O101" s="438"/>
      <c r="P101" s="438"/>
      <c r="Q101" s="437">
        <f t="shared" si="41"/>
        <v>-1000000</v>
      </c>
      <c r="S101" s="166"/>
      <c r="T101" s="166"/>
      <c r="U101" s="166"/>
      <c r="V101" s="166"/>
      <c r="W101" s="166"/>
      <c r="X101" s="166"/>
      <c r="Y101" s="166"/>
      <c r="Z101" s="166"/>
      <c r="AA101" s="166"/>
      <c r="AB101" s="166"/>
      <c r="AC101" s="166"/>
      <c r="AD101" s="166"/>
      <c r="AE101" s="166"/>
      <c r="AF101" s="166"/>
      <c r="AG101" s="166"/>
      <c r="AH101" s="166"/>
    </row>
    <row r="102" spans="1:74" s="149" customFormat="1" ht="25.5" customHeight="1" x14ac:dyDescent="0.25">
      <c r="A102" s="162">
        <v>1513015</v>
      </c>
      <c r="B102" s="241" t="s">
        <v>328</v>
      </c>
      <c r="C102" s="151" t="s">
        <v>214</v>
      </c>
      <c r="D102" s="177" t="s">
        <v>81</v>
      </c>
      <c r="E102" s="421">
        <f>SUM(F102,I116)</f>
        <v>-301600</v>
      </c>
      <c r="F102" s="420">
        <v>-301600</v>
      </c>
      <c r="G102" s="435"/>
      <c r="H102" s="435"/>
      <c r="I102" s="435"/>
      <c r="J102" s="437">
        <f t="shared" si="40"/>
        <v>0</v>
      </c>
      <c r="K102" s="438"/>
      <c r="L102" s="438"/>
      <c r="M102" s="438"/>
      <c r="N102" s="438"/>
      <c r="O102" s="438"/>
      <c r="P102" s="438"/>
      <c r="Q102" s="437">
        <f t="shared" si="41"/>
        <v>-301600</v>
      </c>
      <c r="S102" s="166"/>
      <c r="T102" s="166"/>
      <c r="U102" s="166"/>
      <c r="V102" s="166"/>
      <c r="W102" s="166"/>
      <c r="X102" s="166"/>
      <c r="Y102" s="166"/>
      <c r="Z102" s="166"/>
      <c r="AA102" s="166"/>
      <c r="AB102" s="166"/>
      <c r="AC102" s="166"/>
      <c r="AD102" s="166"/>
      <c r="AE102" s="166"/>
      <c r="AF102" s="166"/>
      <c r="AG102" s="166"/>
      <c r="AH102" s="166"/>
    </row>
    <row r="103" spans="1:74" s="149" customFormat="1" ht="31.5" customHeight="1" x14ac:dyDescent="0.25">
      <c r="A103" s="162">
        <v>1513016</v>
      </c>
      <c r="B103" s="241" t="s">
        <v>329</v>
      </c>
      <c r="C103" s="151" t="s">
        <v>208</v>
      </c>
      <c r="D103" s="181" t="s">
        <v>82</v>
      </c>
      <c r="E103" s="421">
        <f>SUM(F103,I117)</f>
        <v>-1500000</v>
      </c>
      <c r="F103" s="420">
        <v>-1500000</v>
      </c>
      <c r="G103" s="425"/>
      <c r="H103" s="425"/>
      <c r="I103" s="425"/>
      <c r="J103" s="424">
        <f t="shared" si="40"/>
        <v>0</v>
      </c>
      <c r="K103" s="500"/>
      <c r="L103" s="500"/>
      <c r="M103" s="500"/>
      <c r="N103" s="500"/>
      <c r="O103" s="500"/>
      <c r="P103" s="500"/>
      <c r="Q103" s="424">
        <f t="shared" si="41"/>
        <v>-1500000</v>
      </c>
      <c r="S103" s="166"/>
      <c r="T103" s="166"/>
      <c r="U103" s="166"/>
      <c r="V103" s="166"/>
      <c r="W103" s="166"/>
      <c r="X103" s="166"/>
      <c r="Y103" s="166"/>
      <c r="Z103" s="166"/>
      <c r="AA103" s="166"/>
      <c r="AB103" s="166"/>
      <c r="AC103" s="166"/>
      <c r="AD103" s="166"/>
      <c r="AE103" s="166"/>
      <c r="AF103" s="166"/>
      <c r="AG103" s="166"/>
      <c r="AH103" s="166"/>
    </row>
    <row r="104" spans="1:74" s="5" customFormat="1" ht="29.25" hidden="1" customHeight="1" x14ac:dyDescent="0.25">
      <c r="A104" s="59">
        <v>1513020</v>
      </c>
      <c r="B104" s="240" t="s">
        <v>330</v>
      </c>
      <c r="C104" s="44"/>
      <c r="D104" s="2" t="s">
        <v>93</v>
      </c>
      <c r="E104" s="129">
        <f>SUM(E105:E107)</f>
        <v>0</v>
      </c>
      <c r="F104" s="129">
        <f>SUM(F105:F107)</f>
        <v>0</v>
      </c>
      <c r="G104" s="129">
        <f>SUM(G105:G107)</f>
        <v>0</v>
      </c>
      <c r="H104" s="129">
        <f>SUM(H105:H107)</f>
        <v>0</v>
      </c>
      <c r="I104" s="129">
        <f>SUM(I105:I107)</f>
        <v>0</v>
      </c>
      <c r="J104" s="114">
        <f t="shared" si="40"/>
        <v>0</v>
      </c>
      <c r="K104" s="129">
        <f t="shared" ref="K104:P104" si="42">SUM(K105:K107)</f>
        <v>0</v>
      </c>
      <c r="L104" s="129">
        <f t="shared" si="42"/>
        <v>0</v>
      </c>
      <c r="M104" s="129">
        <f t="shared" si="42"/>
        <v>0</v>
      </c>
      <c r="N104" s="129">
        <f t="shared" si="42"/>
        <v>0</v>
      </c>
      <c r="O104" s="129">
        <f t="shared" si="42"/>
        <v>0</v>
      </c>
      <c r="P104" s="129">
        <f t="shared" si="42"/>
        <v>0</v>
      </c>
      <c r="Q104" s="114">
        <f t="shared" si="41"/>
        <v>0</v>
      </c>
      <c r="S104" s="7"/>
      <c r="T104" s="7"/>
      <c r="U104" s="7"/>
      <c r="V104" s="7"/>
      <c r="W104" s="7"/>
      <c r="X104" s="7"/>
      <c r="Y104" s="7"/>
      <c r="Z104" s="7"/>
      <c r="AA104" s="7"/>
      <c r="AB104" s="7"/>
      <c r="AC104" s="7"/>
      <c r="AD104" s="7"/>
      <c r="AE104" s="7"/>
      <c r="AF104" s="7"/>
      <c r="AG104" s="7"/>
      <c r="AH104" s="7"/>
    </row>
    <row r="105" spans="1:74" s="149" customFormat="1" ht="117.75" hidden="1" customHeight="1" x14ac:dyDescent="0.25">
      <c r="A105" s="168">
        <v>1513021</v>
      </c>
      <c r="B105" s="243" t="s">
        <v>331</v>
      </c>
      <c r="C105" s="151">
        <v>1030</v>
      </c>
      <c r="D105" s="177" t="s">
        <v>94</v>
      </c>
      <c r="E105" s="163">
        <f t="shared" si="38"/>
        <v>0</v>
      </c>
      <c r="F105" s="146"/>
      <c r="G105" s="169"/>
      <c r="H105" s="169"/>
      <c r="I105" s="169"/>
      <c r="J105" s="114">
        <f t="shared" si="40"/>
        <v>0</v>
      </c>
      <c r="K105" s="169"/>
      <c r="L105" s="169"/>
      <c r="M105" s="169"/>
      <c r="N105" s="169"/>
      <c r="O105" s="169"/>
      <c r="P105" s="169"/>
      <c r="Q105" s="170">
        <f>SUM(J105,E105)</f>
        <v>0</v>
      </c>
      <c r="S105" s="166"/>
      <c r="T105" s="166"/>
      <c r="U105" s="166"/>
      <c r="V105" s="166"/>
      <c r="W105" s="166"/>
      <c r="X105" s="166"/>
      <c r="Y105" s="166"/>
      <c r="Z105" s="166"/>
      <c r="AA105" s="166"/>
      <c r="AB105" s="166"/>
      <c r="AC105" s="166"/>
      <c r="AD105" s="166"/>
      <c r="AE105" s="166"/>
      <c r="AF105" s="166"/>
      <c r="AG105" s="166"/>
      <c r="AH105" s="166"/>
    </row>
    <row r="106" spans="1:74" s="149" customFormat="1" ht="57" hidden="1" customHeight="1" x14ac:dyDescent="0.25">
      <c r="A106" s="168"/>
      <c r="B106" s="243"/>
      <c r="C106" s="151" t="s">
        <v>214</v>
      </c>
      <c r="D106" s="177" t="s">
        <v>95</v>
      </c>
      <c r="E106" s="163"/>
      <c r="F106" s="146"/>
      <c r="G106" s="169"/>
      <c r="H106" s="169"/>
      <c r="I106" s="169"/>
      <c r="J106" s="114">
        <f t="shared" si="40"/>
        <v>0</v>
      </c>
      <c r="K106" s="169"/>
      <c r="L106" s="169"/>
      <c r="M106" s="169"/>
      <c r="N106" s="169"/>
      <c r="O106" s="169"/>
      <c r="P106" s="169"/>
      <c r="Q106" s="170">
        <f>SUM(J106,E106)</f>
        <v>0</v>
      </c>
      <c r="S106" s="166"/>
      <c r="T106" s="166"/>
      <c r="U106" s="166"/>
      <c r="V106" s="166"/>
      <c r="W106" s="166"/>
      <c r="X106" s="166"/>
      <c r="Y106" s="166"/>
      <c r="Z106" s="166"/>
      <c r="AA106" s="166"/>
      <c r="AB106" s="166"/>
      <c r="AC106" s="166"/>
      <c r="AD106" s="166"/>
      <c r="AE106" s="166"/>
      <c r="AF106" s="166"/>
      <c r="AG106" s="166"/>
      <c r="AH106" s="166"/>
    </row>
    <row r="107" spans="1:74" s="149" customFormat="1" ht="33" hidden="1" customHeight="1" x14ac:dyDescent="0.25">
      <c r="A107" s="168">
        <v>1513026</v>
      </c>
      <c r="B107" s="243" t="s">
        <v>332</v>
      </c>
      <c r="C107" s="151" t="s">
        <v>208</v>
      </c>
      <c r="D107" s="177" t="s">
        <v>96</v>
      </c>
      <c r="E107" s="163">
        <f t="shared" si="38"/>
        <v>0</v>
      </c>
      <c r="F107" s="146"/>
      <c r="G107" s="169"/>
      <c r="H107" s="169"/>
      <c r="I107" s="169"/>
      <c r="J107" s="114">
        <f t="shared" si="40"/>
        <v>0</v>
      </c>
      <c r="K107" s="169"/>
      <c r="L107" s="169"/>
      <c r="M107" s="169"/>
      <c r="N107" s="169"/>
      <c r="O107" s="169"/>
      <c r="P107" s="169"/>
      <c r="Q107" s="170">
        <f>SUM(J107,E107)</f>
        <v>0</v>
      </c>
      <c r="S107" s="166"/>
      <c r="T107" s="166"/>
      <c r="U107" s="166"/>
      <c r="V107" s="166"/>
      <c r="W107" s="166"/>
      <c r="X107" s="166"/>
      <c r="Y107" s="166"/>
      <c r="Z107" s="166"/>
      <c r="AA107" s="166"/>
      <c r="AB107" s="166"/>
      <c r="AC107" s="166"/>
      <c r="AD107" s="166"/>
      <c r="AE107" s="166"/>
      <c r="AF107" s="166"/>
      <c r="AG107" s="166"/>
      <c r="AH107" s="166"/>
    </row>
    <row r="108" spans="1:74" s="5" customFormat="1" ht="115.5" hidden="1" customHeight="1" x14ac:dyDescent="0.25">
      <c r="A108" s="42">
        <v>1513030</v>
      </c>
      <c r="B108" s="245" t="s">
        <v>333</v>
      </c>
      <c r="C108" s="44" t="s">
        <v>91</v>
      </c>
      <c r="D108" s="8" t="s">
        <v>90</v>
      </c>
      <c r="E108" s="129">
        <f t="shared" si="38"/>
        <v>0</v>
      </c>
      <c r="F108" s="122"/>
      <c r="G108" s="122">
        <f t="shared" ref="G108:Q108" si="43">SUM(G109:G112)</f>
        <v>0</v>
      </c>
      <c r="H108" s="122">
        <f t="shared" si="43"/>
        <v>0</v>
      </c>
      <c r="I108" s="122">
        <f t="shared" si="43"/>
        <v>0</v>
      </c>
      <c r="J108" s="129">
        <f t="shared" si="43"/>
        <v>0</v>
      </c>
      <c r="K108" s="122">
        <f t="shared" si="43"/>
        <v>0</v>
      </c>
      <c r="L108" s="122">
        <f t="shared" si="43"/>
        <v>0</v>
      </c>
      <c r="M108" s="122">
        <f t="shared" si="43"/>
        <v>0</v>
      </c>
      <c r="N108" s="122">
        <f t="shared" si="43"/>
        <v>0</v>
      </c>
      <c r="O108" s="122">
        <f t="shared" si="43"/>
        <v>0</v>
      </c>
      <c r="P108" s="122">
        <f t="shared" si="43"/>
        <v>0</v>
      </c>
      <c r="Q108" s="129">
        <f t="shared" si="43"/>
        <v>0</v>
      </c>
      <c r="S108" s="7"/>
      <c r="T108" s="7"/>
      <c r="U108" s="7"/>
      <c r="V108" s="7"/>
      <c r="W108" s="7"/>
      <c r="X108" s="7"/>
      <c r="Y108" s="7"/>
      <c r="Z108" s="7"/>
      <c r="AA108" s="7"/>
      <c r="AB108" s="7"/>
      <c r="AC108" s="7"/>
      <c r="AD108" s="7"/>
      <c r="AE108" s="7"/>
      <c r="AF108" s="7"/>
      <c r="AG108" s="7"/>
      <c r="AH108" s="7"/>
    </row>
    <row r="109" spans="1:74" s="149" customFormat="1" ht="114.75" hidden="1" customHeight="1" x14ac:dyDescent="0.25">
      <c r="A109" s="168">
        <v>1513031</v>
      </c>
      <c r="B109" s="243" t="s">
        <v>408</v>
      </c>
      <c r="C109" s="151" t="s">
        <v>91</v>
      </c>
      <c r="D109" s="361" t="s">
        <v>407</v>
      </c>
      <c r="E109" s="163">
        <f t="shared" si="38"/>
        <v>0</v>
      </c>
      <c r="F109" s="152"/>
      <c r="G109" s="163"/>
      <c r="H109" s="163"/>
      <c r="I109" s="163"/>
      <c r="J109" s="147">
        <f t="shared" ref="J109:J111" si="44">SUM(K109,N109)</f>
        <v>0</v>
      </c>
      <c r="K109" s="163"/>
      <c r="L109" s="163"/>
      <c r="M109" s="163"/>
      <c r="N109" s="163"/>
      <c r="O109" s="163"/>
      <c r="P109" s="163"/>
      <c r="Q109" s="170">
        <f t="shared" ref="Q109:Q111" si="45">SUM(J109,E109)</f>
        <v>0</v>
      </c>
      <c r="S109" s="166"/>
      <c r="T109" s="166"/>
      <c r="U109" s="166"/>
      <c r="V109" s="166"/>
      <c r="W109" s="166"/>
      <c r="X109" s="166"/>
      <c r="Y109" s="166"/>
      <c r="Z109" s="166"/>
      <c r="AA109" s="166"/>
      <c r="AB109" s="166"/>
      <c r="AC109" s="166"/>
      <c r="AD109" s="166"/>
      <c r="AE109" s="166"/>
      <c r="AF109" s="166"/>
      <c r="AG109" s="166"/>
      <c r="AH109" s="166"/>
    </row>
    <row r="110" spans="1:74" s="149" customFormat="1" ht="39" hidden="1" customHeight="1" x14ac:dyDescent="0.25">
      <c r="A110" s="168">
        <v>1513033</v>
      </c>
      <c r="B110" s="243" t="s">
        <v>409</v>
      </c>
      <c r="C110" s="151" t="s">
        <v>214</v>
      </c>
      <c r="D110" s="361" t="s">
        <v>410</v>
      </c>
      <c r="E110" s="163">
        <f t="shared" si="38"/>
        <v>0</v>
      </c>
      <c r="F110" s="152"/>
      <c r="G110" s="163"/>
      <c r="H110" s="163"/>
      <c r="I110" s="163"/>
      <c r="J110" s="147">
        <f t="shared" si="44"/>
        <v>0</v>
      </c>
      <c r="K110" s="163"/>
      <c r="L110" s="163"/>
      <c r="M110" s="163"/>
      <c r="N110" s="163"/>
      <c r="O110" s="163"/>
      <c r="P110" s="163"/>
      <c r="Q110" s="170">
        <f t="shared" si="45"/>
        <v>0</v>
      </c>
      <c r="S110" s="166"/>
      <c r="T110" s="166"/>
      <c r="U110" s="166"/>
      <c r="V110" s="166"/>
      <c r="W110" s="166"/>
      <c r="X110" s="166"/>
      <c r="Y110" s="166"/>
      <c r="Z110" s="166"/>
      <c r="AA110" s="166"/>
      <c r="AB110" s="166"/>
      <c r="AC110" s="166"/>
      <c r="AD110" s="166"/>
      <c r="AE110" s="166"/>
      <c r="AF110" s="166"/>
      <c r="AG110" s="166"/>
      <c r="AH110" s="166"/>
    </row>
    <row r="111" spans="1:74" s="149" customFormat="1" ht="21" hidden="1" customHeight="1" x14ac:dyDescent="0.25">
      <c r="A111" s="168">
        <v>1513034</v>
      </c>
      <c r="B111" s="243" t="s">
        <v>412</v>
      </c>
      <c r="C111" s="151" t="s">
        <v>214</v>
      </c>
      <c r="D111" s="361" t="s">
        <v>411</v>
      </c>
      <c r="E111" s="163">
        <f t="shared" si="38"/>
        <v>0</v>
      </c>
      <c r="F111" s="152"/>
      <c r="G111" s="163"/>
      <c r="H111" s="163"/>
      <c r="I111" s="163"/>
      <c r="J111" s="147">
        <f t="shared" si="44"/>
        <v>0</v>
      </c>
      <c r="K111" s="163"/>
      <c r="L111" s="163"/>
      <c r="M111" s="163"/>
      <c r="N111" s="163"/>
      <c r="O111" s="163"/>
      <c r="P111" s="163"/>
      <c r="Q111" s="170">
        <f t="shared" si="45"/>
        <v>0</v>
      </c>
      <c r="S111" s="166"/>
      <c r="T111" s="166"/>
      <c r="U111" s="166"/>
      <c r="V111" s="166"/>
      <c r="W111" s="166"/>
      <c r="X111" s="166"/>
      <c r="Y111" s="166"/>
      <c r="Z111" s="166"/>
      <c r="AA111" s="166"/>
      <c r="AB111" s="166"/>
      <c r="AC111" s="166"/>
      <c r="AD111" s="166"/>
      <c r="AE111" s="166"/>
      <c r="AF111" s="166"/>
      <c r="AG111" s="166"/>
      <c r="AH111" s="166"/>
    </row>
    <row r="112" spans="1:74" s="149" customFormat="1" ht="31.5" hidden="1" customHeight="1" x14ac:dyDescent="0.25">
      <c r="A112" s="162">
        <v>1513035</v>
      </c>
      <c r="B112" s="241" t="s">
        <v>334</v>
      </c>
      <c r="C112" s="151" t="s">
        <v>214</v>
      </c>
      <c r="D112" s="177" t="s">
        <v>92</v>
      </c>
      <c r="E112" s="163">
        <f t="shared" si="38"/>
        <v>0</v>
      </c>
      <c r="F112" s="152"/>
      <c r="G112" s="148"/>
      <c r="H112" s="148"/>
      <c r="I112" s="148"/>
      <c r="J112" s="147">
        <f t="shared" ref="J112:J140" si="46">SUM(K112,N112)</f>
        <v>0</v>
      </c>
      <c r="K112" s="164"/>
      <c r="L112" s="165"/>
      <c r="M112" s="165"/>
      <c r="N112" s="165"/>
      <c r="O112" s="165"/>
      <c r="P112" s="165"/>
      <c r="Q112" s="147">
        <f>SUM(E112,J112)</f>
        <v>0</v>
      </c>
      <c r="S112" s="166"/>
      <c r="T112" s="166"/>
      <c r="U112" s="166"/>
      <c r="V112" s="166"/>
      <c r="W112" s="166"/>
      <c r="X112" s="166"/>
      <c r="Y112" s="166"/>
      <c r="Z112" s="166"/>
      <c r="AA112" s="166"/>
      <c r="AB112" s="166"/>
      <c r="AC112" s="166"/>
      <c r="AD112" s="166"/>
      <c r="AE112" s="166"/>
      <c r="AF112" s="166"/>
      <c r="AG112" s="166"/>
      <c r="AH112" s="166"/>
    </row>
    <row r="113" spans="1:123" s="161" customFormat="1" ht="17.25" hidden="1" customHeight="1" x14ac:dyDescent="0.25">
      <c r="A113" s="59"/>
      <c r="B113" s="240"/>
      <c r="C113" s="44"/>
      <c r="D113" s="8"/>
      <c r="E113" s="163">
        <f t="shared" si="38"/>
        <v>0</v>
      </c>
      <c r="F113" s="122"/>
      <c r="G113" s="120"/>
      <c r="H113" s="120"/>
      <c r="I113" s="120"/>
      <c r="J113" s="114">
        <f t="shared" si="46"/>
        <v>0</v>
      </c>
      <c r="K113" s="116"/>
      <c r="L113" s="121"/>
      <c r="M113" s="121"/>
      <c r="N113" s="121"/>
      <c r="O113" s="121"/>
      <c r="P113" s="121"/>
      <c r="Q113" s="114">
        <f>SUM(E113,J113)</f>
        <v>0</v>
      </c>
      <c r="R113" s="49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c r="CM113" s="178"/>
      <c r="CN113" s="178"/>
      <c r="CO113" s="178"/>
      <c r="CP113" s="178"/>
      <c r="CQ113" s="178"/>
      <c r="CR113" s="178"/>
      <c r="CS113" s="178"/>
      <c r="CT113" s="178"/>
      <c r="CU113" s="178"/>
      <c r="CV113" s="178"/>
      <c r="CW113" s="178"/>
      <c r="CX113" s="178"/>
      <c r="CY113" s="178"/>
      <c r="CZ113" s="178"/>
      <c r="DA113" s="178"/>
      <c r="DB113" s="178"/>
      <c r="DC113" s="178"/>
      <c r="DD113" s="178"/>
      <c r="DE113" s="178"/>
      <c r="DF113" s="178"/>
      <c r="DG113" s="178"/>
      <c r="DH113" s="178"/>
      <c r="DI113" s="178"/>
      <c r="DJ113" s="178"/>
      <c r="DK113" s="178"/>
      <c r="DL113" s="178"/>
      <c r="DM113" s="178"/>
      <c r="DN113" s="178"/>
      <c r="DO113" s="178"/>
      <c r="DP113" s="178"/>
      <c r="DQ113" s="178"/>
      <c r="DR113" s="178"/>
      <c r="DS113" s="178"/>
    </row>
    <row r="114" spans="1:123" s="5" customFormat="1" ht="17.25" hidden="1" customHeight="1" x14ac:dyDescent="0.25">
      <c r="A114" s="59"/>
      <c r="B114" s="240"/>
      <c r="C114" s="44"/>
      <c r="D114" s="43"/>
      <c r="E114" s="163">
        <f t="shared" si="38"/>
        <v>0</v>
      </c>
      <c r="F114" s="122"/>
      <c r="G114" s="120"/>
      <c r="H114" s="120"/>
      <c r="I114" s="120"/>
      <c r="J114" s="114">
        <f t="shared" si="46"/>
        <v>0</v>
      </c>
      <c r="K114" s="116"/>
      <c r="L114" s="121"/>
      <c r="M114" s="121"/>
      <c r="N114" s="121"/>
      <c r="O114" s="121"/>
      <c r="P114" s="121"/>
      <c r="Q114" s="114">
        <f>SUM(E114,J114)</f>
        <v>0</v>
      </c>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row>
    <row r="115" spans="1:123" s="5" customFormat="1" ht="17.25" hidden="1" customHeight="1" x14ac:dyDescent="0.25">
      <c r="A115" s="161"/>
      <c r="B115" s="501"/>
      <c r="C115" s="161"/>
      <c r="D115" s="161"/>
      <c r="E115" s="163">
        <f t="shared" si="38"/>
        <v>0</v>
      </c>
      <c r="F115" s="502"/>
      <c r="G115" s="120"/>
      <c r="H115" s="120"/>
      <c r="I115" s="120"/>
      <c r="J115" s="114">
        <f t="shared" si="46"/>
        <v>0</v>
      </c>
      <c r="K115" s="116"/>
      <c r="L115" s="121"/>
      <c r="M115" s="121"/>
      <c r="N115" s="121"/>
      <c r="O115" s="121"/>
      <c r="P115" s="121"/>
      <c r="Q115" s="114">
        <f>SUM(E101,J115)</f>
        <v>-1000000</v>
      </c>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row>
    <row r="116" spans="1:123" s="5" customFormat="1" ht="17.25" hidden="1" customHeight="1" x14ac:dyDescent="0.25">
      <c r="A116" s="42"/>
      <c r="B116" s="245"/>
      <c r="C116" s="44"/>
      <c r="D116" s="8"/>
      <c r="E116" s="163">
        <f t="shared" si="38"/>
        <v>0</v>
      </c>
      <c r="F116" s="118"/>
      <c r="G116" s="130"/>
      <c r="H116" s="130"/>
      <c r="I116" s="130"/>
      <c r="J116" s="126">
        <f>SUM(K116,N116)</f>
        <v>0</v>
      </c>
      <c r="K116" s="130"/>
      <c r="L116" s="130"/>
      <c r="M116" s="130"/>
      <c r="N116" s="130"/>
      <c r="O116" s="130"/>
      <c r="P116" s="130"/>
      <c r="Q116" s="126">
        <f>SUM(J116,E116)</f>
        <v>0</v>
      </c>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row>
    <row r="117" spans="1:123" s="5" customFormat="1" ht="17.25" hidden="1" customHeight="1" x14ac:dyDescent="0.25">
      <c r="A117" s="59"/>
      <c r="B117" s="240"/>
      <c r="C117" s="44"/>
      <c r="D117" s="8"/>
      <c r="E117" s="163">
        <f t="shared" si="38"/>
        <v>0</v>
      </c>
      <c r="F117" s="122"/>
      <c r="G117" s="120"/>
      <c r="H117" s="120"/>
      <c r="I117" s="120"/>
      <c r="J117" s="114">
        <f t="shared" si="46"/>
        <v>0</v>
      </c>
      <c r="K117" s="116"/>
      <c r="L117" s="121"/>
      <c r="M117" s="121"/>
      <c r="N117" s="121"/>
      <c r="O117" s="121"/>
      <c r="P117" s="121"/>
      <c r="Q117" s="114">
        <f t="shared" ref="Q117:Q125" si="47">SUM(E117,J117)</f>
        <v>0</v>
      </c>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row>
    <row r="118" spans="1:123" s="5" customFormat="1" ht="17.25" hidden="1" customHeight="1" x14ac:dyDescent="0.25">
      <c r="A118" s="59"/>
      <c r="B118" s="240"/>
      <c r="C118" s="44"/>
      <c r="D118" s="161"/>
      <c r="E118" s="163">
        <f t="shared" si="38"/>
        <v>0</v>
      </c>
      <c r="F118" s="122"/>
      <c r="G118" s="120"/>
      <c r="H118" s="120"/>
      <c r="I118" s="120"/>
      <c r="J118" s="114"/>
      <c r="K118" s="116"/>
      <c r="L118" s="121"/>
      <c r="M118" s="121"/>
      <c r="N118" s="121"/>
      <c r="O118" s="121"/>
      <c r="P118" s="121"/>
      <c r="Q118" s="114">
        <f t="shared" si="47"/>
        <v>0</v>
      </c>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row>
    <row r="119" spans="1:123" s="1" customFormat="1" ht="17.25" hidden="1" customHeight="1" x14ac:dyDescent="0.25">
      <c r="A119" s="59"/>
      <c r="B119" s="240"/>
      <c r="C119" s="44"/>
      <c r="D119" s="21"/>
      <c r="E119" s="129">
        <f t="shared" si="38"/>
        <v>0</v>
      </c>
      <c r="F119" s="122"/>
      <c r="G119" s="120"/>
      <c r="H119" s="120"/>
      <c r="I119" s="120"/>
      <c r="J119" s="114">
        <f t="shared" si="46"/>
        <v>0</v>
      </c>
      <c r="K119" s="116"/>
      <c r="L119" s="121"/>
      <c r="M119" s="121"/>
      <c r="N119" s="121"/>
      <c r="O119" s="121"/>
      <c r="P119" s="121"/>
      <c r="Q119" s="114">
        <f t="shared" si="47"/>
        <v>0</v>
      </c>
    </row>
    <row r="120" spans="1:123" s="5" customFormat="1" ht="28.5" hidden="1" customHeight="1" x14ac:dyDescent="0.25">
      <c r="A120" s="59">
        <v>1513040</v>
      </c>
      <c r="B120" s="240" t="s">
        <v>335</v>
      </c>
      <c r="C120" s="44"/>
      <c r="D120" s="8" t="s">
        <v>97</v>
      </c>
      <c r="E120" s="129">
        <f>SUM(E121:E129)</f>
        <v>0</v>
      </c>
      <c r="F120" s="122"/>
      <c r="G120" s="129"/>
      <c r="H120" s="129">
        <f t="shared" ref="H120:Q120" si="48">SUM(H121:H129)</f>
        <v>0</v>
      </c>
      <c r="I120" s="129">
        <f t="shared" si="48"/>
        <v>0</v>
      </c>
      <c r="J120" s="129">
        <f t="shared" si="48"/>
        <v>0</v>
      </c>
      <c r="K120" s="129">
        <f t="shared" si="48"/>
        <v>0</v>
      </c>
      <c r="L120" s="129">
        <f t="shared" si="48"/>
        <v>0</v>
      </c>
      <c r="M120" s="129">
        <f t="shared" si="48"/>
        <v>0</v>
      </c>
      <c r="N120" s="129">
        <f t="shared" si="48"/>
        <v>0</v>
      </c>
      <c r="O120" s="129">
        <f t="shared" si="48"/>
        <v>0</v>
      </c>
      <c r="P120" s="129">
        <f t="shared" si="48"/>
        <v>0</v>
      </c>
      <c r="Q120" s="129">
        <f t="shared" si="48"/>
        <v>0</v>
      </c>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row>
    <row r="121" spans="1:123" s="149" customFormat="1" ht="20.25" hidden="1" customHeight="1" x14ac:dyDescent="0.25">
      <c r="A121" s="162">
        <v>1513041</v>
      </c>
      <c r="B121" s="241" t="s">
        <v>336</v>
      </c>
      <c r="C121" s="151" t="s">
        <v>205</v>
      </c>
      <c r="D121" s="503" t="s">
        <v>98</v>
      </c>
      <c r="E121" s="163">
        <f>SUM(F121,I121)</f>
        <v>0</v>
      </c>
      <c r="F121" s="152"/>
      <c r="G121" s="148"/>
      <c r="H121" s="148"/>
      <c r="I121" s="148"/>
      <c r="J121" s="147">
        <f t="shared" si="46"/>
        <v>0</v>
      </c>
      <c r="K121" s="164"/>
      <c r="L121" s="165"/>
      <c r="M121" s="165"/>
      <c r="N121" s="165"/>
      <c r="O121" s="165"/>
      <c r="P121" s="165"/>
      <c r="Q121" s="147">
        <f t="shared" si="47"/>
        <v>0</v>
      </c>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row>
    <row r="122" spans="1:123" s="149" customFormat="1" ht="22.5" hidden="1" customHeight="1" x14ac:dyDescent="0.25">
      <c r="A122" s="162">
        <v>1513042</v>
      </c>
      <c r="B122" s="241" t="s">
        <v>337</v>
      </c>
      <c r="C122" s="151" t="s">
        <v>205</v>
      </c>
      <c r="D122" s="167" t="s">
        <v>99</v>
      </c>
      <c r="E122" s="163">
        <f t="shared" si="38"/>
        <v>0</v>
      </c>
      <c r="F122" s="152"/>
      <c r="G122" s="148"/>
      <c r="H122" s="148"/>
      <c r="I122" s="148"/>
      <c r="J122" s="147">
        <f t="shared" si="46"/>
        <v>0</v>
      </c>
      <c r="K122" s="164"/>
      <c r="L122" s="165"/>
      <c r="M122" s="165"/>
      <c r="N122" s="165"/>
      <c r="O122" s="165"/>
      <c r="P122" s="165"/>
      <c r="Q122" s="147">
        <f t="shared" si="47"/>
        <v>0</v>
      </c>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row>
    <row r="123" spans="1:123" s="149" customFormat="1" ht="21.75" hidden="1" customHeight="1" x14ac:dyDescent="0.25">
      <c r="A123" s="162">
        <v>1513043</v>
      </c>
      <c r="B123" s="241" t="s">
        <v>338</v>
      </c>
      <c r="C123" s="151" t="s">
        <v>205</v>
      </c>
      <c r="D123" s="167" t="s">
        <v>100</v>
      </c>
      <c r="E123" s="163">
        <f t="shared" si="38"/>
        <v>0</v>
      </c>
      <c r="F123" s="152"/>
      <c r="G123" s="148"/>
      <c r="H123" s="148"/>
      <c r="I123" s="148"/>
      <c r="J123" s="147">
        <f t="shared" si="46"/>
        <v>0</v>
      </c>
      <c r="K123" s="164"/>
      <c r="L123" s="165"/>
      <c r="M123" s="165"/>
      <c r="N123" s="165"/>
      <c r="O123" s="165"/>
      <c r="P123" s="165"/>
      <c r="Q123" s="147">
        <f t="shared" si="47"/>
        <v>0</v>
      </c>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row>
    <row r="124" spans="1:123" s="149" customFormat="1" ht="26.25" hidden="1" customHeight="1" x14ac:dyDescent="0.25">
      <c r="A124" s="162">
        <v>1513044</v>
      </c>
      <c r="B124" s="241" t="s">
        <v>339</v>
      </c>
      <c r="C124" s="151" t="s">
        <v>205</v>
      </c>
      <c r="D124" s="167" t="s">
        <v>101</v>
      </c>
      <c r="E124" s="163">
        <f t="shared" si="38"/>
        <v>0</v>
      </c>
      <c r="F124" s="152"/>
      <c r="G124" s="148"/>
      <c r="H124" s="148"/>
      <c r="I124" s="148"/>
      <c r="J124" s="147">
        <f t="shared" si="46"/>
        <v>0</v>
      </c>
      <c r="K124" s="164"/>
      <c r="L124" s="165"/>
      <c r="M124" s="165"/>
      <c r="N124" s="165"/>
      <c r="O124" s="165"/>
      <c r="P124" s="165"/>
      <c r="Q124" s="147">
        <f t="shared" si="47"/>
        <v>0</v>
      </c>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row>
    <row r="125" spans="1:123" s="149" customFormat="1" ht="20.25" hidden="1" customHeight="1" x14ac:dyDescent="0.25">
      <c r="A125" s="162">
        <v>1513045</v>
      </c>
      <c r="B125" s="241" t="s">
        <v>340</v>
      </c>
      <c r="C125" s="151" t="s">
        <v>205</v>
      </c>
      <c r="D125" s="167" t="s">
        <v>102</v>
      </c>
      <c r="E125" s="163">
        <f t="shared" si="38"/>
        <v>0</v>
      </c>
      <c r="F125" s="152"/>
      <c r="G125" s="148"/>
      <c r="H125" s="148"/>
      <c r="I125" s="148"/>
      <c r="J125" s="147">
        <f t="shared" si="46"/>
        <v>0</v>
      </c>
      <c r="K125" s="164"/>
      <c r="L125" s="165"/>
      <c r="M125" s="165"/>
      <c r="N125" s="165"/>
      <c r="O125" s="165"/>
      <c r="P125" s="165"/>
      <c r="Q125" s="147">
        <f t="shared" si="47"/>
        <v>0</v>
      </c>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row>
    <row r="126" spans="1:123" s="149" customFormat="1" ht="21" hidden="1" customHeight="1" x14ac:dyDescent="0.25">
      <c r="A126" s="168">
        <v>1513046</v>
      </c>
      <c r="B126" s="243" t="s">
        <v>341</v>
      </c>
      <c r="C126" s="151">
        <v>1040</v>
      </c>
      <c r="D126" s="167" t="s">
        <v>103</v>
      </c>
      <c r="E126" s="163">
        <f t="shared" si="38"/>
        <v>0</v>
      </c>
      <c r="F126" s="146"/>
      <c r="G126" s="169"/>
      <c r="H126" s="169"/>
      <c r="I126" s="169"/>
      <c r="J126" s="170">
        <f t="shared" si="46"/>
        <v>0</v>
      </c>
      <c r="K126" s="169"/>
      <c r="L126" s="169"/>
      <c r="M126" s="169"/>
      <c r="N126" s="169"/>
      <c r="O126" s="169"/>
      <c r="P126" s="169"/>
      <c r="Q126" s="170">
        <f>SUM(J126,E126)</f>
        <v>0</v>
      </c>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row>
    <row r="127" spans="1:123" s="149" customFormat="1" ht="19.5" hidden="1" customHeight="1" x14ac:dyDescent="0.25">
      <c r="A127" s="168">
        <v>1513047</v>
      </c>
      <c r="B127" s="243" t="s">
        <v>342</v>
      </c>
      <c r="C127" s="151">
        <v>1040</v>
      </c>
      <c r="D127" s="171" t="s">
        <v>104</v>
      </c>
      <c r="E127" s="163">
        <f t="shared" si="38"/>
        <v>0</v>
      </c>
      <c r="F127" s="146"/>
      <c r="G127" s="169"/>
      <c r="H127" s="169"/>
      <c r="I127" s="169"/>
      <c r="J127" s="147">
        <f t="shared" si="46"/>
        <v>0</v>
      </c>
      <c r="K127" s="169"/>
      <c r="L127" s="169"/>
      <c r="M127" s="169"/>
      <c r="N127" s="169"/>
      <c r="O127" s="169"/>
      <c r="P127" s="169"/>
      <c r="Q127" s="170">
        <f>SUM(J127,E127)</f>
        <v>0</v>
      </c>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row>
    <row r="128" spans="1:123" s="149" customFormat="1" ht="21" hidden="1" customHeight="1" x14ac:dyDescent="0.25">
      <c r="A128" s="162">
        <v>1513048</v>
      </c>
      <c r="B128" s="241" t="s">
        <v>343</v>
      </c>
      <c r="C128" s="151" t="s">
        <v>205</v>
      </c>
      <c r="D128" s="167" t="s">
        <v>105</v>
      </c>
      <c r="E128" s="163">
        <f t="shared" si="38"/>
        <v>0</v>
      </c>
      <c r="F128" s="152"/>
      <c r="G128" s="148"/>
      <c r="H128" s="148"/>
      <c r="I128" s="148"/>
      <c r="J128" s="147">
        <f t="shared" si="46"/>
        <v>0</v>
      </c>
      <c r="K128" s="164"/>
      <c r="L128" s="165"/>
      <c r="M128" s="165"/>
      <c r="N128" s="165"/>
      <c r="O128" s="165"/>
      <c r="P128" s="165"/>
      <c r="Q128" s="147">
        <f>SUM(E128,J128)</f>
        <v>0</v>
      </c>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row>
    <row r="129" spans="1:123" s="149" customFormat="1" ht="30" hidden="1" customHeight="1" x14ac:dyDescent="0.25">
      <c r="A129" s="246">
        <v>1513049</v>
      </c>
      <c r="B129" s="248" t="s">
        <v>344</v>
      </c>
      <c r="C129" s="172">
        <v>1010</v>
      </c>
      <c r="D129" s="191" t="s">
        <v>106</v>
      </c>
      <c r="E129" s="163">
        <f t="shared" si="38"/>
        <v>0</v>
      </c>
      <c r="F129" s="152"/>
      <c r="G129" s="148"/>
      <c r="H129" s="148"/>
      <c r="I129" s="148"/>
      <c r="J129" s="147">
        <f t="shared" si="46"/>
        <v>0</v>
      </c>
      <c r="K129" s="164"/>
      <c r="L129" s="165"/>
      <c r="M129" s="165"/>
      <c r="N129" s="165"/>
      <c r="O129" s="165"/>
      <c r="P129" s="165"/>
      <c r="Q129" s="147">
        <f>SUM(E129,J129)</f>
        <v>0</v>
      </c>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row>
    <row r="130" spans="1:123" s="5" customFormat="1" ht="34.5" hidden="1" customHeight="1" x14ac:dyDescent="0.25">
      <c r="A130" s="247">
        <v>1513050</v>
      </c>
      <c r="B130" s="249" t="s">
        <v>345</v>
      </c>
      <c r="C130" s="173" t="s">
        <v>214</v>
      </c>
      <c r="D130" s="453" t="s">
        <v>107</v>
      </c>
      <c r="E130" s="129">
        <f>SUM(F130,I130)</f>
        <v>0</v>
      </c>
      <c r="F130" s="122"/>
      <c r="G130" s="120"/>
      <c r="H130" s="120"/>
      <c r="I130" s="120"/>
      <c r="J130" s="114">
        <f>SUM(K130,N130)</f>
        <v>0</v>
      </c>
      <c r="K130" s="116"/>
      <c r="L130" s="121"/>
      <c r="M130" s="121"/>
      <c r="N130" s="121"/>
      <c r="O130" s="121"/>
      <c r="P130" s="121"/>
      <c r="Q130" s="114">
        <f>SUM(E130,J130)</f>
        <v>0</v>
      </c>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row>
    <row r="131" spans="1:123" s="5" customFormat="1" ht="23.25" hidden="1" customHeight="1" x14ac:dyDescent="0.25">
      <c r="A131" s="161"/>
      <c r="B131" s="501"/>
      <c r="C131" s="161"/>
      <c r="D131" s="161"/>
      <c r="E131" s="161"/>
      <c r="F131" s="502"/>
      <c r="G131" s="120"/>
      <c r="H131" s="120"/>
      <c r="I131" s="120"/>
      <c r="J131" s="114">
        <f>SUM(K131,N131)</f>
        <v>0</v>
      </c>
      <c r="K131" s="116"/>
      <c r="L131" s="121"/>
      <c r="M131" s="121"/>
      <c r="N131" s="121"/>
      <c r="O131" s="121"/>
      <c r="P131" s="121"/>
      <c r="Q131" s="114"/>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row>
    <row r="132" spans="1:123" s="5" customFormat="1" ht="33.75" hidden="1" customHeight="1" x14ac:dyDescent="0.25">
      <c r="A132" s="40" t="s">
        <v>144</v>
      </c>
      <c r="B132" s="40" t="s">
        <v>346</v>
      </c>
      <c r="C132" s="44" t="s">
        <v>215</v>
      </c>
      <c r="D132" s="46" t="s">
        <v>108</v>
      </c>
      <c r="E132" s="129">
        <f t="shared" si="38"/>
        <v>0</v>
      </c>
      <c r="F132" s="122"/>
      <c r="G132" s="120"/>
      <c r="H132" s="120"/>
      <c r="I132" s="120"/>
      <c r="J132" s="114"/>
      <c r="K132" s="116"/>
      <c r="L132" s="121"/>
      <c r="M132" s="121"/>
      <c r="N132" s="121"/>
      <c r="O132" s="121"/>
      <c r="P132" s="121"/>
      <c r="Q132" s="114">
        <f>SUM(E132,J132)</f>
        <v>0</v>
      </c>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row>
    <row r="133" spans="1:123" s="5" customFormat="1" ht="25.5" hidden="1" customHeight="1" x14ac:dyDescent="0.25">
      <c r="A133" s="44"/>
      <c r="B133" s="44"/>
      <c r="C133" s="44"/>
      <c r="D133" s="47"/>
      <c r="E133" s="129">
        <f t="shared" si="38"/>
        <v>0</v>
      </c>
      <c r="F133" s="122"/>
      <c r="G133" s="120"/>
      <c r="H133" s="120"/>
      <c r="I133" s="120"/>
      <c r="J133" s="114">
        <f t="shared" si="46"/>
        <v>0</v>
      </c>
      <c r="K133" s="116"/>
      <c r="L133" s="121"/>
      <c r="M133" s="121"/>
      <c r="N133" s="121"/>
      <c r="O133" s="121"/>
      <c r="P133" s="121"/>
      <c r="Q133" s="114">
        <f>SUM(J133,E133)</f>
        <v>0</v>
      </c>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row>
    <row r="134" spans="1:123" s="5" customFormat="1" ht="21" hidden="1" customHeight="1" x14ac:dyDescent="0.25">
      <c r="A134" s="44"/>
      <c r="B134" s="44"/>
      <c r="C134" s="44"/>
      <c r="D134" s="41"/>
      <c r="E134" s="129">
        <f t="shared" si="38"/>
        <v>0</v>
      </c>
      <c r="F134" s="122"/>
      <c r="G134" s="124"/>
      <c r="H134" s="124"/>
      <c r="I134" s="124"/>
      <c r="J134" s="114">
        <f>SUM(K134,N134)</f>
        <v>0</v>
      </c>
      <c r="K134" s="124"/>
      <c r="L134" s="124"/>
      <c r="M134" s="124"/>
      <c r="N134" s="124"/>
      <c r="O134" s="124"/>
      <c r="P134" s="124"/>
      <c r="Q134" s="114">
        <f t="shared" ref="Q134:Q140" si="49">SUM(E134,J134)</f>
        <v>0</v>
      </c>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row>
    <row r="135" spans="1:123" s="5" customFormat="1" ht="56.25" hidden="1" customHeight="1" x14ac:dyDescent="0.25">
      <c r="A135" s="45" t="s">
        <v>149</v>
      </c>
      <c r="B135" s="45" t="s">
        <v>347</v>
      </c>
      <c r="C135" s="44"/>
      <c r="D135" s="453" t="s">
        <v>83</v>
      </c>
      <c r="E135" s="129">
        <f>SUM(E136)</f>
        <v>0</v>
      </c>
      <c r="F135" s="122"/>
      <c r="G135" s="129"/>
      <c r="H135" s="129">
        <f t="shared" ref="H135:Q135" si="50">SUM(H136)</f>
        <v>0</v>
      </c>
      <c r="I135" s="129">
        <f t="shared" si="50"/>
        <v>0</v>
      </c>
      <c r="J135" s="129">
        <f t="shared" si="50"/>
        <v>0</v>
      </c>
      <c r="K135" s="129">
        <f t="shared" si="50"/>
        <v>0</v>
      </c>
      <c r="L135" s="129">
        <f t="shared" si="50"/>
        <v>0</v>
      </c>
      <c r="M135" s="129">
        <f t="shared" si="50"/>
        <v>0</v>
      </c>
      <c r="N135" s="129">
        <f t="shared" si="50"/>
        <v>0</v>
      </c>
      <c r="O135" s="129">
        <f t="shared" si="50"/>
        <v>0</v>
      </c>
      <c r="P135" s="129">
        <f t="shared" si="50"/>
        <v>0</v>
      </c>
      <c r="Q135" s="129">
        <f t="shared" si="50"/>
        <v>0</v>
      </c>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row>
    <row r="136" spans="1:123" s="149" customFormat="1" ht="51.75" hidden="1" customHeight="1" x14ac:dyDescent="0.25">
      <c r="A136" s="190" t="s">
        <v>85</v>
      </c>
      <c r="B136" s="190" t="s">
        <v>348</v>
      </c>
      <c r="C136" s="151" t="s">
        <v>215</v>
      </c>
      <c r="D136" s="167" t="s">
        <v>84</v>
      </c>
      <c r="E136" s="163">
        <f>SUM(F136,I136)</f>
        <v>0</v>
      </c>
      <c r="F136" s="152"/>
      <c r="G136" s="133"/>
      <c r="H136" s="133"/>
      <c r="I136" s="133"/>
      <c r="J136" s="147">
        <f>SUM(K136,N136)</f>
        <v>0</v>
      </c>
      <c r="K136" s="133"/>
      <c r="L136" s="133"/>
      <c r="M136" s="133"/>
      <c r="N136" s="133"/>
      <c r="O136" s="133"/>
      <c r="P136" s="133"/>
      <c r="Q136" s="147">
        <f t="shared" si="49"/>
        <v>0</v>
      </c>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row>
    <row r="137" spans="1:123" s="5" customFormat="1" ht="39.75" customHeight="1" x14ac:dyDescent="0.25">
      <c r="A137" s="45" t="s">
        <v>148</v>
      </c>
      <c r="B137" s="45" t="s">
        <v>349</v>
      </c>
      <c r="C137" s="44"/>
      <c r="D137" s="453" t="s">
        <v>86</v>
      </c>
      <c r="E137" s="122">
        <f>SUM(E138:E139)</f>
        <v>596992</v>
      </c>
      <c r="F137" s="122">
        <f t="shared" ref="F137:G137" si="51">SUM(F138:F139)</f>
        <v>596992</v>
      </c>
      <c r="G137" s="122">
        <f t="shared" si="51"/>
        <v>362275</v>
      </c>
      <c r="H137" s="122">
        <f t="shared" ref="H137:Q137" si="52">SUM(H138:H139)</f>
        <v>0</v>
      </c>
      <c r="I137" s="122">
        <f t="shared" si="52"/>
        <v>0</v>
      </c>
      <c r="J137" s="129">
        <f t="shared" si="52"/>
        <v>32798</v>
      </c>
      <c r="K137" s="122">
        <f t="shared" si="52"/>
        <v>0</v>
      </c>
      <c r="L137" s="122">
        <f t="shared" si="52"/>
        <v>0</v>
      </c>
      <c r="M137" s="122">
        <f t="shared" si="52"/>
        <v>0</v>
      </c>
      <c r="N137" s="122">
        <f t="shared" si="52"/>
        <v>32798</v>
      </c>
      <c r="O137" s="122">
        <f t="shared" si="52"/>
        <v>32798</v>
      </c>
      <c r="P137" s="122">
        <f t="shared" si="52"/>
        <v>0</v>
      </c>
      <c r="Q137" s="122">
        <f t="shared" si="52"/>
        <v>629790</v>
      </c>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row>
    <row r="138" spans="1:123" s="155" customFormat="1" ht="42" hidden="1" customHeight="1" x14ac:dyDescent="0.25">
      <c r="A138" s="151" t="s">
        <v>89</v>
      </c>
      <c r="B138" s="151" t="s">
        <v>350</v>
      </c>
      <c r="C138" s="151" t="s">
        <v>216</v>
      </c>
      <c r="D138" s="189" t="s">
        <v>87</v>
      </c>
      <c r="E138" s="163">
        <f>SUM(F138,I138)</f>
        <v>0</v>
      </c>
      <c r="F138" s="152"/>
      <c r="G138" s="152"/>
      <c r="H138" s="152"/>
      <c r="I138" s="154"/>
      <c r="J138" s="147">
        <f>SUM(K138,N138)</f>
        <v>0</v>
      </c>
      <c r="K138" s="133"/>
      <c r="L138" s="133"/>
      <c r="M138" s="133"/>
      <c r="N138" s="133"/>
      <c r="O138" s="133"/>
      <c r="P138" s="133"/>
      <c r="Q138" s="147">
        <f t="shared" si="49"/>
        <v>0</v>
      </c>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82"/>
      <c r="CA138" s="182"/>
      <c r="CB138" s="182"/>
      <c r="CC138" s="182"/>
      <c r="CD138" s="182"/>
      <c r="CE138" s="182"/>
      <c r="CF138" s="182"/>
      <c r="CG138" s="182"/>
      <c r="CH138" s="182"/>
      <c r="CI138" s="182"/>
      <c r="CJ138" s="182"/>
      <c r="CK138" s="182"/>
      <c r="CL138" s="182"/>
      <c r="CM138" s="182"/>
      <c r="CN138" s="182"/>
      <c r="CO138" s="182"/>
      <c r="CP138" s="182"/>
      <c r="CQ138" s="182"/>
      <c r="CR138" s="182"/>
      <c r="CS138" s="182"/>
      <c r="CT138" s="182"/>
      <c r="CU138" s="182"/>
      <c r="CV138" s="182"/>
      <c r="CW138" s="182"/>
      <c r="CX138" s="182"/>
      <c r="CY138" s="182"/>
      <c r="CZ138" s="182"/>
      <c r="DA138" s="182"/>
      <c r="DB138" s="182"/>
      <c r="DC138" s="182"/>
      <c r="DD138" s="182"/>
      <c r="DE138" s="182"/>
      <c r="DF138" s="182"/>
      <c r="DG138" s="182"/>
      <c r="DH138" s="182"/>
      <c r="DI138" s="182"/>
      <c r="DJ138" s="182"/>
      <c r="DK138" s="182"/>
      <c r="DL138" s="182"/>
      <c r="DM138" s="182"/>
      <c r="DN138" s="182"/>
      <c r="DO138" s="182"/>
      <c r="DP138" s="182"/>
      <c r="DQ138" s="182"/>
      <c r="DR138" s="182"/>
      <c r="DS138" s="182"/>
    </row>
    <row r="139" spans="1:123" s="155" customFormat="1" ht="23.25" customHeight="1" x14ac:dyDescent="0.25">
      <c r="A139" s="371">
        <v>1513105</v>
      </c>
      <c r="B139" s="372" t="s">
        <v>351</v>
      </c>
      <c r="C139" s="373" t="s">
        <v>215</v>
      </c>
      <c r="D139" s="181" t="s">
        <v>88</v>
      </c>
      <c r="E139" s="420">
        <f>SUM(F139,I139)</f>
        <v>596992</v>
      </c>
      <c r="F139" s="420">
        <v>596992</v>
      </c>
      <c r="G139" s="425">
        <v>362275</v>
      </c>
      <c r="H139" s="425"/>
      <c r="I139" s="423"/>
      <c r="J139" s="468">
        <f>SUM(K139,N139)</f>
        <v>32798</v>
      </c>
      <c r="K139" s="425"/>
      <c r="L139" s="425"/>
      <c r="M139" s="425"/>
      <c r="N139" s="425">
        <v>32798</v>
      </c>
      <c r="O139" s="425">
        <v>32798</v>
      </c>
      <c r="P139" s="425"/>
      <c r="Q139" s="420">
        <f t="shared" si="49"/>
        <v>629790</v>
      </c>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c r="CB139" s="182"/>
      <c r="CC139" s="182"/>
      <c r="CD139" s="182"/>
      <c r="CE139" s="182"/>
      <c r="CF139" s="182"/>
      <c r="CG139" s="182"/>
      <c r="CH139" s="182"/>
      <c r="CI139" s="182"/>
      <c r="CJ139" s="182"/>
      <c r="CK139" s="182"/>
      <c r="CL139" s="182"/>
      <c r="CM139" s="182"/>
      <c r="CN139" s="182"/>
      <c r="CO139" s="182"/>
      <c r="CP139" s="182"/>
      <c r="CQ139" s="182"/>
      <c r="CR139" s="182"/>
      <c r="CS139" s="182"/>
      <c r="CT139" s="182"/>
      <c r="CU139" s="182"/>
      <c r="CV139" s="182"/>
      <c r="CW139" s="182"/>
      <c r="CX139" s="182"/>
      <c r="CY139" s="182"/>
      <c r="CZ139" s="182"/>
      <c r="DA139" s="182"/>
      <c r="DB139" s="182"/>
      <c r="DC139" s="182"/>
      <c r="DD139" s="182"/>
      <c r="DE139" s="182"/>
      <c r="DF139" s="182"/>
      <c r="DG139" s="182"/>
      <c r="DH139" s="182"/>
      <c r="DI139" s="182"/>
      <c r="DJ139" s="182"/>
      <c r="DK139" s="182"/>
      <c r="DL139" s="182"/>
      <c r="DM139" s="182"/>
      <c r="DN139" s="182"/>
      <c r="DO139" s="182"/>
      <c r="DP139" s="182"/>
      <c r="DQ139" s="182"/>
      <c r="DR139" s="182"/>
      <c r="DS139" s="182"/>
    </row>
    <row r="140" spans="1:123" s="5" customFormat="1" ht="21" hidden="1" customHeight="1" x14ac:dyDescent="0.25">
      <c r="A140" s="40" t="s">
        <v>145</v>
      </c>
      <c r="B140" s="40" t="s">
        <v>286</v>
      </c>
      <c r="C140" s="44" t="s">
        <v>204</v>
      </c>
      <c r="D140" s="55" t="s">
        <v>31</v>
      </c>
      <c r="E140" s="129">
        <f>SUM(F140,I131)</f>
        <v>0</v>
      </c>
      <c r="F140" s="122"/>
      <c r="G140" s="120"/>
      <c r="H140" s="120"/>
      <c r="I140" s="120"/>
      <c r="J140" s="114">
        <f t="shared" si="46"/>
        <v>0</v>
      </c>
      <c r="K140" s="116"/>
      <c r="L140" s="121"/>
      <c r="M140" s="121"/>
      <c r="N140" s="121"/>
      <c r="O140" s="121"/>
      <c r="P140" s="121"/>
      <c r="Q140" s="114">
        <f t="shared" si="49"/>
        <v>0</v>
      </c>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row>
    <row r="141" spans="1:123" s="5" customFormat="1" ht="21.75" hidden="1" customHeight="1" x14ac:dyDescent="0.25">
      <c r="A141" s="44"/>
      <c r="B141" s="44"/>
      <c r="C141" s="44"/>
      <c r="D141" s="47"/>
      <c r="E141" s="129">
        <f t="shared" si="38"/>
        <v>0</v>
      </c>
      <c r="F141" s="118"/>
      <c r="G141" s="125"/>
      <c r="H141" s="125"/>
      <c r="I141" s="125"/>
      <c r="J141" s="126">
        <f>SUM(K141,N141)</f>
        <v>0</v>
      </c>
      <c r="K141" s="125"/>
      <c r="L141" s="125"/>
      <c r="M141" s="125"/>
      <c r="N141" s="125"/>
      <c r="O141" s="125"/>
      <c r="P141" s="125"/>
      <c r="Q141" s="126">
        <f>SUM(J141,E141)</f>
        <v>0</v>
      </c>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row>
    <row r="142" spans="1:123" ht="20.25" hidden="1" customHeight="1" x14ac:dyDescent="0.2">
      <c r="A142" s="45"/>
      <c r="B142" s="45"/>
      <c r="C142" s="48"/>
      <c r="D142" s="153"/>
      <c r="E142" s="129">
        <f t="shared" si="38"/>
        <v>0</v>
      </c>
      <c r="F142" s="122"/>
      <c r="G142" s="122"/>
      <c r="H142" s="124"/>
      <c r="I142" s="124"/>
      <c r="J142" s="114">
        <f>SUM(K142,N142)</f>
        <v>0</v>
      </c>
      <c r="K142" s="124"/>
      <c r="L142" s="124"/>
      <c r="M142" s="124"/>
      <c r="N142" s="124"/>
      <c r="O142" s="124"/>
      <c r="P142" s="124"/>
      <c r="Q142" s="114">
        <f>SUM(E142,J142)</f>
        <v>0</v>
      </c>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row>
    <row r="143" spans="1:123" s="5" customFormat="1" ht="19.5" hidden="1" customHeight="1" x14ac:dyDescent="0.25">
      <c r="A143" s="44" t="s">
        <v>413</v>
      </c>
      <c r="B143" s="44" t="s">
        <v>414</v>
      </c>
      <c r="C143" s="44" t="s">
        <v>211</v>
      </c>
      <c r="D143" s="47" t="s">
        <v>3</v>
      </c>
      <c r="E143" s="129">
        <f t="shared" si="38"/>
        <v>0</v>
      </c>
      <c r="F143" s="131"/>
      <c r="G143" s="125"/>
      <c r="H143" s="125"/>
      <c r="I143" s="125"/>
      <c r="J143" s="126">
        <f>SUM(K143,N143)</f>
        <v>0</v>
      </c>
      <c r="K143" s="125"/>
      <c r="L143" s="125"/>
      <c r="M143" s="125"/>
      <c r="N143" s="125"/>
      <c r="O143" s="125"/>
      <c r="P143" s="125"/>
      <c r="Q143" s="126">
        <f>SUM(J143,E143)</f>
        <v>0</v>
      </c>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row>
    <row r="144" spans="1:123" s="5" customFormat="1" ht="39.75" customHeight="1" x14ac:dyDescent="0.25">
      <c r="A144" s="51" t="s">
        <v>158</v>
      </c>
      <c r="B144" s="51"/>
      <c r="C144" s="51"/>
      <c r="D144" s="60" t="s">
        <v>191</v>
      </c>
      <c r="E144" s="132">
        <f>SUM(E145)</f>
        <v>410144</v>
      </c>
      <c r="F144" s="132">
        <f t="shared" ref="F144:Q144" si="53">SUM(F145)</f>
        <v>410144</v>
      </c>
      <c r="G144" s="132">
        <f t="shared" si="53"/>
        <v>285663</v>
      </c>
      <c r="H144" s="132">
        <f t="shared" si="53"/>
        <v>0</v>
      </c>
      <c r="I144" s="132">
        <f t="shared" si="53"/>
        <v>0</v>
      </c>
      <c r="J144" s="132">
        <f t="shared" si="53"/>
        <v>838123</v>
      </c>
      <c r="K144" s="132">
        <f t="shared" si="53"/>
        <v>0</v>
      </c>
      <c r="L144" s="132">
        <f t="shared" si="53"/>
        <v>0</v>
      </c>
      <c r="M144" s="132">
        <f t="shared" si="53"/>
        <v>0</v>
      </c>
      <c r="N144" s="132">
        <f t="shared" si="53"/>
        <v>838123</v>
      </c>
      <c r="O144" s="132">
        <f t="shared" si="53"/>
        <v>838123</v>
      </c>
      <c r="P144" s="132">
        <f t="shared" si="53"/>
        <v>0</v>
      </c>
      <c r="Q144" s="132">
        <f t="shared" si="53"/>
        <v>1248267</v>
      </c>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row>
    <row r="145" spans="1:257" s="5" customFormat="1" ht="38.25" customHeight="1" x14ac:dyDescent="0.25">
      <c r="A145" s="51" t="s">
        <v>159</v>
      </c>
      <c r="B145" s="51"/>
      <c r="C145" s="51"/>
      <c r="D145" s="60" t="s">
        <v>191</v>
      </c>
      <c r="E145" s="132">
        <f>SUM(E147:E157)</f>
        <v>410144</v>
      </c>
      <c r="F145" s="132">
        <f t="shared" ref="F145:Q145" si="54">SUM(F147:F157)</f>
        <v>410144</v>
      </c>
      <c r="G145" s="132">
        <f t="shared" si="54"/>
        <v>285663</v>
      </c>
      <c r="H145" s="132">
        <f t="shared" si="54"/>
        <v>0</v>
      </c>
      <c r="I145" s="132">
        <f t="shared" si="54"/>
        <v>0</v>
      </c>
      <c r="J145" s="132">
        <f t="shared" si="54"/>
        <v>838123</v>
      </c>
      <c r="K145" s="132">
        <f t="shared" si="54"/>
        <v>0</v>
      </c>
      <c r="L145" s="132">
        <f t="shared" si="54"/>
        <v>0</v>
      </c>
      <c r="M145" s="132">
        <f t="shared" si="54"/>
        <v>0</v>
      </c>
      <c r="N145" s="132">
        <f t="shared" si="54"/>
        <v>838123</v>
      </c>
      <c r="O145" s="132">
        <f t="shared" si="54"/>
        <v>838123</v>
      </c>
      <c r="P145" s="132">
        <f t="shared" si="54"/>
        <v>0</v>
      </c>
      <c r="Q145" s="132">
        <f t="shared" si="54"/>
        <v>1248267</v>
      </c>
      <c r="S145" s="281">
        <f>SUM(E145,J145)</f>
        <v>1248267</v>
      </c>
    </row>
    <row r="146" spans="1:257" s="5" customFormat="1" ht="19.5" hidden="1" customHeight="1" x14ac:dyDescent="0.25">
      <c r="A146" s="53"/>
      <c r="B146" s="53"/>
      <c r="C146" s="53"/>
      <c r="D146" s="54"/>
      <c r="E146" s="126">
        <f>SUM(E147)</f>
        <v>237820</v>
      </c>
      <c r="F146" s="126"/>
      <c r="G146" s="116">
        <f t="shared" ref="G146:Q146" si="55">SUM(G147)</f>
        <v>194940</v>
      </c>
      <c r="H146" s="116">
        <f t="shared" si="55"/>
        <v>0</v>
      </c>
      <c r="I146" s="116"/>
      <c r="J146" s="116">
        <f t="shared" si="55"/>
        <v>0</v>
      </c>
      <c r="K146" s="116">
        <f t="shared" si="55"/>
        <v>0</v>
      </c>
      <c r="L146" s="116">
        <f t="shared" si="55"/>
        <v>0</v>
      </c>
      <c r="M146" s="116">
        <f t="shared" si="55"/>
        <v>0</v>
      </c>
      <c r="N146" s="116">
        <f t="shared" si="55"/>
        <v>0</v>
      </c>
      <c r="O146" s="116">
        <f t="shared" si="55"/>
        <v>0</v>
      </c>
      <c r="P146" s="116">
        <f t="shared" si="55"/>
        <v>0</v>
      </c>
      <c r="Q146" s="116">
        <f t="shared" si="55"/>
        <v>237820</v>
      </c>
    </row>
    <row r="147" spans="1:257" s="5" customFormat="1" ht="23.25" customHeight="1" x14ac:dyDescent="0.25">
      <c r="A147" s="40" t="s">
        <v>121</v>
      </c>
      <c r="B147" s="40" t="s">
        <v>211</v>
      </c>
      <c r="C147" s="40" t="s">
        <v>195</v>
      </c>
      <c r="D147" s="368" t="s">
        <v>436</v>
      </c>
      <c r="E147" s="129">
        <f t="shared" ref="E147:E157" si="56">SUM(F147,I147)</f>
        <v>237820</v>
      </c>
      <c r="F147" s="118">
        <v>237820</v>
      </c>
      <c r="G147" s="120">
        <v>194940</v>
      </c>
      <c r="H147" s="120"/>
      <c r="I147" s="120"/>
      <c r="J147" s="126">
        <f t="shared" ref="J147:J157" si="57">SUM(K147,N147)</f>
        <v>0</v>
      </c>
      <c r="K147" s="116"/>
      <c r="L147" s="116"/>
      <c r="M147" s="116"/>
      <c r="N147" s="120"/>
      <c r="O147" s="120"/>
      <c r="P147" s="119"/>
      <c r="Q147" s="114">
        <f>SUM(J147,E147)</f>
        <v>237820</v>
      </c>
    </row>
    <row r="148" spans="1:257" ht="25.5" hidden="1" customHeight="1" x14ac:dyDescent="0.2">
      <c r="A148" s="44" t="s">
        <v>113</v>
      </c>
      <c r="B148" s="44" t="s">
        <v>352</v>
      </c>
      <c r="C148" s="44" t="s">
        <v>217</v>
      </c>
      <c r="D148" s="49" t="s">
        <v>249</v>
      </c>
      <c r="E148" s="129">
        <f t="shared" si="56"/>
        <v>0</v>
      </c>
      <c r="F148" s="118"/>
      <c r="G148" s="124"/>
      <c r="H148" s="124"/>
      <c r="I148" s="124"/>
      <c r="J148" s="126">
        <f t="shared" si="57"/>
        <v>0</v>
      </c>
      <c r="K148" s="124"/>
      <c r="L148" s="124"/>
      <c r="M148" s="124"/>
      <c r="N148" s="124"/>
      <c r="O148" s="124"/>
      <c r="P148" s="124"/>
      <c r="Q148" s="114">
        <f t="shared" ref="Q148:Q157" si="58">SUM(J148,E148)</f>
        <v>0</v>
      </c>
    </row>
    <row r="149" spans="1:257" ht="21" hidden="1" customHeight="1" x14ac:dyDescent="0.2">
      <c r="A149" s="44"/>
      <c r="B149" s="44"/>
      <c r="C149" s="44"/>
      <c r="D149" s="41"/>
      <c r="E149" s="129">
        <f t="shared" si="56"/>
        <v>0</v>
      </c>
      <c r="F149" s="118"/>
      <c r="G149" s="124"/>
      <c r="H149" s="124"/>
      <c r="I149" s="124"/>
      <c r="J149" s="126"/>
      <c r="K149" s="124"/>
      <c r="L149" s="124"/>
      <c r="M149" s="124"/>
      <c r="N149" s="124"/>
      <c r="O149" s="124"/>
      <c r="P149" s="124"/>
      <c r="Q149" s="114">
        <f t="shared" si="58"/>
        <v>0</v>
      </c>
    </row>
    <row r="150" spans="1:257" s="197" customFormat="1" ht="24" customHeight="1" x14ac:dyDescent="0.2">
      <c r="A150" s="44" t="s">
        <v>115</v>
      </c>
      <c r="B150" s="44" t="s">
        <v>353</v>
      </c>
      <c r="C150" s="44" t="s">
        <v>218</v>
      </c>
      <c r="D150" s="196" t="s">
        <v>114</v>
      </c>
      <c r="E150" s="129">
        <f t="shared" si="56"/>
        <v>43124</v>
      </c>
      <c r="F150" s="118">
        <v>43124</v>
      </c>
      <c r="G150" s="131">
        <v>8993</v>
      </c>
      <c r="H150" s="124"/>
      <c r="I150" s="124"/>
      <c r="J150" s="126">
        <f t="shared" si="57"/>
        <v>0</v>
      </c>
      <c r="K150" s="124"/>
      <c r="L150" s="124"/>
      <c r="M150" s="124"/>
      <c r="N150" s="546"/>
      <c r="O150" s="546"/>
      <c r="P150" s="124"/>
      <c r="Q150" s="114">
        <f t="shared" si="58"/>
        <v>43124</v>
      </c>
    </row>
    <row r="151" spans="1:257" ht="23.25" customHeight="1" x14ac:dyDescent="0.2">
      <c r="A151" s="44" t="s">
        <v>117</v>
      </c>
      <c r="B151" s="44" t="s">
        <v>354</v>
      </c>
      <c r="C151" s="44" t="s">
        <v>199</v>
      </c>
      <c r="D151" s="49" t="s">
        <v>116</v>
      </c>
      <c r="E151" s="129">
        <f t="shared" si="56"/>
        <v>29500</v>
      </c>
      <c r="F151" s="118">
        <v>29500</v>
      </c>
      <c r="G151" s="124"/>
      <c r="H151" s="124"/>
      <c r="I151" s="124"/>
      <c r="J151" s="126">
        <f t="shared" si="57"/>
        <v>766732</v>
      </c>
      <c r="K151" s="124"/>
      <c r="L151" s="124"/>
      <c r="M151" s="124"/>
      <c r="N151" s="124">
        <v>766732</v>
      </c>
      <c r="O151" s="124">
        <v>766732</v>
      </c>
      <c r="P151" s="124"/>
      <c r="Q151" s="114">
        <f t="shared" si="58"/>
        <v>796232</v>
      </c>
    </row>
    <row r="152" spans="1:257" ht="23.25" customHeight="1" x14ac:dyDescent="0.2">
      <c r="A152" s="44" t="s">
        <v>119</v>
      </c>
      <c r="B152" s="44" t="s">
        <v>355</v>
      </c>
      <c r="C152" s="44" t="s">
        <v>219</v>
      </c>
      <c r="D152" s="49" t="s">
        <v>118</v>
      </c>
      <c r="E152" s="129">
        <f t="shared" si="56"/>
        <v>99700</v>
      </c>
      <c r="F152" s="118">
        <v>99700</v>
      </c>
      <c r="G152" s="131">
        <v>81730</v>
      </c>
      <c r="H152" s="124"/>
      <c r="I152" s="124"/>
      <c r="J152" s="126">
        <f t="shared" si="57"/>
        <v>-48400</v>
      </c>
      <c r="K152" s="124"/>
      <c r="L152" s="124"/>
      <c r="M152" s="124"/>
      <c r="N152" s="131">
        <v>-48400</v>
      </c>
      <c r="O152" s="131">
        <v>-48400</v>
      </c>
      <c r="P152" s="124"/>
      <c r="Q152" s="129">
        <f t="shared" ref="Q152:Q154" si="59">SUM(E152,J152)</f>
        <v>51300</v>
      </c>
    </row>
    <row r="153" spans="1:257" s="197" customFormat="1" ht="23.25" customHeight="1" x14ac:dyDescent="0.2">
      <c r="A153" s="45" t="s">
        <v>415</v>
      </c>
      <c r="B153" s="40" t="s">
        <v>305</v>
      </c>
      <c r="C153" s="50" t="s">
        <v>213</v>
      </c>
      <c r="D153" s="56" t="s">
        <v>60</v>
      </c>
      <c r="E153" s="129">
        <f t="shared" si="56"/>
        <v>0</v>
      </c>
      <c r="F153" s="459"/>
      <c r="G153" s="280"/>
      <c r="H153" s="280"/>
      <c r="I153" s="280"/>
      <c r="J153" s="126">
        <f t="shared" si="57"/>
        <v>119791</v>
      </c>
      <c r="K153" s="280"/>
      <c r="L153" s="280"/>
      <c r="M153" s="280"/>
      <c r="N153" s="466">
        <v>119791</v>
      </c>
      <c r="O153" s="466">
        <v>119791</v>
      </c>
      <c r="P153" s="280"/>
      <c r="Q153" s="129">
        <f t="shared" si="58"/>
        <v>119791</v>
      </c>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row>
    <row r="154" spans="1:257" ht="23.25" hidden="1" customHeight="1" x14ac:dyDescent="0.2">
      <c r="A154" s="45" t="s">
        <v>120</v>
      </c>
      <c r="B154" s="45" t="s">
        <v>308</v>
      </c>
      <c r="C154" s="48" t="s">
        <v>224</v>
      </c>
      <c r="D154" s="153" t="s">
        <v>67</v>
      </c>
      <c r="E154" s="129"/>
      <c r="F154" s="360"/>
      <c r="G154" s="122"/>
      <c r="H154" s="124"/>
      <c r="I154" s="124"/>
      <c r="J154" s="114">
        <f>SUM(K154,N154)</f>
        <v>0</v>
      </c>
      <c r="K154" s="124"/>
      <c r="L154" s="124"/>
      <c r="M154" s="124"/>
      <c r="N154" s="124"/>
      <c r="O154" s="124"/>
      <c r="P154" s="124"/>
      <c r="Q154" s="129">
        <f t="shared" si="59"/>
        <v>0</v>
      </c>
    </row>
    <row r="155" spans="1:257" s="16" customFormat="1" ht="21" hidden="1" customHeight="1" x14ac:dyDescent="0.2">
      <c r="A155" s="45"/>
      <c r="B155" s="45"/>
      <c r="C155" s="48"/>
      <c r="D155" s="153"/>
      <c r="E155" s="129">
        <f t="shared" si="56"/>
        <v>0</v>
      </c>
      <c r="F155" s="459"/>
      <c r="G155" s="280"/>
      <c r="H155" s="280"/>
      <c r="I155" s="280"/>
      <c r="J155" s="126">
        <f t="shared" si="57"/>
        <v>0</v>
      </c>
      <c r="K155" s="280"/>
      <c r="L155" s="280"/>
      <c r="M155" s="280"/>
      <c r="N155" s="280"/>
      <c r="O155" s="280"/>
      <c r="P155" s="280"/>
      <c r="Q155" s="114">
        <f t="shared" si="58"/>
        <v>0</v>
      </c>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row>
    <row r="156" spans="1:257" ht="21" hidden="1" customHeight="1" x14ac:dyDescent="0.2">
      <c r="A156" s="280"/>
      <c r="B156" s="280"/>
      <c r="C156" s="280"/>
      <c r="D156" s="280"/>
      <c r="E156" s="129">
        <f t="shared" si="56"/>
        <v>0</v>
      </c>
      <c r="F156" s="459"/>
      <c r="G156" s="280"/>
      <c r="H156" s="280"/>
      <c r="I156" s="280"/>
      <c r="J156" s="126">
        <f t="shared" si="57"/>
        <v>0</v>
      </c>
      <c r="K156" s="280"/>
      <c r="L156" s="280"/>
      <c r="M156" s="280"/>
      <c r="N156" s="280"/>
      <c r="O156" s="280"/>
      <c r="P156" s="280"/>
      <c r="Q156" s="114">
        <f t="shared" si="58"/>
        <v>0</v>
      </c>
    </row>
    <row r="157" spans="1:257" ht="24" hidden="1" customHeight="1" x14ac:dyDescent="0.2">
      <c r="A157" s="280"/>
      <c r="B157" s="280"/>
      <c r="C157" s="280"/>
      <c r="D157" s="280"/>
      <c r="E157" s="129">
        <f t="shared" si="56"/>
        <v>0</v>
      </c>
      <c r="F157" s="280"/>
      <c r="G157" s="280"/>
      <c r="H157" s="280"/>
      <c r="I157" s="280"/>
      <c r="J157" s="126">
        <f t="shared" si="57"/>
        <v>0</v>
      </c>
      <c r="K157" s="280"/>
      <c r="L157" s="280"/>
      <c r="M157" s="280"/>
      <c r="N157" s="280"/>
      <c r="O157" s="280"/>
      <c r="P157" s="280"/>
      <c r="Q157" s="114">
        <f t="shared" si="58"/>
        <v>0</v>
      </c>
    </row>
    <row r="158" spans="1:257" ht="37.5" customHeight="1" x14ac:dyDescent="0.25">
      <c r="A158" s="51" t="s">
        <v>160</v>
      </c>
      <c r="B158" s="51"/>
      <c r="C158" s="51"/>
      <c r="D158" s="61" t="s">
        <v>192</v>
      </c>
      <c r="E158" s="132">
        <f>SUM(E159)</f>
        <v>809190</v>
      </c>
      <c r="F158" s="132">
        <f t="shared" ref="F158:Q159" si="60">SUM(F159)</f>
        <v>809190</v>
      </c>
      <c r="G158" s="132">
        <f t="shared" si="60"/>
        <v>663270</v>
      </c>
      <c r="H158" s="132">
        <f t="shared" si="60"/>
        <v>0</v>
      </c>
      <c r="I158" s="132">
        <f t="shared" si="60"/>
        <v>0</v>
      </c>
      <c r="J158" s="132">
        <f t="shared" si="60"/>
        <v>0</v>
      </c>
      <c r="K158" s="132">
        <f t="shared" si="60"/>
        <v>0</v>
      </c>
      <c r="L158" s="132">
        <f t="shared" si="60"/>
        <v>0</v>
      </c>
      <c r="M158" s="132">
        <f t="shared" si="60"/>
        <v>0</v>
      </c>
      <c r="N158" s="132">
        <f t="shared" si="60"/>
        <v>0</v>
      </c>
      <c r="O158" s="132">
        <f t="shared" si="60"/>
        <v>0</v>
      </c>
      <c r="P158" s="132">
        <f t="shared" si="60"/>
        <v>0</v>
      </c>
      <c r="Q158" s="132">
        <f t="shared" si="60"/>
        <v>809190</v>
      </c>
    </row>
    <row r="159" spans="1:257" ht="38.25" customHeight="1" x14ac:dyDescent="0.25">
      <c r="A159" s="51" t="s">
        <v>161</v>
      </c>
      <c r="B159" s="51"/>
      <c r="C159" s="51"/>
      <c r="D159" s="61" t="s">
        <v>192</v>
      </c>
      <c r="E159" s="132">
        <f>SUM(E160)</f>
        <v>809190</v>
      </c>
      <c r="F159" s="132">
        <f t="shared" si="60"/>
        <v>809190</v>
      </c>
      <c r="G159" s="132">
        <f t="shared" si="60"/>
        <v>663270</v>
      </c>
      <c r="H159" s="132">
        <f t="shared" si="60"/>
        <v>0</v>
      </c>
      <c r="I159" s="132">
        <f t="shared" si="60"/>
        <v>0</v>
      </c>
      <c r="J159" s="132">
        <f t="shared" si="60"/>
        <v>0</v>
      </c>
      <c r="K159" s="132">
        <f t="shared" si="60"/>
        <v>0</v>
      </c>
      <c r="L159" s="132">
        <f t="shared" si="60"/>
        <v>0</v>
      </c>
      <c r="M159" s="132">
        <f t="shared" si="60"/>
        <v>0</v>
      </c>
      <c r="N159" s="132">
        <f t="shared" si="60"/>
        <v>0</v>
      </c>
      <c r="O159" s="132">
        <f t="shared" si="60"/>
        <v>0</v>
      </c>
      <c r="P159" s="132">
        <f t="shared" si="60"/>
        <v>0</v>
      </c>
      <c r="Q159" s="132">
        <f t="shared" si="60"/>
        <v>809190</v>
      </c>
      <c r="S159" s="281">
        <f>SUM(E159,J159)</f>
        <v>809190</v>
      </c>
    </row>
    <row r="160" spans="1:257" ht="24" customHeight="1" x14ac:dyDescent="0.2">
      <c r="A160" s="44" t="s">
        <v>109</v>
      </c>
      <c r="B160" s="44" t="s">
        <v>211</v>
      </c>
      <c r="C160" s="44" t="s">
        <v>195</v>
      </c>
      <c r="D160" s="368" t="s">
        <v>436</v>
      </c>
      <c r="E160" s="129">
        <f>SUM(F160,I160)</f>
        <v>809190</v>
      </c>
      <c r="F160" s="118">
        <v>809190</v>
      </c>
      <c r="G160" s="131">
        <v>663270</v>
      </c>
      <c r="H160" s="124"/>
      <c r="I160" s="124"/>
      <c r="J160" s="126">
        <f>SUM(K160,N160)</f>
        <v>0</v>
      </c>
      <c r="K160" s="124"/>
      <c r="L160" s="124"/>
      <c r="M160" s="124"/>
      <c r="N160" s="124"/>
      <c r="O160" s="124"/>
      <c r="P160" s="124"/>
      <c r="Q160" s="129">
        <f t="shared" ref="Q160" si="61">SUM(E160,J160)</f>
        <v>809190</v>
      </c>
    </row>
    <row r="161" spans="1:19" ht="42.75" hidden="1" customHeight="1" x14ac:dyDescent="0.25">
      <c r="A161" s="51" t="s">
        <v>162</v>
      </c>
      <c r="B161" s="51"/>
      <c r="C161" s="51"/>
      <c r="D161" s="61" t="s">
        <v>192</v>
      </c>
      <c r="E161" s="128">
        <f>SUM(E162)</f>
        <v>0</v>
      </c>
      <c r="F161" s="128">
        <f t="shared" ref="F161:Q161" si="62">SUM(F162)</f>
        <v>0</v>
      </c>
      <c r="G161" s="128">
        <f t="shared" si="62"/>
        <v>0</v>
      </c>
      <c r="H161" s="128">
        <f t="shared" si="62"/>
        <v>0</v>
      </c>
      <c r="I161" s="128">
        <f t="shared" si="62"/>
        <v>0</v>
      </c>
      <c r="J161" s="128">
        <f t="shared" si="62"/>
        <v>0</v>
      </c>
      <c r="K161" s="128">
        <f t="shared" si="62"/>
        <v>0</v>
      </c>
      <c r="L161" s="128">
        <f t="shared" si="62"/>
        <v>0</v>
      </c>
      <c r="M161" s="128">
        <f t="shared" si="62"/>
        <v>0</v>
      </c>
      <c r="N161" s="128">
        <f t="shared" si="62"/>
        <v>0</v>
      </c>
      <c r="O161" s="128">
        <f t="shared" si="62"/>
        <v>0</v>
      </c>
      <c r="P161" s="128">
        <f t="shared" si="62"/>
        <v>0</v>
      </c>
      <c r="Q161" s="128">
        <f t="shared" si="62"/>
        <v>0</v>
      </c>
    </row>
    <row r="162" spans="1:19" ht="35.25" hidden="1" customHeight="1" x14ac:dyDescent="0.25">
      <c r="A162" s="51" t="s">
        <v>163</v>
      </c>
      <c r="B162" s="51"/>
      <c r="C162" s="51"/>
      <c r="D162" s="61" t="s">
        <v>192</v>
      </c>
      <c r="E162" s="128">
        <f>SUM(E163:E164)</f>
        <v>0</v>
      </c>
      <c r="F162" s="128">
        <f t="shared" ref="F162:Q162" si="63">SUM(F163:F164)</f>
        <v>0</v>
      </c>
      <c r="G162" s="128">
        <f t="shared" si="63"/>
        <v>0</v>
      </c>
      <c r="H162" s="128">
        <f t="shared" si="63"/>
        <v>0</v>
      </c>
      <c r="I162" s="128">
        <f t="shared" si="63"/>
        <v>0</v>
      </c>
      <c r="J162" s="128">
        <f t="shared" si="63"/>
        <v>0</v>
      </c>
      <c r="K162" s="128">
        <f t="shared" si="63"/>
        <v>0</v>
      </c>
      <c r="L162" s="128">
        <f t="shared" si="63"/>
        <v>0</v>
      </c>
      <c r="M162" s="128">
        <f t="shared" si="63"/>
        <v>0</v>
      </c>
      <c r="N162" s="128">
        <f t="shared" si="63"/>
        <v>0</v>
      </c>
      <c r="O162" s="128">
        <f t="shared" si="63"/>
        <v>0</v>
      </c>
      <c r="P162" s="128">
        <f t="shared" si="63"/>
        <v>0</v>
      </c>
      <c r="Q162" s="128">
        <f t="shared" si="63"/>
        <v>0</v>
      </c>
      <c r="S162" s="281">
        <f>SUM(E162,J162)</f>
        <v>0</v>
      </c>
    </row>
    <row r="163" spans="1:19" ht="29.25" hidden="1" customHeight="1" x14ac:dyDescent="0.2">
      <c r="A163" s="44" t="s">
        <v>111</v>
      </c>
      <c r="B163" s="44" t="s">
        <v>356</v>
      </c>
      <c r="C163" s="44" t="s">
        <v>211</v>
      </c>
      <c r="D163" s="49" t="s">
        <v>110</v>
      </c>
      <c r="E163" s="129">
        <f>SUM(F163,I163)</f>
        <v>0</v>
      </c>
      <c r="F163" s="118"/>
      <c r="G163" s="124"/>
      <c r="H163" s="124"/>
      <c r="I163" s="124"/>
      <c r="J163" s="126">
        <f>SUM(K163,N163)</f>
        <v>0</v>
      </c>
      <c r="K163" s="124"/>
      <c r="L163" s="124"/>
      <c r="M163" s="124"/>
      <c r="N163" s="124"/>
      <c r="O163" s="124"/>
      <c r="P163" s="124"/>
      <c r="Q163" s="114">
        <f>SUM(E163,J163)</f>
        <v>0</v>
      </c>
    </row>
    <row r="164" spans="1:19" ht="27.75" hidden="1" customHeight="1" x14ac:dyDescent="0.2">
      <c r="A164" s="44" t="s">
        <v>112</v>
      </c>
      <c r="B164" s="44" t="s">
        <v>357</v>
      </c>
      <c r="C164" s="44" t="s">
        <v>212</v>
      </c>
      <c r="D164" s="49" t="s">
        <v>228</v>
      </c>
      <c r="E164" s="129"/>
      <c r="F164" s="122"/>
      <c r="G164" s="133"/>
      <c r="H164" s="133"/>
      <c r="I164" s="133"/>
      <c r="J164" s="114">
        <f>SUM(K164,N164)</f>
        <v>0</v>
      </c>
      <c r="K164" s="133"/>
      <c r="L164" s="133"/>
      <c r="M164" s="133"/>
      <c r="N164" s="133"/>
      <c r="O164" s="133"/>
      <c r="P164" s="133"/>
      <c r="Q164" s="114">
        <f>SUM(E164,J164)</f>
        <v>0</v>
      </c>
    </row>
    <row r="165" spans="1:19" s="5" customFormat="1" ht="34.5" customHeight="1" x14ac:dyDescent="0.25">
      <c r="A165" s="62"/>
      <c r="B165" s="62"/>
      <c r="C165" s="62"/>
      <c r="D165" s="52" t="s">
        <v>193</v>
      </c>
      <c r="E165" s="626">
        <f t="shared" ref="E165:Q165" si="64">SUM(E162,E145,E95,E70,E73,E159,E11)</f>
        <v>15086862.75</v>
      </c>
      <c r="F165" s="626">
        <f t="shared" si="64"/>
        <v>15086862.75</v>
      </c>
      <c r="G165" s="115">
        <f t="shared" si="64"/>
        <v>8115949</v>
      </c>
      <c r="H165" s="115">
        <f t="shared" si="64"/>
        <v>0</v>
      </c>
      <c r="I165" s="115">
        <f t="shared" si="64"/>
        <v>0</v>
      </c>
      <c r="J165" s="626">
        <f t="shared" si="64"/>
        <v>38988526.219999999</v>
      </c>
      <c r="K165" s="626">
        <f t="shared" si="64"/>
        <v>32397381.219999999</v>
      </c>
      <c r="L165" s="115">
        <f t="shared" si="64"/>
        <v>0</v>
      </c>
      <c r="M165" s="115">
        <f t="shared" si="64"/>
        <v>0</v>
      </c>
      <c r="N165" s="115">
        <f t="shared" si="64"/>
        <v>6591145</v>
      </c>
      <c r="O165" s="115">
        <f t="shared" si="64"/>
        <v>6486145</v>
      </c>
      <c r="P165" s="115">
        <f t="shared" si="64"/>
        <v>0</v>
      </c>
      <c r="Q165" s="626">
        <f t="shared" si="64"/>
        <v>54075388.969999999</v>
      </c>
      <c r="S165" s="627">
        <f>SUM(E165,J165)</f>
        <v>54075388.969999999</v>
      </c>
    </row>
    <row r="166" spans="1:19" s="6" customFormat="1" ht="34.5" customHeight="1" x14ac:dyDescent="0.25">
      <c r="A166" s="282"/>
      <c r="B166" s="282"/>
      <c r="C166" s="282"/>
      <c r="D166" s="283"/>
      <c r="E166" s="284"/>
      <c r="F166" s="284"/>
      <c r="G166" s="284"/>
      <c r="H166" s="284"/>
      <c r="I166" s="284"/>
      <c r="J166" s="284"/>
      <c r="K166" s="284"/>
      <c r="L166" s="284"/>
      <c r="M166" s="284"/>
      <c r="N166" s="284"/>
      <c r="O166" s="284"/>
      <c r="P166" s="284"/>
      <c r="Q166" s="284"/>
      <c r="S166" s="281"/>
    </row>
    <row r="167" spans="1:19" s="6" customFormat="1" ht="34.5" customHeight="1" x14ac:dyDescent="0.25">
      <c r="A167" s="282"/>
      <c r="B167" s="282"/>
      <c r="C167" s="282"/>
      <c r="D167" s="283"/>
      <c r="E167" s="284"/>
      <c r="F167" s="284"/>
      <c r="G167" s="284"/>
      <c r="H167" s="284"/>
      <c r="I167" s="284"/>
      <c r="J167" s="284"/>
      <c r="K167" s="284"/>
      <c r="L167" s="284"/>
      <c r="M167" s="284"/>
      <c r="N167" s="284"/>
      <c r="O167" s="284"/>
      <c r="P167" s="284"/>
      <c r="Q167" s="284"/>
      <c r="S167" s="281"/>
    </row>
    <row r="168" spans="1:19" s="285" customFormat="1" x14ac:dyDescent="0.2">
      <c r="C168" s="286"/>
      <c r="D168" s="287"/>
      <c r="E168" s="288"/>
      <c r="F168" s="288"/>
      <c r="G168" s="289"/>
      <c r="H168" s="289"/>
      <c r="I168" s="289"/>
      <c r="J168" s="706"/>
      <c r="K168" s="289"/>
      <c r="L168" s="289"/>
      <c r="M168" s="289"/>
      <c r="N168" s="289"/>
      <c r="O168" s="289"/>
      <c r="P168" s="289"/>
      <c r="Q168" s="288"/>
    </row>
    <row r="169" spans="1:19" s="285" customFormat="1" ht="14.25" customHeight="1" x14ac:dyDescent="0.2">
      <c r="C169" s="286"/>
      <c r="D169" s="287"/>
      <c r="E169" s="290"/>
      <c r="F169" s="290"/>
      <c r="J169" s="707"/>
      <c r="Q169" s="290"/>
    </row>
    <row r="170" spans="1:19" s="285" customFormat="1" ht="16.5" hidden="1" customHeight="1" x14ac:dyDescent="0.25">
      <c r="B170" s="291" t="s">
        <v>383</v>
      </c>
      <c r="C170" s="292"/>
      <c r="D170" s="293" t="s">
        <v>373</v>
      </c>
      <c r="E170" s="294">
        <f t="shared" ref="E170:Q170" si="65">SUM(E12,E13,E71,E74,E96,E147,E160)</f>
        <v>8871700</v>
      </c>
      <c r="F170" s="294">
        <f t="shared" si="65"/>
        <v>8871700</v>
      </c>
      <c r="G170" s="294">
        <f t="shared" si="65"/>
        <v>7150610</v>
      </c>
      <c r="H170" s="294">
        <f t="shared" si="65"/>
        <v>0</v>
      </c>
      <c r="I170" s="294">
        <f t="shared" si="65"/>
        <v>0</v>
      </c>
      <c r="J170" s="294">
        <f t="shared" si="65"/>
        <v>13730</v>
      </c>
      <c r="K170" s="294">
        <f t="shared" si="65"/>
        <v>0</v>
      </c>
      <c r="L170" s="294">
        <f t="shared" si="65"/>
        <v>0</v>
      </c>
      <c r="M170" s="294">
        <f t="shared" si="65"/>
        <v>0</v>
      </c>
      <c r="N170" s="294">
        <f t="shared" si="65"/>
        <v>13730</v>
      </c>
      <c r="O170" s="294">
        <f t="shared" si="65"/>
        <v>13730</v>
      </c>
      <c r="P170" s="294">
        <f t="shared" si="65"/>
        <v>0</v>
      </c>
      <c r="Q170" s="294">
        <f t="shared" si="65"/>
        <v>8885430</v>
      </c>
      <c r="R170" s="294"/>
    </row>
    <row r="171" spans="1:19" s="285" customFormat="1" ht="15.75" hidden="1" x14ac:dyDescent="0.25">
      <c r="B171" s="291" t="s">
        <v>384</v>
      </c>
      <c r="C171" s="292"/>
      <c r="D171" s="293" t="s">
        <v>374</v>
      </c>
      <c r="E171" s="294">
        <f>SUM(E76,E77,E80,E82,E83,E84,E85,E86,E87,E89)</f>
        <v>668248</v>
      </c>
      <c r="F171" s="294">
        <f>SUM(F76,F77,F80,F82,F83,F84,F85,F86,F87,F89)</f>
        <v>668248</v>
      </c>
      <c r="G171" s="294">
        <f>SUM(G76,G77,G80,G82,G83,G84,G85,G86,G87,G89)</f>
        <v>512341</v>
      </c>
      <c r="H171" s="294">
        <f t="shared" ref="H171:Q171" si="66">SUM(H76,H77,H80,H82,H83,H84,H85,H86,H87,H89)</f>
        <v>0</v>
      </c>
      <c r="I171" s="294">
        <f t="shared" si="66"/>
        <v>0</v>
      </c>
      <c r="J171" s="294">
        <f t="shared" si="66"/>
        <v>551213</v>
      </c>
      <c r="K171" s="294">
        <f t="shared" si="66"/>
        <v>0</v>
      </c>
      <c r="L171" s="294">
        <f t="shared" si="66"/>
        <v>0</v>
      </c>
      <c r="M171" s="294">
        <f t="shared" si="66"/>
        <v>0</v>
      </c>
      <c r="N171" s="294">
        <f t="shared" si="66"/>
        <v>551213</v>
      </c>
      <c r="O171" s="294">
        <f t="shared" si="66"/>
        <v>551213</v>
      </c>
      <c r="P171" s="294">
        <f t="shared" si="66"/>
        <v>0</v>
      </c>
      <c r="Q171" s="294">
        <f t="shared" si="66"/>
        <v>1219461</v>
      </c>
    </row>
    <row r="172" spans="1:19" s="285" customFormat="1" ht="15.75" hidden="1" x14ac:dyDescent="0.25">
      <c r="B172" s="291">
        <v>2000</v>
      </c>
      <c r="C172" s="292"/>
      <c r="D172" s="293" t="s">
        <v>375</v>
      </c>
      <c r="E172" s="294">
        <f>SUM(E14,E16,E17)</f>
        <v>314300</v>
      </c>
      <c r="F172" s="294">
        <f t="shared" ref="F172:Q172" si="67">SUM(F14,F16,F17)</f>
        <v>314300</v>
      </c>
      <c r="G172" s="294">
        <f t="shared" si="67"/>
        <v>0</v>
      </c>
      <c r="H172" s="294">
        <f t="shared" si="67"/>
        <v>0</v>
      </c>
      <c r="I172" s="294">
        <f t="shared" si="67"/>
        <v>0</v>
      </c>
      <c r="J172" s="294">
        <f t="shared" si="67"/>
        <v>22220</v>
      </c>
      <c r="K172" s="294">
        <f t="shared" si="67"/>
        <v>0</v>
      </c>
      <c r="L172" s="294">
        <f t="shared" si="67"/>
        <v>0</v>
      </c>
      <c r="M172" s="294">
        <f t="shared" si="67"/>
        <v>0</v>
      </c>
      <c r="N172" s="294">
        <f t="shared" si="67"/>
        <v>22220</v>
      </c>
      <c r="O172" s="294">
        <f t="shared" si="67"/>
        <v>22220</v>
      </c>
      <c r="P172" s="294">
        <f t="shared" si="67"/>
        <v>0</v>
      </c>
      <c r="Q172" s="294">
        <f t="shared" si="67"/>
        <v>336520</v>
      </c>
    </row>
    <row r="173" spans="1:19" s="285" customFormat="1" ht="15.75" hidden="1" x14ac:dyDescent="0.25">
      <c r="B173" s="291" t="s">
        <v>385</v>
      </c>
      <c r="C173" s="292"/>
      <c r="D173" s="293" t="s">
        <v>376</v>
      </c>
      <c r="E173" s="294">
        <f t="shared" ref="E173:Q173" si="68">SUM(E22,E23,E25,E28,E31,E32,E97,E104,E108,E120,E130,E132,E135,E137,E140)</f>
        <v>-3036508</v>
      </c>
      <c r="F173" s="294">
        <f t="shared" si="68"/>
        <v>-3036508</v>
      </c>
      <c r="G173" s="294">
        <f t="shared" si="68"/>
        <v>362275</v>
      </c>
      <c r="H173" s="294">
        <f t="shared" si="68"/>
        <v>0</v>
      </c>
      <c r="I173" s="294">
        <f t="shared" si="68"/>
        <v>0</v>
      </c>
      <c r="J173" s="294">
        <f t="shared" si="68"/>
        <v>90828</v>
      </c>
      <c r="K173" s="294">
        <f t="shared" si="68"/>
        <v>0</v>
      </c>
      <c r="L173" s="294">
        <f t="shared" si="68"/>
        <v>0</v>
      </c>
      <c r="M173" s="294">
        <f t="shared" si="68"/>
        <v>0</v>
      </c>
      <c r="N173" s="294">
        <f t="shared" si="68"/>
        <v>90828</v>
      </c>
      <c r="O173" s="294">
        <f t="shared" si="68"/>
        <v>90828</v>
      </c>
      <c r="P173" s="294">
        <f t="shared" si="68"/>
        <v>0</v>
      </c>
      <c r="Q173" s="294">
        <f t="shared" si="68"/>
        <v>-2945680</v>
      </c>
    </row>
    <row r="174" spans="1:19" s="285" customFormat="1" ht="15" hidden="1" customHeight="1" x14ac:dyDescent="0.25">
      <c r="B174" s="291" t="s">
        <v>386</v>
      </c>
      <c r="C174" s="292"/>
      <c r="D174" s="293" t="s">
        <v>377</v>
      </c>
      <c r="E174" s="294">
        <f>SUM(E148:E153)</f>
        <v>172324</v>
      </c>
      <c r="F174" s="294">
        <f t="shared" ref="F174:Q174" si="69">SUM(F148:F153)</f>
        <v>172324</v>
      </c>
      <c r="G174" s="294">
        <f t="shared" si="69"/>
        <v>90723</v>
      </c>
      <c r="H174" s="294">
        <f t="shared" si="69"/>
        <v>0</v>
      </c>
      <c r="I174" s="294">
        <f t="shared" si="69"/>
        <v>0</v>
      </c>
      <c r="J174" s="294">
        <f t="shared" si="69"/>
        <v>838123</v>
      </c>
      <c r="K174" s="294">
        <f t="shared" si="69"/>
        <v>0</v>
      </c>
      <c r="L174" s="294">
        <f t="shared" si="69"/>
        <v>0</v>
      </c>
      <c r="M174" s="294">
        <f t="shared" si="69"/>
        <v>0</v>
      </c>
      <c r="N174" s="294">
        <f t="shared" si="69"/>
        <v>838123</v>
      </c>
      <c r="O174" s="294">
        <f t="shared" si="69"/>
        <v>838123</v>
      </c>
      <c r="P174" s="294">
        <f t="shared" si="69"/>
        <v>0</v>
      </c>
      <c r="Q174" s="294">
        <f t="shared" si="69"/>
        <v>1010447</v>
      </c>
    </row>
    <row r="175" spans="1:19" s="285" customFormat="1" ht="15.75" hidden="1" x14ac:dyDescent="0.25">
      <c r="B175" s="291" t="s">
        <v>387</v>
      </c>
      <c r="C175" s="292"/>
      <c r="D175" s="293" t="s">
        <v>378</v>
      </c>
      <c r="E175" s="294">
        <f>SUM(E90,E42)</f>
        <v>0</v>
      </c>
      <c r="F175" s="294">
        <f t="shared" ref="F175:Q175" si="70">SUM(F90,F42)</f>
        <v>0</v>
      </c>
      <c r="G175" s="294">
        <f t="shared" si="70"/>
        <v>0</v>
      </c>
      <c r="H175" s="294">
        <f t="shared" si="70"/>
        <v>0</v>
      </c>
      <c r="I175" s="294">
        <f t="shared" si="70"/>
        <v>0</v>
      </c>
      <c r="J175" s="294">
        <f t="shared" si="70"/>
        <v>0</v>
      </c>
      <c r="K175" s="294">
        <f t="shared" si="70"/>
        <v>0</v>
      </c>
      <c r="L175" s="294">
        <f t="shared" si="70"/>
        <v>0</v>
      </c>
      <c r="M175" s="294">
        <f t="shared" si="70"/>
        <v>0</v>
      </c>
      <c r="N175" s="294">
        <f t="shared" si="70"/>
        <v>0</v>
      </c>
      <c r="O175" s="294">
        <f t="shared" si="70"/>
        <v>0</v>
      </c>
      <c r="P175" s="294">
        <f t="shared" si="70"/>
        <v>0</v>
      </c>
      <c r="Q175" s="294">
        <f t="shared" si="70"/>
        <v>0</v>
      </c>
    </row>
    <row r="176" spans="1:19" s="285" customFormat="1" ht="15.75" hidden="1" x14ac:dyDescent="0.25">
      <c r="B176" s="291" t="s">
        <v>388</v>
      </c>
      <c r="C176" s="292"/>
      <c r="D176" s="293" t="s">
        <v>380</v>
      </c>
      <c r="E176" s="294">
        <f>SUM(E33,E34,E39,E40,E41,E45)</f>
        <v>2474930</v>
      </c>
      <c r="F176" s="294">
        <f t="shared" ref="F176:I176" si="71">SUM(F33,F34,F39,F40,F41,F45)</f>
        <v>2474930</v>
      </c>
      <c r="G176" s="294">
        <f t="shared" si="71"/>
        <v>0</v>
      </c>
      <c r="H176" s="294">
        <f t="shared" si="71"/>
        <v>0</v>
      </c>
      <c r="I176" s="294">
        <f t="shared" si="71"/>
        <v>0</v>
      </c>
      <c r="J176" s="294">
        <f>SUM(J37,J40,J41,J45)</f>
        <v>320031</v>
      </c>
      <c r="K176" s="294">
        <f t="shared" ref="K176:Q176" si="72">SUM(K37,K40,K41,K45)</f>
        <v>0</v>
      </c>
      <c r="L176" s="294">
        <f t="shared" si="72"/>
        <v>0</v>
      </c>
      <c r="M176" s="294">
        <f t="shared" si="72"/>
        <v>0</v>
      </c>
      <c r="N176" s="294">
        <f t="shared" si="72"/>
        <v>320031</v>
      </c>
      <c r="O176" s="294">
        <f t="shared" si="72"/>
        <v>320031</v>
      </c>
      <c r="P176" s="294">
        <f t="shared" si="72"/>
        <v>0</v>
      </c>
      <c r="Q176" s="294">
        <f t="shared" si="72"/>
        <v>2162742</v>
      </c>
    </row>
    <row r="177" spans="2:17" s="285" customFormat="1" ht="15.75" hidden="1" x14ac:dyDescent="0.25">
      <c r="B177" s="291" t="s">
        <v>390</v>
      </c>
      <c r="C177" s="292"/>
      <c r="D177" s="293" t="s">
        <v>389</v>
      </c>
      <c r="E177" s="294">
        <f>SUM(E47)</f>
        <v>0</v>
      </c>
      <c r="F177" s="294">
        <f>SUM(F47)</f>
        <v>0</v>
      </c>
      <c r="G177" s="294">
        <f>SUM(G47)</f>
        <v>0</v>
      </c>
      <c r="H177" s="294">
        <f>SUM(H47)</f>
        <v>0</v>
      </c>
      <c r="I177" s="294">
        <f>SUM(I47)</f>
        <v>0</v>
      </c>
      <c r="J177" s="294">
        <f>SUM(J93)</f>
        <v>0</v>
      </c>
      <c r="K177" s="294">
        <f t="shared" ref="K177:Q177" si="73">SUM(K93)</f>
        <v>0</v>
      </c>
      <c r="L177" s="294">
        <f t="shared" si="73"/>
        <v>0</v>
      </c>
      <c r="M177" s="294">
        <f t="shared" si="73"/>
        <v>0</v>
      </c>
      <c r="N177" s="294">
        <f t="shared" si="73"/>
        <v>0</v>
      </c>
      <c r="O177" s="294">
        <f t="shared" si="73"/>
        <v>0</v>
      </c>
      <c r="P177" s="294">
        <f t="shared" si="73"/>
        <v>0</v>
      </c>
      <c r="Q177" s="294">
        <f t="shared" si="73"/>
        <v>0</v>
      </c>
    </row>
    <row r="178" spans="2:17" s="285" customFormat="1" ht="15.75" hidden="1" x14ac:dyDescent="0.25">
      <c r="B178" s="291" t="s">
        <v>391</v>
      </c>
      <c r="C178" s="292"/>
      <c r="D178" s="293" t="s">
        <v>381</v>
      </c>
      <c r="E178" s="294">
        <f>SUM(E49)</f>
        <v>337281</v>
      </c>
      <c r="F178" s="294">
        <f t="shared" ref="F178:Q178" si="74">SUM(F49)</f>
        <v>337281</v>
      </c>
      <c r="G178" s="294">
        <f t="shared" si="74"/>
        <v>0</v>
      </c>
      <c r="H178" s="294">
        <f t="shared" si="74"/>
        <v>0</v>
      </c>
      <c r="I178" s="294">
        <f t="shared" si="74"/>
        <v>0</v>
      </c>
      <c r="J178" s="294">
        <f t="shared" si="74"/>
        <v>0</v>
      </c>
      <c r="K178" s="294">
        <f t="shared" si="74"/>
        <v>0</v>
      </c>
      <c r="L178" s="294">
        <f t="shared" si="74"/>
        <v>0</v>
      </c>
      <c r="M178" s="294">
        <f t="shared" si="74"/>
        <v>0</v>
      </c>
      <c r="N178" s="294">
        <f t="shared" si="74"/>
        <v>0</v>
      </c>
      <c r="O178" s="294">
        <f t="shared" si="74"/>
        <v>0</v>
      </c>
      <c r="P178" s="294">
        <f t="shared" si="74"/>
        <v>0</v>
      </c>
      <c r="Q178" s="294">
        <f t="shared" si="74"/>
        <v>337281</v>
      </c>
    </row>
    <row r="179" spans="2:17" s="285" customFormat="1" ht="15.75" hidden="1" x14ac:dyDescent="0.25">
      <c r="B179" s="291" t="s">
        <v>392</v>
      </c>
      <c r="C179" s="292"/>
      <c r="D179" s="293" t="s">
        <v>393</v>
      </c>
      <c r="E179" s="294">
        <f>SUM(E48)</f>
        <v>0</v>
      </c>
      <c r="F179" s="294">
        <f t="shared" ref="F179:Q179" si="75">SUM(F48)</f>
        <v>0</v>
      </c>
      <c r="G179" s="294">
        <f t="shared" si="75"/>
        <v>0</v>
      </c>
      <c r="H179" s="294">
        <f t="shared" si="75"/>
        <v>0</v>
      </c>
      <c r="I179" s="294">
        <f t="shared" si="75"/>
        <v>0</v>
      </c>
      <c r="J179" s="294">
        <f t="shared" si="75"/>
        <v>0</v>
      </c>
      <c r="K179" s="294">
        <f t="shared" si="75"/>
        <v>0</v>
      </c>
      <c r="L179" s="294">
        <f t="shared" si="75"/>
        <v>0</v>
      </c>
      <c r="M179" s="294">
        <f t="shared" si="75"/>
        <v>0</v>
      </c>
      <c r="N179" s="294">
        <f t="shared" si="75"/>
        <v>0</v>
      </c>
      <c r="O179" s="294">
        <f t="shared" si="75"/>
        <v>0</v>
      </c>
      <c r="P179" s="294">
        <f t="shared" si="75"/>
        <v>0</v>
      </c>
      <c r="Q179" s="294">
        <f t="shared" si="75"/>
        <v>0</v>
      </c>
    </row>
    <row r="180" spans="2:17" s="285" customFormat="1" ht="17.25" hidden="1" customHeight="1" x14ac:dyDescent="0.25">
      <c r="B180" s="291" t="s">
        <v>394</v>
      </c>
      <c r="C180" s="292"/>
      <c r="D180" s="293" t="s">
        <v>382</v>
      </c>
      <c r="E180" s="294">
        <f>SUM(E157,E92,E50,E154)</f>
        <v>0</v>
      </c>
      <c r="F180" s="294">
        <f t="shared" ref="F180:Q180" si="76">SUM(F157,F92,F50,F154)</f>
        <v>0</v>
      </c>
      <c r="G180" s="294">
        <f t="shared" si="76"/>
        <v>0</v>
      </c>
      <c r="H180" s="294">
        <f t="shared" si="76"/>
        <v>0</v>
      </c>
      <c r="I180" s="294">
        <f t="shared" si="76"/>
        <v>0</v>
      </c>
      <c r="J180" s="294">
        <f t="shared" si="76"/>
        <v>0</v>
      </c>
      <c r="K180" s="294">
        <f t="shared" si="76"/>
        <v>0</v>
      </c>
      <c r="L180" s="294">
        <f t="shared" si="76"/>
        <v>0</v>
      </c>
      <c r="M180" s="294">
        <f t="shared" si="76"/>
        <v>0</v>
      </c>
      <c r="N180" s="294">
        <f t="shared" si="76"/>
        <v>0</v>
      </c>
      <c r="O180" s="294">
        <f t="shared" si="76"/>
        <v>0</v>
      </c>
      <c r="P180" s="294">
        <f t="shared" si="76"/>
        <v>0</v>
      </c>
      <c r="Q180" s="294">
        <f t="shared" si="76"/>
        <v>0</v>
      </c>
    </row>
    <row r="181" spans="2:17" s="285" customFormat="1" ht="15" hidden="1" customHeight="1" x14ac:dyDescent="0.25">
      <c r="B181" s="291"/>
      <c r="C181" s="292"/>
      <c r="D181" s="293" t="s">
        <v>395</v>
      </c>
      <c r="E181" s="294">
        <f>SUM(E51)</f>
        <v>0</v>
      </c>
      <c r="F181" s="294">
        <f t="shared" ref="F181:Q181" si="77">SUM(F51)</f>
        <v>0</v>
      </c>
      <c r="G181" s="294">
        <f t="shared" si="77"/>
        <v>0</v>
      </c>
      <c r="H181" s="294">
        <f t="shared" si="77"/>
        <v>0</v>
      </c>
      <c r="I181" s="294">
        <f t="shared" si="77"/>
        <v>0</v>
      </c>
      <c r="J181" s="294">
        <f t="shared" si="77"/>
        <v>0</v>
      </c>
      <c r="K181" s="294">
        <f t="shared" si="77"/>
        <v>0</v>
      </c>
      <c r="L181" s="294">
        <f t="shared" si="77"/>
        <v>0</v>
      </c>
      <c r="M181" s="294">
        <f t="shared" si="77"/>
        <v>0</v>
      </c>
      <c r="N181" s="294">
        <f t="shared" si="77"/>
        <v>0</v>
      </c>
      <c r="O181" s="294">
        <f t="shared" si="77"/>
        <v>0</v>
      </c>
      <c r="P181" s="294">
        <f t="shared" si="77"/>
        <v>0</v>
      </c>
      <c r="Q181" s="294">
        <f t="shared" si="77"/>
        <v>0</v>
      </c>
    </row>
    <row r="182" spans="2:17" s="285" customFormat="1" ht="14.25" hidden="1" customHeight="1" x14ac:dyDescent="0.25">
      <c r="B182" s="291"/>
      <c r="C182" s="292"/>
      <c r="D182" s="293" t="s">
        <v>396</v>
      </c>
      <c r="E182" s="294">
        <f>SUM(E53)</f>
        <v>0</v>
      </c>
      <c r="F182" s="294">
        <f t="shared" ref="F182:Q182" si="78">SUM(F53)</f>
        <v>0</v>
      </c>
      <c r="G182" s="294">
        <f t="shared" si="78"/>
        <v>0</v>
      </c>
      <c r="H182" s="294">
        <f t="shared" si="78"/>
        <v>0</v>
      </c>
      <c r="I182" s="294">
        <f t="shared" si="78"/>
        <v>0</v>
      </c>
      <c r="J182" s="294">
        <f t="shared" si="78"/>
        <v>0</v>
      </c>
      <c r="K182" s="294">
        <f t="shared" si="78"/>
        <v>0</v>
      </c>
      <c r="L182" s="294">
        <f t="shared" si="78"/>
        <v>0</v>
      </c>
      <c r="M182" s="294">
        <f t="shared" si="78"/>
        <v>0</v>
      </c>
      <c r="N182" s="294">
        <f t="shared" si="78"/>
        <v>0</v>
      </c>
      <c r="O182" s="294">
        <f t="shared" si="78"/>
        <v>0</v>
      </c>
      <c r="P182" s="294">
        <f t="shared" si="78"/>
        <v>0</v>
      </c>
      <c r="Q182" s="294">
        <f t="shared" si="78"/>
        <v>0</v>
      </c>
    </row>
    <row r="183" spans="2:17" s="285" customFormat="1" ht="15.75" hidden="1" x14ac:dyDescent="0.25">
      <c r="B183" s="291"/>
      <c r="C183" s="292"/>
      <c r="D183" s="293" t="s">
        <v>403</v>
      </c>
      <c r="E183" s="294">
        <f>SUM(E52)</f>
        <v>0</v>
      </c>
      <c r="F183" s="294">
        <f t="shared" ref="F183:Q183" si="79">SUM(F52)</f>
        <v>0</v>
      </c>
      <c r="G183" s="294">
        <f t="shared" si="79"/>
        <v>0</v>
      </c>
      <c r="H183" s="294">
        <f t="shared" si="79"/>
        <v>0</v>
      </c>
      <c r="I183" s="294">
        <f t="shared" si="79"/>
        <v>0</v>
      </c>
      <c r="J183" s="294">
        <f t="shared" si="79"/>
        <v>1650000</v>
      </c>
      <c r="K183" s="294">
        <f t="shared" si="79"/>
        <v>0</v>
      </c>
      <c r="L183" s="294">
        <f t="shared" si="79"/>
        <v>0</v>
      </c>
      <c r="M183" s="294">
        <f t="shared" si="79"/>
        <v>0</v>
      </c>
      <c r="N183" s="294">
        <f t="shared" si="79"/>
        <v>1650000</v>
      </c>
      <c r="O183" s="294">
        <f t="shared" si="79"/>
        <v>1650000</v>
      </c>
      <c r="P183" s="294">
        <f t="shared" si="79"/>
        <v>0</v>
      </c>
      <c r="Q183" s="294">
        <f t="shared" si="79"/>
        <v>1650000</v>
      </c>
    </row>
    <row r="184" spans="2:17" s="285" customFormat="1" ht="15.75" hidden="1" x14ac:dyDescent="0.25">
      <c r="B184" s="291" t="s">
        <v>401</v>
      </c>
      <c r="C184" s="292"/>
      <c r="D184" s="293" t="s">
        <v>402</v>
      </c>
      <c r="E184" s="294">
        <f>SUM(E54)</f>
        <v>0</v>
      </c>
      <c r="F184" s="294">
        <f t="shared" ref="F184:Q184" si="80">SUM(F54)</f>
        <v>0</v>
      </c>
      <c r="G184" s="294">
        <f t="shared" si="80"/>
        <v>0</v>
      </c>
      <c r="H184" s="294">
        <f t="shared" si="80"/>
        <v>0</v>
      </c>
      <c r="I184" s="294">
        <f t="shared" si="80"/>
        <v>0</v>
      </c>
      <c r="J184" s="294">
        <f t="shared" si="80"/>
        <v>0</v>
      </c>
      <c r="K184" s="294">
        <f t="shared" si="80"/>
        <v>0</v>
      </c>
      <c r="L184" s="294">
        <f t="shared" si="80"/>
        <v>0</v>
      </c>
      <c r="M184" s="294">
        <f t="shared" si="80"/>
        <v>0</v>
      </c>
      <c r="N184" s="294">
        <f t="shared" si="80"/>
        <v>0</v>
      </c>
      <c r="O184" s="294">
        <f t="shared" si="80"/>
        <v>0</v>
      </c>
      <c r="P184" s="294">
        <f t="shared" si="80"/>
        <v>0</v>
      </c>
      <c r="Q184" s="294">
        <f t="shared" si="80"/>
        <v>0</v>
      </c>
    </row>
    <row r="185" spans="2:17" s="285" customFormat="1" ht="15.75" hidden="1" x14ac:dyDescent="0.25">
      <c r="B185" s="291" t="s">
        <v>397</v>
      </c>
      <c r="C185" s="292"/>
      <c r="D185" s="293" t="s">
        <v>379</v>
      </c>
      <c r="E185" s="294">
        <f>SUM(E164)</f>
        <v>0</v>
      </c>
      <c r="F185" s="294">
        <f t="shared" ref="F185:Q185" si="81">SUM(F164)</f>
        <v>0</v>
      </c>
      <c r="G185" s="294">
        <f t="shared" si="81"/>
        <v>0</v>
      </c>
      <c r="H185" s="294">
        <f t="shared" si="81"/>
        <v>0</v>
      </c>
      <c r="I185" s="294">
        <f t="shared" si="81"/>
        <v>0</v>
      </c>
      <c r="J185" s="294">
        <f t="shared" si="81"/>
        <v>0</v>
      </c>
      <c r="K185" s="294">
        <f t="shared" si="81"/>
        <v>0</v>
      </c>
      <c r="L185" s="294">
        <f t="shared" si="81"/>
        <v>0</v>
      </c>
      <c r="M185" s="294">
        <f t="shared" si="81"/>
        <v>0</v>
      </c>
      <c r="N185" s="294">
        <f t="shared" si="81"/>
        <v>0</v>
      </c>
      <c r="O185" s="294">
        <f t="shared" si="81"/>
        <v>0</v>
      </c>
      <c r="P185" s="294">
        <f t="shared" si="81"/>
        <v>0</v>
      </c>
      <c r="Q185" s="294">
        <f t="shared" si="81"/>
        <v>0</v>
      </c>
    </row>
    <row r="186" spans="2:17" s="285" customFormat="1" ht="15.75" hidden="1" x14ac:dyDescent="0.25">
      <c r="B186" s="291"/>
      <c r="C186" s="292"/>
      <c r="D186" s="293" t="s">
        <v>400</v>
      </c>
      <c r="E186" s="294">
        <f>SUM(E57)</f>
        <v>0</v>
      </c>
      <c r="F186" s="294">
        <f t="shared" ref="F186:O186" si="82">SUM(F57)</f>
        <v>0</v>
      </c>
      <c r="G186" s="294">
        <f t="shared" si="82"/>
        <v>0</v>
      </c>
      <c r="H186" s="294">
        <f t="shared" si="82"/>
        <v>0</v>
      </c>
      <c r="I186" s="294">
        <f t="shared" si="82"/>
        <v>0</v>
      </c>
      <c r="J186" s="294">
        <f t="shared" si="82"/>
        <v>0</v>
      </c>
      <c r="K186" s="294">
        <f t="shared" si="82"/>
        <v>0</v>
      </c>
      <c r="L186" s="294">
        <f t="shared" si="82"/>
        <v>0</v>
      </c>
      <c r="M186" s="294">
        <f t="shared" si="82"/>
        <v>0</v>
      </c>
      <c r="N186" s="294">
        <f t="shared" si="82"/>
        <v>0</v>
      </c>
      <c r="O186" s="294">
        <f t="shared" si="82"/>
        <v>0</v>
      </c>
      <c r="P186" s="294">
        <f t="shared" ref="P186" si="83">SUM(P57,P58,P143)</f>
        <v>0</v>
      </c>
      <c r="Q186" s="294">
        <f>SUM(Q57)</f>
        <v>0</v>
      </c>
    </row>
    <row r="187" spans="2:17" s="285" customFormat="1" ht="12.75" hidden="1" customHeight="1" x14ac:dyDescent="0.25">
      <c r="B187" s="291" t="s">
        <v>414</v>
      </c>
      <c r="C187" s="292"/>
      <c r="D187" s="293" t="s">
        <v>439</v>
      </c>
      <c r="E187" s="294">
        <f>SUM(E56)</f>
        <v>330000</v>
      </c>
      <c r="F187" s="294">
        <f t="shared" ref="F187:Q187" si="84">SUM(F56)</f>
        <v>330000</v>
      </c>
      <c r="G187" s="294">
        <f t="shared" si="84"/>
        <v>0</v>
      </c>
      <c r="H187" s="294">
        <f t="shared" si="84"/>
        <v>0</v>
      </c>
      <c r="I187" s="294">
        <f t="shared" si="84"/>
        <v>0</v>
      </c>
      <c r="J187" s="294">
        <f t="shared" si="84"/>
        <v>0</v>
      </c>
      <c r="K187" s="294">
        <f t="shared" si="84"/>
        <v>0</v>
      </c>
      <c r="L187" s="294">
        <f t="shared" si="84"/>
        <v>0</v>
      </c>
      <c r="M187" s="294">
        <f t="shared" si="84"/>
        <v>0</v>
      </c>
      <c r="N187" s="294">
        <f t="shared" si="84"/>
        <v>0</v>
      </c>
      <c r="O187" s="294">
        <f t="shared" si="84"/>
        <v>0</v>
      </c>
      <c r="P187" s="294">
        <f t="shared" si="84"/>
        <v>0</v>
      </c>
      <c r="Q187" s="294">
        <f t="shared" si="84"/>
        <v>330000</v>
      </c>
    </row>
    <row r="188" spans="2:17" s="285" customFormat="1" ht="15.75" hidden="1" x14ac:dyDescent="0.25">
      <c r="B188" s="291" t="s">
        <v>398</v>
      </c>
      <c r="C188" s="292"/>
      <c r="D188" s="293" t="s">
        <v>399</v>
      </c>
      <c r="E188" s="294">
        <f>SUM(E58)</f>
        <v>0</v>
      </c>
      <c r="F188" s="294">
        <f t="shared" ref="F188:O188" si="85">SUM(F58)</f>
        <v>0</v>
      </c>
      <c r="G188" s="294">
        <f t="shared" si="85"/>
        <v>0</v>
      </c>
      <c r="H188" s="294">
        <f t="shared" si="85"/>
        <v>0</v>
      </c>
      <c r="I188" s="294">
        <f t="shared" si="85"/>
        <v>0</v>
      </c>
      <c r="J188" s="294">
        <f t="shared" si="85"/>
        <v>105000</v>
      </c>
      <c r="K188" s="294">
        <f t="shared" si="85"/>
        <v>0</v>
      </c>
      <c r="L188" s="294">
        <f t="shared" si="85"/>
        <v>0</v>
      </c>
      <c r="M188" s="294">
        <f t="shared" si="85"/>
        <v>0</v>
      </c>
      <c r="N188" s="294">
        <f t="shared" si="85"/>
        <v>105000</v>
      </c>
      <c r="O188" s="294">
        <f t="shared" si="85"/>
        <v>0</v>
      </c>
      <c r="P188" s="294">
        <f t="shared" ref="P188" si="86">SUM(P55:P56)</f>
        <v>0</v>
      </c>
      <c r="Q188" s="294">
        <f>SUM(Q58)</f>
        <v>105000</v>
      </c>
    </row>
    <row r="189" spans="2:17" s="285" customFormat="1" hidden="1" x14ac:dyDescent="0.2">
      <c r="B189" s="295"/>
      <c r="C189" s="286"/>
      <c r="D189" s="287"/>
      <c r="E189" s="290"/>
      <c r="F189" s="290"/>
      <c r="J189" s="707"/>
      <c r="Q189" s="290"/>
    </row>
    <row r="190" spans="2:17" s="285" customFormat="1" ht="15.75" hidden="1" x14ac:dyDescent="0.25">
      <c r="B190" s="295"/>
      <c r="C190" s="286"/>
      <c r="D190" s="287"/>
      <c r="E190" s="296">
        <f>SUM(E170:E188)</f>
        <v>10132275</v>
      </c>
      <c r="F190" s="296">
        <f t="shared" ref="F190:Q190" si="87">SUM(F170:F188)</f>
        <v>10132275</v>
      </c>
      <c r="G190" s="296">
        <f t="shared" si="87"/>
        <v>8115949</v>
      </c>
      <c r="H190" s="296">
        <f t="shared" si="87"/>
        <v>0</v>
      </c>
      <c r="I190" s="296">
        <f t="shared" si="87"/>
        <v>0</v>
      </c>
      <c r="J190" s="296">
        <f t="shared" si="87"/>
        <v>3591145</v>
      </c>
      <c r="K190" s="296">
        <f t="shared" si="87"/>
        <v>0</v>
      </c>
      <c r="L190" s="296">
        <f t="shared" si="87"/>
        <v>0</v>
      </c>
      <c r="M190" s="296">
        <f t="shared" si="87"/>
        <v>0</v>
      </c>
      <c r="N190" s="296">
        <f t="shared" si="87"/>
        <v>3591145</v>
      </c>
      <c r="O190" s="296">
        <f t="shared" si="87"/>
        <v>3486145</v>
      </c>
      <c r="P190" s="296">
        <f t="shared" si="87"/>
        <v>0</v>
      </c>
      <c r="Q190" s="296">
        <f t="shared" si="87"/>
        <v>13091201</v>
      </c>
    </row>
    <row r="191" spans="2:17" s="285" customFormat="1" ht="12.75" hidden="1" customHeight="1" x14ac:dyDescent="0.2">
      <c r="B191" s="295"/>
      <c r="C191" s="286"/>
      <c r="D191" s="297" t="s">
        <v>406</v>
      </c>
      <c r="E191" s="290"/>
      <c r="F191" s="290"/>
      <c r="J191" s="707"/>
      <c r="Q191" s="290"/>
    </row>
    <row r="192" spans="2:17" s="285" customFormat="1" ht="15.75" hidden="1" x14ac:dyDescent="0.25">
      <c r="B192" s="295"/>
      <c r="C192" s="286"/>
      <c r="D192" s="293" t="s">
        <v>404</v>
      </c>
      <c r="E192" s="298">
        <f>SUM(E78,E81)</f>
        <v>241628</v>
      </c>
      <c r="F192" s="298">
        <f t="shared" ref="F192:Q192" si="88">SUM(F78,F81)</f>
        <v>241628</v>
      </c>
      <c r="G192" s="298">
        <f t="shared" si="88"/>
        <v>187241</v>
      </c>
      <c r="H192" s="298">
        <f t="shared" si="88"/>
        <v>0</v>
      </c>
      <c r="I192" s="298">
        <f t="shared" si="88"/>
        <v>0</v>
      </c>
      <c r="J192" s="296">
        <f t="shared" si="88"/>
        <v>43913</v>
      </c>
      <c r="K192" s="298">
        <f t="shared" si="88"/>
        <v>0</v>
      </c>
      <c r="L192" s="298">
        <f t="shared" si="88"/>
        <v>0</v>
      </c>
      <c r="M192" s="298">
        <f t="shared" si="88"/>
        <v>0</v>
      </c>
      <c r="N192" s="298">
        <f t="shared" si="88"/>
        <v>43913</v>
      </c>
      <c r="O192" s="298">
        <f t="shared" si="88"/>
        <v>43913</v>
      </c>
      <c r="P192" s="298">
        <f t="shared" si="88"/>
        <v>0</v>
      </c>
      <c r="Q192" s="298">
        <f t="shared" si="88"/>
        <v>285541</v>
      </c>
    </row>
    <row r="193" spans="1:17" s="285" customFormat="1" ht="15.75" hidden="1" x14ac:dyDescent="0.25">
      <c r="B193" s="295"/>
      <c r="C193" s="286"/>
      <c r="D193" s="293" t="s">
        <v>405</v>
      </c>
      <c r="E193" s="298">
        <f>SUM(E15)</f>
        <v>0</v>
      </c>
      <c r="F193" s="298">
        <f t="shared" ref="F193:Q193" si="89">SUM(F15)</f>
        <v>0</v>
      </c>
      <c r="G193" s="298">
        <f t="shared" si="89"/>
        <v>0</v>
      </c>
      <c r="H193" s="298">
        <f t="shared" si="89"/>
        <v>0</v>
      </c>
      <c r="I193" s="298">
        <f t="shared" si="89"/>
        <v>0</v>
      </c>
      <c r="J193" s="296">
        <f t="shared" si="89"/>
        <v>0</v>
      </c>
      <c r="K193" s="298">
        <f t="shared" si="89"/>
        <v>0</v>
      </c>
      <c r="L193" s="298">
        <f t="shared" si="89"/>
        <v>0</v>
      </c>
      <c r="M193" s="298">
        <f t="shared" si="89"/>
        <v>0</v>
      </c>
      <c r="N193" s="298">
        <f t="shared" si="89"/>
        <v>0</v>
      </c>
      <c r="O193" s="298">
        <f t="shared" si="89"/>
        <v>0</v>
      </c>
      <c r="P193" s="298">
        <f t="shared" si="89"/>
        <v>0</v>
      </c>
      <c r="Q193" s="298">
        <f t="shared" si="89"/>
        <v>0</v>
      </c>
    </row>
    <row r="194" spans="1:17" s="285" customFormat="1" hidden="1" x14ac:dyDescent="0.2">
      <c r="B194" s="295"/>
      <c r="C194" s="286"/>
      <c r="D194" s="297" t="s">
        <v>445</v>
      </c>
      <c r="E194" s="290"/>
      <c r="F194" s="290"/>
      <c r="J194" s="707"/>
      <c r="Q194" s="290"/>
    </row>
    <row r="195" spans="1:17" s="285" customFormat="1" ht="12.75" hidden="1" customHeight="1" x14ac:dyDescent="0.2">
      <c r="C195" s="286"/>
      <c r="D195" s="297" t="s">
        <v>446</v>
      </c>
      <c r="E195" s="290"/>
      <c r="F195" s="290"/>
      <c r="J195" s="707"/>
      <c r="Q195" s="290"/>
    </row>
    <row r="196" spans="1:17" s="285" customFormat="1" x14ac:dyDescent="0.2">
      <c r="C196" s="286"/>
      <c r="D196" s="287"/>
      <c r="E196" s="290"/>
      <c r="F196" s="290"/>
      <c r="J196" s="707"/>
      <c r="Q196" s="290"/>
    </row>
    <row r="197" spans="1:17" s="285" customFormat="1" x14ac:dyDescent="0.2">
      <c r="A197" s="460"/>
      <c r="B197" s="460"/>
      <c r="C197" s="460"/>
      <c r="D197" s="461"/>
      <c r="E197" s="290"/>
      <c r="F197" s="290"/>
      <c r="J197" s="707"/>
      <c r="Q197" s="290"/>
    </row>
    <row r="198" spans="1:17" s="285" customFormat="1" x14ac:dyDescent="0.2">
      <c r="C198" s="286"/>
      <c r="D198" s="287"/>
      <c r="E198" s="290"/>
      <c r="F198" s="290"/>
      <c r="J198" s="707"/>
      <c r="Q198" s="290"/>
    </row>
    <row r="199" spans="1:17" s="285" customFormat="1" ht="12.75" customHeight="1" x14ac:dyDescent="0.2">
      <c r="C199" s="286"/>
      <c r="D199" s="287"/>
      <c r="E199" s="290"/>
      <c r="F199" s="290"/>
      <c r="J199" s="707"/>
      <c r="Q199" s="290"/>
    </row>
    <row r="200" spans="1:17" s="285" customFormat="1" x14ac:dyDescent="0.2">
      <c r="C200" s="286"/>
      <c r="D200" s="287"/>
      <c r="E200" s="290"/>
      <c r="F200" s="290"/>
      <c r="J200" s="707"/>
      <c r="Q200" s="290"/>
    </row>
    <row r="201" spans="1:17" s="285" customFormat="1" x14ac:dyDescent="0.2">
      <c r="C201" s="286"/>
      <c r="D201" s="287"/>
      <c r="E201" s="290"/>
      <c r="F201" s="290"/>
      <c r="J201" s="707"/>
      <c r="Q201" s="290"/>
    </row>
    <row r="202" spans="1:17" s="285" customFormat="1" x14ac:dyDescent="0.2">
      <c r="C202" s="286"/>
      <c r="D202" s="287"/>
      <c r="E202" s="290"/>
      <c r="F202" s="290"/>
      <c r="J202" s="707"/>
      <c r="Q202" s="290"/>
    </row>
    <row r="203" spans="1:17" s="285" customFormat="1" ht="12.75" customHeight="1" x14ac:dyDescent="0.2">
      <c r="C203" s="286"/>
      <c r="D203" s="287"/>
      <c r="E203" s="290"/>
      <c r="F203" s="290"/>
      <c r="J203" s="707"/>
      <c r="Q203" s="290"/>
    </row>
    <row r="204" spans="1:17" s="285" customFormat="1" x14ac:dyDescent="0.2">
      <c r="C204" s="286"/>
      <c r="D204" s="287"/>
      <c r="E204" s="290"/>
      <c r="F204" s="290"/>
      <c r="J204" s="707"/>
      <c r="Q204" s="290"/>
    </row>
    <row r="205" spans="1:17" s="285" customFormat="1" x14ac:dyDescent="0.2">
      <c r="C205" s="286"/>
      <c r="D205" s="287"/>
      <c r="E205" s="290"/>
      <c r="F205" s="290"/>
      <c r="J205" s="707"/>
      <c r="Q205" s="290"/>
    </row>
    <row r="206" spans="1:17" s="285" customFormat="1" x14ac:dyDescent="0.2">
      <c r="C206" s="286"/>
      <c r="D206" s="287"/>
      <c r="E206" s="290"/>
      <c r="F206" s="290"/>
      <c r="J206" s="707"/>
      <c r="Q206" s="290"/>
    </row>
    <row r="207" spans="1:17" s="285" customFormat="1" ht="12.75" customHeight="1" x14ac:dyDescent="0.2">
      <c r="C207" s="286"/>
      <c r="D207" s="287"/>
      <c r="E207" s="290"/>
      <c r="F207" s="290"/>
      <c r="J207" s="707"/>
      <c r="Q207" s="290"/>
    </row>
    <row r="208" spans="1:17" s="285" customFormat="1" x14ac:dyDescent="0.2">
      <c r="C208" s="286"/>
      <c r="D208" s="287"/>
      <c r="E208" s="290"/>
      <c r="F208" s="290"/>
      <c r="J208" s="707"/>
      <c r="Q208" s="290"/>
    </row>
    <row r="209" spans="3:17" s="285" customFormat="1" x14ac:dyDescent="0.2">
      <c r="C209" s="286"/>
      <c r="D209" s="287"/>
      <c r="E209" s="290"/>
      <c r="F209" s="290"/>
      <c r="J209" s="707"/>
      <c r="Q209" s="290"/>
    </row>
    <row r="210" spans="3:17" s="285" customFormat="1" x14ac:dyDescent="0.2">
      <c r="C210" s="286"/>
      <c r="D210" s="287"/>
      <c r="E210" s="290"/>
      <c r="F210" s="290"/>
      <c r="J210" s="707"/>
      <c r="Q210" s="290"/>
    </row>
    <row r="211" spans="3:17" s="285" customFormat="1" ht="12.75" customHeight="1" x14ac:dyDescent="0.2">
      <c r="C211" s="286"/>
      <c r="D211" s="287"/>
      <c r="E211" s="290"/>
      <c r="F211" s="290"/>
      <c r="J211" s="707"/>
      <c r="Q211" s="290"/>
    </row>
    <row r="212" spans="3:17" s="285" customFormat="1" x14ac:dyDescent="0.2">
      <c r="C212" s="286"/>
      <c r="D212" s="287"/>
      <c r="E212" s="290"/>
      <c r="F212" s="290"/>
      <c r="J212" s="707"/>
      <c r="Q212" s="290"/>
    </row>
    <row r="213" spans="3:17" s="285" customFormat="1" x14ac:dyDescent="0.2">
      <c r="C213" s="286"/>
      <c r="D213" s="287"/>
      <c r="E213" s="290"/>
      <c r="F213" s="290"/>
      <c r="J213" s="707"/>
      <c r="Q213" s="290"/>
    </row>
    <row r="214" spans="3:17" s="285" customFormat="1" x14ac:dyDescent="0.2">
      <c r="C214" s="286"/>
      <c r="D214" s="287"/>
      <c r="E214" s="290"/>
      <c r="F214" s="290"/>
      <c r="J214" s="707"/>
      <c r="Q214" s="290"/>
    </row>
    <row r="215" spans="3:17" s="285" customFormat="1" ht="12.75" customHeight="1" x14ac:dyDescent="0.2">
      <c r="C215" s="286"/>
      <c r="D215" s="287"/>
      <c r="E215" s="290"/>
      <c r="F215" s="290"/>
      <c r="J215" s="707"/>
      <c r="Q215" s="290"/>
    </row>
    <row r="216" spans="3:17" s="285" customFormat="1" x14ac:dyDescent="0.2">
      <c r="C216" s="286"/>
      <c r="D216" s="287"/>
      <c r="E216" s="290"/>
      <c r="F216" s="290"/>
      <c r="J216" s="707"/>
      <c r="Q216" s="290"/>
    </row>
    <row r="217" spans="3:17" s="285" customFormat="1" x14ac:dyDescent="0.2">
      <c r="C217" s="286"/>
      <c r="D217" s="287"/>
      <c r="E217" s="290"/>
      <c r="F217" s="290"/>
      <c r="J217" s="707"/>
      <c r="Q217" s="290"/>
    </row>
    <row r="218" spans="3:17" s="285" customFormat="1" x14ac:dyDescent="0.2">
      <c r="C218" s="286"/>
      <c r="D218" s="287"/>
      <c r="E218" s="290"/>
      <c r="F218" s="290"/>
      <c r="J218" s="707"/>
      <c r="Q218" s="290"/>
    </row>
    <row r="219" spans="3:17" s="285" customFormat="1" ht="12.75" customHeight="1" x14ac:dyDescent="0.2">
      <c r="C219" s="286"/>
      <c r="D219" s="287"/>
      <c r="E219" s="290"/>
      <c r="F219" s="290"/>
      <c r="J219" s="707"/>
      <c r="Q219" s="290"/>
    </row>
    <row r="220" spans="3:17" s="285" customFormat="1" x14ac:dyDescent="0.2">
      <c r="C220" s="286"/>
      <c r="D220" s="287"/>
      <c r="E220" s="290"/>
      <c r="F220" s="290"/>
      <c r="J220" s="707"/>
      <c r="Q220" s="290"/>
    </row>
    <row r="221" spans="3:17" s="285" customFormat="1" x14ac:dyDescent="0.2">
      <c r="C221" s="286"/>
      <c r="D221" s="287"/>
      <c r="E221" s="290"/>
      <c r="F221" s="290"/>
      <c r="J221" s="707"/>
      <c r="Q221" s="290"/>
    </row>
    <row r="222" spans="3:17" s="285" customFormat="1" x14ac:dyDescent="0.2">
      <c r="C222" s="286"/>
      <c r="D222" s="287"/>
      <c r="E222" s="290"/>
      <c r="F222" s="290"/>
      <c r="J222" s="707"/>
      <c r="Q222" s="290"/>
    </row>
    <row r="223" spans="3:17" s="285" customFormat="1" ht="12.75" customHeight="1" x14ac:dyDescent="0.2">
      <c r="C223" s="286"/>
      <c r="D223" s="287"/>
      <c r="E223" s="290"/>
      <c r="F223" s="290"/>
      <c r="J223" s="707"/>
      <c r="Q223" s="290"/>
    </row>
    <row r="224" spans="3:17" s="285" customFormat="1" x14ac:dyDescent="0.2">
      <c r="C224" s="286"/>
      <c r="D224" s="287"/>
      <c r="E224" s="290"/>
      <c r="F224" s="290"/>
      <c r="J224" s="707"/>
      <c r="Q224" s="290"/>
    </row>
    <row r="225" spans="3:17" s="285" customFormat="1" x14ac:dyDescent="0.2">
      <c r="C225" s="286"/>
      <c r="D225" s="287"/>
      <c r="E225" s="290"/>
      <c r="F225" s="290"/>
      <c r="J225" s="707"/>
      <c r="Q225" s="290"/>
    </row>
    <row r="226" spans="3:17" s="285" customFormat="1" x14ac:dyDescent="0.2">
      <c r="C226" s="286"/>
      <c r="D226" s="287"/>
      <c r="E226" s="290"/>
      <c r="F226" s="290"/>
      <c r="J226" s="707"/>
      <c r="Q226" s="290"/>
    </row>
    <row r="227" spans="3:17" s="285" customFormat="1" ht="12.75" customHeight="1" x14ac:dyDescent="0.2">
      <c r="C227" s="286"/>
      <c r="D227" s="287"/>
      <c r="E227" s="290"/>
      <c r="F227" s="290"/>
      <c r="J227" s="707"/>
      <c r="Q227" s="290"/>
    </row>
    <row r="228" spans="3:17" s="285" customFormat="1" x14ac:dyDescent="0.2">
      <c r="C228" s="286"/>
      <c r="D228" s="287"/>
      <c r="E228" s="290"/>
      <c r="F228" s="290"/>
      <c r="J228" s="707"/>
      <c r="Q228" s="290"/>
    </row>
    <row r="229" spans="3:17" s="285" customFormat="1" x14ac:dyDescent="0.2">
      <c r="C229" s="286"/>
      <c r="D229" s="287"/>
      <c r="E229" s="290"/>
      <c r="F229" s="290"/>
      <c r="J229" s="707"/>
      <c r="Q229" s="290"/>
    </row>
    <row r="230" spans="3:17" s="285" customFormat="1" x14ac:dyDescent="0.2">
      <c r="C230" s="286"/>
      <c r="D230" s="287"/>
      <c r="E230" s="290"/>
      <c r="F230" s="290"/>
      <c r="J230" s="707"/>
      <c r="Q230" s="290"/>
    </row>
    <row r="231" spans="3:17" s="285" customFormat="1" ht="12.75" customHeight="1" x14ac:dyDescent="0.2">
      <c r="C231" s="286"/>
      <c r="D231" s="287"/>
      <c r="E231" s="290"/>
      <c r="F231" s="290"/>
      <c r="J231" s="707"/>
      <c r="Q231" s="290"/>
    </row>
    <row r="232" spans="3:17" s="285" customFormat="1" x14ac:dyDescent="0.2">
      <c r="C232" s="286"/>
      <c r="D232" s="287"/>
      <c r="E232" s="290"/>
      <c r="F232" s="290"/>
      <c r="J232" s="707"/>
      <c r="Q232" s="290"/>
    </row>
    <row r="233" spans="3:17" s="285" customFormat="1" x14ac:dyDescent="0.2">
      <c r="C233" s="286"/>
      <c r="D233" s="287"/>
      <c r="E233" s="290"/>
      <c r="F233" s="290"/>
      <c r="J233" s="707"/>
      <c r="Q233" s="290"/>
    </row>
    <row r="234" spans="3:17" s="285" customFormat="1" x14ac:dyDescent="0.2">
      <c r="C234" s="286"/>
      <c r="D234" s="287"/>
      <c r="E234" s="290"/>
      <c r="F234" s="290"/>
      <c r="J234" s="707"/>
      <c r="Q234" s="290"/>
    </row>
    <row r="235" spans="3:17" s="285" customFormat="1" ht="12.75" customHeight="1" x14ac:dyDescent="0.2">
      <c r="C235" s="286"/>
      <c r="D235" s="287"/>
      <c r="E235" s="290"/>
      <c r="F235" s="290"/>
      <c r="J235" s="707"/>
      <c r="Q235" s="290"/>
    </row>
    <row r="236" spans="3:17" s="285" customFormat="1" x14ac:dyDescent="0.2">
      <c r="C236" s="286"/>
      <c r="D236" s="287"/>
      <c r="E236" s="290"/>
      <c r="F236" s="290"/>
      <c r="J236" s="707"/>
      <c r="Q236" s="290"/>
    </row>
    <row r="237" spans="3:17" s="285" customFormat="1" x14ac:dyDescent="0.2">
      <c r="C237" s="286"/>
      <c r="D237" s="287"/>
      <c r="E237" s="290"/>
      <c r="F237" s="290"/>
      <c r="J237" s="707"/>
      <c r="Q237" s="290"/>
    </row>
    <row r="238" spans="3:17" s="285" customFormat="1" x14ac:dyDescent="0.2">
      <c r="C238" s="286"/>
      <c r="D238" s="287"/>
      <c r="E238" s="290"/>
      <c r="F238" s="290"/>
      <c r="J238" s="707"/>
      <c r="Q238" s="290"/>
    </row>
    <row r="239" spans="3:17" s="285" customFormat="1" ht="12.75" customHeight="1" x14ac:dyDescent="0.2">
      <c r="C239" s="286"/>
      <c r="D239" s="287"/>
      <c r="E239" s="290"/>
      <c r="F239" s="290"/>
      <c r="J239" s="707"/>
      <c r="Q239" s="290"/>
    </row>
    <row r="240" spans="3:17" s="285" customFormat="1" x14ac:dyDescent="0.2">
      <c r="C240" s="286"/>
      <c r="D240" s="287"/>
      <c r="E240" s="290"/>
      <c r="F240" s="290"/>
      <c r="J240" s="707"/>
      <c r="Q240" s="290"/>
    </row>
    <row r="241" spans="3:17" s="285" customFormat="1" x14ac:dyDescent="0.2">
      <c r="C241" s="286"/>
      <c r="D241" s="287"/>
      <c r="E241" s="290"/>
      <c r="F241" s="290"/>
      <c r="J241" s="707"/>
      <c r="Q241" s="290"/>
    </row>
    <row r="242" spans="3:17" s="285" customFormat="1" x14ac:dyDescent="0.2">
      <c r="C242" s="286"/>
      <c r="D242" s="287"/>
      <c r="E242" s="290"/>
      <c r="F242" s="290"/>
      <c r="J242" s="707"/>
      <c r="Q242" s="290"/>
    </row>
    <row r="243" spans="3:17" s="285" customFormat="1" ht="12.75" customHeight="1" x14ac:dyDescent="0.2">
      <c r="C243" s="286"/>
      <c r="D243" s="287"/>
      <c r="E243" s="290"/>
      <c r="F243" s="290"/>
      <c r="J243" s="707"/>
      <c r="Q243" s="290"/>
    </row>
    <row r="244" spans="3:17" s="285" customFormat="1" x14ac:dyDescent="0.2">
      <c r="C244" s="286"/>
      <c r="D244" s="287"/>
      <c r="E244" s="290"/>
      <c r="F244" s="290"/>
      <c r="J244" s="707"/>
      <c r="Q244" s="290"/>
    </row>
    <row r="245" spans="3:17" s="285" customFormat="1" x14ac:dyDescent="0.2">
      <c r="C245" s="286"/>
      <c r="D245" s="287"/>
      <c r="E245" s="290"/>
      <c r="F245" s="290"/>
      <c r="J245" s="707"/>
      <c r="Q245" s="290"/>
    </row>
    <row r="246" spans="3:17" s="285" customFormat="1" x14ac:dyDescent="0.2">
      <c r="C246" s="286"/>
      <c r="D246" s="287"/>
      <c r="E246" s="290"/>
      <c r="F246" s="290"/>
      <c r="J246" s="707"/>
      <c r="Q246" s="290"/>
    </row>
    <row r="247" spans="3:17" s="285" customFormat="1" ht="12.75" customHeight="1" x14ac:dyDescent="0.2">
      <c r="C247" s="286"/>
      <c r="D247" s="287"/>
      <c r="E247" s="290"/>
      <c r="F247" s="290"/>
      <c r="J247" s="707"/>
      <c r="Q247" s="290"/>
    </row>
    <row r="248" spans="3:17" s="285" customFormat="1" x14ac:dyDescent="0.2">
      <c r="C248" s="286"/>
      <c r="D248" s="287"/>
      <c r="E248" s="290"/>
      <c r="F248" s="290"/>
      <c r="J248" s="707"/>
      <c r="Q248" s="290"/>
    </row>
    <row r="249" spans="3:17" s="285" customFormat="1" x14ac:dyDescent="0.2">
      <c r="C249" s="286"/>
      <c r="D249" s="287"/>
      <c r="E249" s="290"/>
      <c r="F249" s="290"/>
      <c r="J249" s="707"/>
      <c r="Q249" s="290"/>
    </row>
    <row r="250" spans="3:17" s="285" customFormat="1" x14ac:dyDescent="0.2">
      <c r="C250" s="286"/>
      <c r="D250" s="287"/>
      <c r="E250" s="290"/>
      <c r="F250" s="290"/>
      <c r="J250" s="707"/>
      <c r="Q250" s="290"/>
    </row>
    <row r="251" spans="3:17" s="285" customFormat="1" ht="12.75" customHeight="1" x14ac:dyDescent="0.2">
      <c r="C251" s="286"/>
      <c r="D251" s="287"/>
      <c r="E251" s="290"/>
      <c r="F251" s="290"/>
      <c r="J251" s="707"/>
      <c r="Q251" s="290"/>
    </row>
    <row r="252" spans="3:17" s="285" customFormat="1" x14ac:dyDescent="0.2">
      <c r="C252" s="286"/>
      <c r="D252" s="287"/>
      <c r="E252" s="290"/>
      <c r="F252" s="290"/>
      <c r="J252" s="707"/>
      <c r="Q252" s="290"/>
    </row>
    <row r="253" spans="3:17" s="285" customFormat="1" x14ac:dyDescent="0.2">
      <c r="C253" s="286"/>
      <c r="D253" s="287"/>
      <c r="E253" s="290"/>
      <c r="F253" s="290"/>
      <c r="J253" s="707"/>
      <c r="Q253" s="290"/>
    </row>
    <row r="254" spans="3:17" s="285" customFormat="1" x14ac:dyDescent="0.2">
      <c r="C254" s="286"/>
      <c r="D254" s="287"/>
      <c r="E254" s="290"/>
      <c r="F254" s="290"/>
      <c r="J254" s="707"/>
      <c r="Q254" s="290"/>
    </row>
    <row r="255" spans="3:17" s="285" customFormat="1" ht="12.75" customHeight="1" x14ac:dyDescent="0.2">
      <c r="C255" s="286"/>
      <c r="D255" s="287"/>
      <c r="E255" s="290"/>
      <c r="F255" s="290"/>
      <c r="J255" s="707"/>
      <c r="Q255" s="290"/>
    </row>
    <row r="256" spans="3:17" s="285" customFormat="1" x14ac:dyDescent="0.2">
      <c r="C256" s="286"/>
      <c r="D256" s="287"/>
      <c r="E256" s="290"/>
      <c r="F256" s="290"/>
      <c r="J256" s="707"/>
      <c r="Q256" s="290"/>
    </row>
    <row r="257" spans="3:17" s="285" customFormat="1" x14ac:dyDescent="0.2">
      <c r="C257" s="286"/>
      <c r="D257" s="287"/>
      <c r="E257" s="290"/>
      <c r="F257" s="290"/>
      <c r="J257" s="707"/>
      <c r="Q257" s="290"/>
    </row>
    <row r="258" spans="3:17" s="285" customFormat="1" x14ac:dyDescent="0.2">
      <c r="C258" s="286"/>
      <c r="D258" s="287"/>
      <c r="E258" s="290"/>
      <c r="F258" s="290"/>
      <c r="J258" s="707"/>
      <c r="Q258" s="290"/>
    </row>
    <row r="259" spans="3:17" s="285" customFormat="1" ht="12.75" customHeight="1" x14ac:dyDescent="0.2">
      <c r="C259" s="286"/>
      <c r="D259" s="287"/>
      <c r="E259" s="290"/>
      <c r="F259" s="290"/>
      <c r="J259" s="707"/>
      <c r="Q259" s="290"/>
    </row>
    <row r="260" spans="3:17" s="285" customFormat="1" x14ac:dyDescent="0.2">
      <c r="C260" s="286"/>
      <c r="D260" s="287"/>
      <c r="E260" s="290"/>
      <c r="F260" s="290"/>
      <c r="J260" s="707"/>
      <c r="Q260" s="290"/>
    </row>
    <row r="261" spans="3:17" s="285" customFormat="1" x14ac:dyDescent="0.2">
      <c r="C261" s="286"/>
      <c r="D261" s="287"/>
      <c r="E261" s="290"/>
      <c r="F261" s="290"/>
      <c r="J261" s="707"/>
      <c r="Q261" s="290"/>
    </row>
    <row r="262" spans="3:17" s="285" customFormat="1" x14ac:dyDescent="0.2">
      <c r="C262" s="286"/>
      <c r="D262" s="287"/>
      <c r="E262" s="290"/>
      <c r="F262" s="290"/>
      <c r="J262" s="707"/>
      <c r="Q262" s="290"/>
    </row>
    <row r="263" spans="3:17" s="285" customFormat="1" ht="12.75" customHeight="1" x14ac:dyDescent="0.2">
      <c r="C263" s="286"/>
      <c r="D263" s="287"/>
      <c r="E263" s="290"/>
      <c r="F263" s="290"/>
      <c r="J263" s="707"/>
      <c r="Q263" s="290"/>
    </row>
    <row r="264" spans="3:17" s="285" customFormat="1" x14ac:dyDescent="0.2">
      <c r="C264" s="286"/>
      <c r="D264" s="287"/>
      <c r="E264" s="290"/>
      <c r="F264" s="290"/>
      <c r="J264" s="707"/>
      <c r="Q264" s="290"/>
    </row>
    <row r="265" spans="3:17" s="285" customFormat="1" x14ac:dyDescent="0.2">
      <c r="C265" s="286"/>
      <c r="D265" s="287"/>
      <c r="E265" s="290"/>
      <c r="F265" s="290"/>
      <c r="J265" s="707"/>
      <c r="Q265" s="290"/>
    </row>
    <row r="266" spans="3:17" s="285" customFormat="1" x14ac:dyDescent="0.2">
      <c r="C266" s="286"/>
      <c r="D266" s="287"/>
      <c r="E266" s="290"/>
      <c r="F266" s="290"/>
      <c r="J266" s="707"/>
      <c r="Q266" s="290"/>
    </row>
    <row r="267" spans="3:17" s="285" customFormat="1" ht="12.75" customHeight="1" x14ac:dyDescent="0.2">
      <c r="C267" s="286"/>
      <c r="D267" s="287"/>
      <c r="E267" s="290"/>
      <c r="F267" s="290"/>
      <c r="J267" s="707"/>
      <c r="Q267" s="290"/>
    </row>
    <row r="268" spans="3:17" s="285" customFormat="1" x14ac:dyDescent="0.2">
      <c r="C268" s="286"/>
      <c r="D268" s="287"/>
      <c r="E268" s="290"/>
      <c r="F268" s="290"/>
      <c r="J268" s="707"/>
      <c r="Q268" s="290"/>
    </row>
    <row r="269" spans="3:17" s="285" customFormat="1" x14ac:dyDescent="0.2">
      <c r="C269" s="286"/>
      <c r="D269" s="287"/>
      <c r="E269" s="290"/>
      <c r="F269" s="290"/>
      <c r="J269" s="707"/>
      <c r="Q269" s="290"/>
    </row>
    <row r="270" spans="3:17" s="285" customFormat="1" x14ac:dyDescent="0.2">
      <c r="C270" s="286"/>
      <c r="D270" s="287"/>
      <c r="E270" s="290"/>
      <c r="F270" s="290"/>
      <c r="J270" s="707"/>
      <c r="Q270" s="290"/>
    </row>
    <row r="271" spans="3:17" s="285" customFormat="1" ht="12.75" customHeight="1" x14ac:dyDescent="0.2">
      <c r="C271" s="286"/>
      <c r="D271" s="287"/>
      <c r="E271" s="290"/>
      <c r="F271" s="290"/>
      <c r="J271" s="707"/>
      <c r="Q271" s="290"/>
    </row>
    <row r="272" spans="3:17" s="285" customFormat="1" x14ac:dyDescent="0.2">
      <c r="C272" s="286"/>
      <c r="D272" s="287"/>
      <c r="E272" s="290"/>
      <c r="F272" s="290"/>
      <c r="J272" s="707"/>
      <c r="Q272" s="290"/>
    </row>
    <row r="273" spans="3:17" s="285" customFormat="1" x14ac:dyDescent="0.2">
      <c r="C273" s="286"/>
      <c r="D273" s="287"/>
      <c r="E273" s="290"/>
      <c r="F273" s="290"/>
      <c r="J273" s="707"/>
      <c r="Q273" s="290"/>
    </row>
    <row r="274" spans="3:17" s="285" customFormat="1" x14ac:dyDescent="0.2">
      <c r="C274" s="286"/>
      <c r="D274" s="287"/>
      <c r="E274" s="290"/>
      <c r="F274" s="290"/>
      <c r="J274" s="707"/>
      <c r="Q274" s="290"/>
    </row>
    <row r="275" spans="3:17" s="285" customFormat="1" ht="12.75" customHeight="1" x14ac:dyDescent="0.2">
      <c r="C275" s="286"/>
      <c r="D275" s="287"/>
      <c r="E275" s="290"/>
      <c r="F275" s="290"/>
      <c r="J275" s="707"/>
      <c r="Q275" s="290"/>
    </row>
    <row r="276" spans="3:17" s="285" customFormat="1" x14ac:dyDescent="0.2">
      <c r="C276" s="286"/>
      <c r="D276" s="287"/>
      <c r="E276" s="290"/>
      <c r="F276" s="290"/>
      <c r="J276" s="707"/>
      <c r="Q276" s="290"/>
    </row>
    <row r="277" spans="3:17" s="285" customFormat="1" x14ac:dyDescent="0.2">
      <c r="C277" s="286"/>
      <c r="D277" s="287"/>
      <c r="E277" s="290"/>
      <c r="F277" s="290"/>
      <c r="J277" s="707"/>
      <c r="Q277" s="290"/>
    </row>
    <row r="278" spans="3:17" s="285" customFormat="1" x14ac:dyDescent="0.2">
      <c r="C278" s="286"/>
      <c r="D278" s="287"/>
      <c r="E278" s="290"/>
      <c r="F278" s="290"/>
      <c r="J278" s="707"/>
      <c r="Q278" s="290"/>
    </row>
    <row r="279" spans="3:17" s="285" customFormat="1" ht="12.75" customHeight="1" x14ac:dyDescent="0.2">
      <c r="C279" s="286"/>
      <c r="D279" s="287"/>
      <c r="E279" s="290"/>
      <c r="F279" s="290"/>
      <c r="J279" s="707"/>
      <c r="Q279" s="290"/>
    </row>
    <row r="280" spans="3:17" s="285" customFormat="1" x14ac:dyDescent="0.2">
      <c r="C280" s="286"/>
      <c r="D280" s="287"/>
      <c r="E280" s="290"/>
      <c r="F280" s="290"/>
      <c r="J280" s="707"/>
      <c r="Q280" s="290"/>
    </row>
    <row r="281" spans="3:17" s="285" customFormat="1" x14ac:dyDescent="0.2">
      <c r="C281" s="286"/>
      <c r="D281" s="287"/>
      <c r="E281" s="290"/>
      <c r="F281" s="290"/>
      <c r="J281" s="707"/>
      <c r="Q281" s="290"/>
    </row>
    <row r="282" spans="3:17" s="285" customFormat="1" x14ac:dyDescent="0.2">
      <c r="C282" s="286"/>
      <c r="D282" s="287"/>
      <c r="E282" s="290"/>
      <c r="F282" s="290"/>
      <c r="J282" s="707"/>
      <c r="Q282" s="290"/>
    </row>
    <row r="283" spans="3:17" s="285" customFormat="1" ht="12.75" customHeight="1" x14ac:dyDescent="0.2">
      <c r="C283" s="286"/>
      <c r="D283" s="287"/>
      <c r="E283" s="290"/>
      <c r="F283" s="290"/>
      <c r="J283" s="707"/>
      <c r="Q283" s="290"/>
    </row>
    <row r="284" spans="3:17" s="285" customFormat="1" x14ac:dyDescent="0.2">
      <c r="C284" s="286"/>
      <c r="D284" s="287"/>
      <c r="E284" s="290"/>
      <c r="F284" s="290"/>
      <c r="J284" s="707"/>
      <c r="Q284" s="290"/>
    </row>
    <row r="285" spans="3:17" s="285" customFormat="1" x14ac:dyDescent="0.2">
      <c r="C285" s="286"/>
      <c r="D285" s="287"/>
      <c r="E285" s="290"/>
      <c r="F285" s="290"/>
      <c r="J285" s="707"/>
      <c r="Q285" s="290"/>
    </row>
    <row r="286" spans="3:17" s="285" customFormat="1" x14ac:dyDescent="0.2">
      <c r="C286" s="286"/>
      <c r="D286" s="287"/>
      <c r="E286" s="290"/>
      <c r="F286" s="290"/>
      <c r="J286" s="707"/>
      <c r="Q286" s="290"/>
    </row>
    <row r="287" spans="3:17" s="285" customFormat="1" ht="12.75" customHeight="1" x14ac:dyDescent="0.2">
      <c r="C287" s="286"/>
      <c r="D287" s="287"/>
      <c r="E287" s="290"/>
      <c r="F287" s="290"/>
      <c r="J287" s="707"/>
      <c r="Q287" s="290"/>
    </row>
    <row r="288" spans="3:17" s="285" customFormat="1" x14ac:dyDescent="0.2">
      <c r="C288" s="286"/>
      <c r="D288" s="287"/>
      <c r="E288" s="290"/>
      <c r="F288" s="290"/>
      <c r="J288" s="707"/>
      <c r="Q288" s="290"/>
    </row>
    <row r="289" spans="3:17" s="285" customFormat="1" x14ac:dyDescent="0.2">
      <c r="C289" s="286"/>
      <c r="D289" s="287"/>
      <c r="E289" s="290"/>
      <c r="F289" s="290"/>
      <c r="J289" s="707"/>
      <c r="Q289" s="290"/>
    </row>
    <row r="290" spans="3:17" s="285" customFormat="1" x14ac:dyDescent="0.2">
      <c r="C290" s="286"/>
      <c r="D290" s="287"/>
      <c r="E290" s="290"/>
      <c r="F290" s="290"/>
      <c r="J290" s="707"/>
      <c r="Q290" s="290"/>
    </row>
    <row r="291" spans="3:17" s="285" customFormat="1" ht="12.75" customHeight="1" x14ac:dyDescent="0.2">
      <c r="C291" s="286"/>
      <c r="D291" s="287"/>
      <c r="E291" s="290"/>
      <c r="F291" s="290"/>
      <c r="J291" s="707"/>
      <c r="Q291" s="290"/>
    </row>
    <row r="292" spans="3:17" s="285" customFormat="1" x14ac:dyDescent="0.2">
      <c r="C292" s="286"/>
      <c r="D292" s="287"/>
      <c r="E292" s="290"/>
      <c r="F292" s="290"/>
      <c r="J292" s="707"/>
      <c r="Q292" s="290"/>
    </row>
    <row r="293" spans="3:17" s="285" customFormat="1" x14ac:dyDescent="0.2">
      <c r="C293" s="286"/>
      <c r="D293" s="287"/>
      <c r="E293" s="290"/>
      <c r="F293" s="290"/>
      <c r="J293" s="707"/>
      <c r="Q293" s="290"/>
    </row>
    <row r="294" spans="3:17" s="285" customFormat="1" x14ac:dyDescent="0.2">
      <c r="C294" s="286"/>
      <c r="D294" s="287"/>
      <c r="E294" s="290"/>
      <c r="F294" s="290"/>
      <c r="J294" s="707"/>
      <c r="Q294" s="290"/>
    </row>
    <row r="295" spans="3:17" s="285" customFormat="1" ht="12.75" customHeight="1" x14ac:dyDescent="0.2">
      <c r="C295" s="286"/>
      <c r="D295" s="287"/>
      <c r="E295" s="290"/>
      <c r="F295" s="290"/>
      <c r="J295" s="707"/>
      <c r="Q295" s="290"/>
    </row>
    <row r="296" spans="3:17" s="285" customFormat="1" x14ac:dyDescent="0.2">
      <c r="C296" s="286"/>
      <c r="D296" s="287"/>
      <c r="E296" s="290"/>
      <c r="F296" s="290"/>
      <c r="J296" s="707"/>
      <c r="Q296" s="290"/>
    </row>
    <row r="297" spans="3:17" s="285" customFormat="1" x14ac:dyDescent="0.2">
      <c r="C297" s="286"/>
      <c r="D297" s="287"/>
      <c r="E297" s="290"/>
      <c r="F297" s="290"/>
      <c r="J297" s="707"/>
      <c r="Q297" s="290"/>
    </row>
    <row r="298" spans="3:17" s="285" customFormat="1" x14ac:dyDescent="0.2">
      <c r="C298" s="286"/>
      <c r="D298" s="287"/>
      <c r="E298" s="290"/>
      <c r="F298" s="290"/>
      <c r="J298" s="707"/>
      <c r="Q298" s="290"/>
    </row>
    <row r="299" spans="3:17" s="285" customFormat="1" ht="12.75" customHeight="1" x14ac:dyDescent="0.2">
      <c r="C299" s="286"/>
      <c r="D299" s="287"/>
      <c r="E299" s="290"/>
      <c r="F299" s="290"/>
      <c r="J299" s="707"/>
      <c r="Q299" s="290"/>
    </row>
    <row r="300" spans="3:17" s="285" customFormat="1" x14ac:dyDescent="0.2">
      <c r="C300" s="286"/>
      <c r="D300" s="287"/>
      <c r="E300" s="290"/>
      <c r="F300" s="290"/>
      <c r="J300" s="707"/>
      <c r="Q300" s="290"/>
    </row>
    <row r="301" spans="3:17" s="285" customFormat="1" x14ac:dyDescent="0.2">
      <c r="C301" s="286"/>
      <c r="D301" s="287"/>
      <c r="E301" s="290"/>
      <c r="F301" s="290"/>
      <c r="J301" s="707"/>
      <c r="Q301" s="290"/>
    </row>
    <row r="302" spans="3:17" s="285" customFormat="1" x14ac:dyDescent="0.2">
      <c r="C302" s="286"/>
      <c r="D302" s="287"/>
      <c r="E302" s="290"/>
      <c r="F302" s="290"/>
      <c r="J302" s="707"/>
      <c r="Q302" s="290"/>
    </row>
    <row r="303" spans="3:17" s="285" customFormat="1" ht="12.75" customHeight="1" x14ac:dyDescent="0.2">
      <c r="C303" s="286"/>
      <c r="D303" s="287"/>
      <c r="E303" s="290"/>
      <c r="F303" s="290"/>
      <c r="J303" s="707"/>
      <c r="Q303" s="290"/>
    </row>
    <row r="304" spans="3:17" s="285" customFormat="1" x14ac:dyDescent="0.2">
      <c r="C304" s="286"/>
      <c r="D304" s="287"/>
      <c r="E304" s="290"/>
      <c r="F304" s="290"/>
      <c r="J304" s="707"/>
      <c r="Q304" s="290"/>
    </row>
    <row r="305" spans="3:17" s="285" customFormat="1" x14ac:dyDescent="0.2">
      <c r="C305" s="286"/>
      <c r="D305" s="287"/>
      <c r="E305" s="290"/>
      <c r="F305" s="290"/>
      <c r="J305" s="707"/>
      <c r="Q305" s="290"/>
    </row>
    <row r="306" spans="3:17" s="285" customFormat="1" x14ac:dyDescent="0.2">
      <c r="C306" s="286"/>
      <c r="D306" s="287"/>
      <c r="E306" s="290"/>
      <c r="F306" s="290"/>
      <c r="J306" s="707"/>
      <c r="Q306" s="290"/>
    </row>
    <row r="307" spans="3:17" s="285" customFormat="1" ht="12.75" customHeight="1" x14ac:dyDescent="0.2">
      <c r="C307" s="286"/>
      <c r="D307" s="287"/>
      <c r="E307" s="290"/>
      <c r="F307" s="290"/>
      <c r="J307" s="707"/>
      <c r="Q307" s="290"/>
    </row>
    <row r="308" spans="3:17" s="285" customFormat="1" x14ac:dyDescent="0.2">
      <c r="C308" s="286"/>
      <c r="D308" s="287"/>
      <c r="E308" s="290"/>
      <c r="F308" s="290"/>
      <c r="J308" s="707"/>
      <c r="Q308" s="290"/>
    </row>
    <row r="309" spans="3:17" s="285" customFormat="1" x14ac:dyDescent="0.2">
      <c r="C309" s="286"/>
      <c r="D309" s="287"/>
      <c r="E309" s="290"/>
      <c r="F309" s="290"/>
      <c r="J309" s="707"/>
      <c r="Q309" s="290"/>
    </row>
    <row r="310" spans="3:17" s="285" customFormat="1" x14ac:dyDescent="0.2">
      <c r="C310" s="286"/>
      <c r="D310" s="287"/>
      <c r="E310" s="290"/>
      <c r="F310" s="290"/>
      <c r="J310" s="707"/>
      <c r="Q310" s="290"/>
    </row>
    <row r="311" spans="3:17" s="285" customFormat="1" ht="12.75" customHeight="1" x14ac:dyDescent="0.2">
      <c r="C311" s="286"/>
      <c r="D311" s="287"/>
      <c r="E311" s="290"/>
      <c r="F311" s="290"/>
      <c r="J311" s="707"/>
      <c r="Q311" s="290"/>
    </row>
    <row r="312" spans="3:17" s="285" customFormat="1" x14ac:dyDescent="0.2">
      <c r="C312" s="286"/>
      <c r="D312" s="287"/>
      <c r="E312" s="290"/>
      <c r="F312" s="290"/>
      <c r="J312" s="707"/>
      <c r="Q312" s="290"/>
    </row>
    <row r="313" spans="3:17" s="285" customFormat="1" x14ac:dyDescent="0.2">
      <c r="C313" s="286"/>
      <c r="D313" s="287"/>
      <c r="E313" s="290"/>
      <c r="F313" s="290"/>
      <c r="J313" s="707"/>
      <c r="Q313" s="290"/>
    </row>
    <row r="314" spans="3:17" s="285" customFormat="1" x14ac:dyDescent="0.2">
      <c r="C314" s="286"/>
      <c r="D314" s="287"/>
      <c r="E314" s="290"/>
      <c r="F314" s="290"/>
      <c r="J314" s="707"/>
      <c r="Q314" s="290"/>
    </row>
    <row r="315" spans="3:17" s="285" customFormat="1" ht="12.75" customHeight="1" x14ac:dyDescent="0.2">
      <c r="C315" s="286"/>
      <c r="D315" s="287"/>
      <c r="E315" s="290"/>
      <c r="F315" s="290"/>
      <c r="J315" s="707"/>
      <c r="Q315" s="290"/>
    </row>
    <row r="316" spans="3:17" s="285" customFormat="1" x14ac:dyDescent="0.2">
      <c r="C316" s="286"/>
      <c r="D316" s="287"/>
      <c r="E316" s="290"/>
      <c r="F316" s="290"/>
      <c r="J316" s="707"/>
      <c r="Q316" s="290"/>
    </row>
    <row r="317" spans="3:17" s="285" customFormat="1" x14ac:dyDescent="0.2">
      <c r="C317" s="286"/>
      <c r="D317" s="287"/>
      <c r="E317" s="290"/>
      <c r="F317" s="290"/>
      <c r="J317" s="707"/>
      <c r="Q317" s="290"/>
    </row>
    <row r="318" spans="3:17" s="285" customFormat="1" x14ac:dyDescent="0.2">
      <c r="C318" s="286"/>
      <c r="D318" s="287"/>
      <c r="E318" s="290"/>
      <c r="F318" s="290"/>
      <c r="J318" s="707"/>
      <c r="Q318" s="290"/>
    </row>
    <row r="319" spans="3:17" s="285" customFormat="1" ht="12.75" customHeight="1" x14ac:dyDescent="0.2">
      <c r="C319" s="286"/>
      <c r="D319" s="287"/>
      <c r="E319" s="290"/>
      <c r="F319" s="290"/>
      <c r="J319" s="707"/>
      <c r="Q319" s="290"/>
    </row>
    <row r="320" spans="3:17" s="285" customFormat="1" x14ac:dyDescent="0.2">
      <c r="C320" s="286"/>
      <c r="D320" s="287"/>
      <c r="E320" s="290"/>
      <c r="F320" s="290"/>
      <c r="J320" s="707"/>
      <c r="Q320" s="290"/>
    </row>
    <row r="321" spans="3:17" s="285" customFormat="1" x14ac:dyDescent="0.2">
      <c r="C321" s="286"/>
      <c r="D321" s="287"/>
      <c r="E321" s="290"/>
      <c r="F321" s="290"/>
      <c r="J321" s="707"/>
      <c r="Q321" s="290"/>
    </row>
    <row r="322" spans="3:17" s="285" customFormat="1" x14ac:dyDescent="0.2">
      <c r="C322" s="286"/>
      <c r="D322" s="287"/>
      <c r="E322" s="290"/>
      <c r="F322" s="290"/>
      <c r="J322" s="707"/>
      <c r="Q322" s="290"/>
    </row>
    <row r="323" spans="3:17" s="285" customFormat="1" ht="12.75" customHeight="1" x14ac:dyDescent="0.2">
      <c r="C323" s="286"/>
      <c r="D323" s="287"/>
      <c r="E323" s="290"/>
      <c r="F323" s="290"/>
      <c r="J323" s="707"/>
      <c r="Q323" s="290"/>
    </row>
    <row r="324" spans="3:17" s="285" customFormat="1" x14ac:dyDescent="0.2">
      <c r="C324" s="286"/>
      <c r="D324" s="287"/>
      <c r="E324" s="290"/>
      <c r="F324" s="290"/>
      <c r="J324" s="707"/>
      <c r="Q324" s="290"/>
    </row>
    <row r="325" spans="3:17" s="285" customFormat="1" x14ac:dyDescent="0.2">
      <c r="C325" s="286"/>
      <c r="D325" s="287"/>
      <c r="E325" s="290"/>
      <c r="F325" s="290"/>
      <c r="J325" s="707"/>
      <c r="Q325" s="290"/>
    </row>
    <row r="326" spans="3:17" s="285" customFormat="1" x14ac:dyDescent="0.2">
      <c r="C326" s="286"/>
      <c r="D326" s="287"/>
      <c r="E326" s="290"/>
      <c r="F326" s="290"/>
      <c r="J326" s="707"/>
      <c r="Q326" s="290"/>
    </row>
    <row r="327" spans="3:17" s="285" customFormat="1" ht="12.75" customHeight="1" x14ac:dyDescent="0.2">
      <c r="C327" s="286"/>
      <c r="D327" s="287"/>
      <c r="E327" s="290"/>
      <c r="F327" s="290"/>
      <c r="J327" s="707"/>
      <c r="Q327" s="290"/>
    </row>
    <row r="328" spans="3:17" s="285" customFormat="1" x14ac:dyDescent="0.2">
      <c r="C328" s="286"/>
      <c r="D328" s="287"/>
      <c r="E328" s="290"/>
      <c r="F328" s="290"/>
      <c r="J328" s="707"/>
      <c r="Q328" s="290"/>
    </row>
    <row r="329" spans="3:17" s="285" customFormat="1" x14ac:dyDescent="0.2">
      <c r="C329" s="299"/>
      <c r="D329" s="287"/>
      <c r="E329" s="290"/>
      <c r="F329" s="290"/>
      <c r="J329" s="707"/>
      <c r="Q329" s="290"/>
    </row>
    <row r="330" spans="3:17" s="285" customFormat="1" x14ac:dyDescent="0.2">
      <c r="C330" s="299"/>
      <c r="D330" s="287"/>
      <c r="E330" s="290"/>
      <c r="F330" s="290"/>
      <c r="J330" s="707"/>
      <c r="Q330" s="290"/>
    </row>
    <row r="331" spans="3:17" s="285" customFormat="1" x14ac:dyDescent="0.2">
      <c r="C331" s="299"/>
      <c r="D331" s="287"/>
      <c r="E331" s="290"/>
      <c r="F331" s="290"/>
      <c r="J331" s="707"/>
      <c r="Q331" s="290"/>
    </row>
    <row r="332" spans="3:17" s="285" customFormat="1" x14ac:dyDescent="0.2">
      <c r="C332" s="299"/>
      <c r="D332" s="287"/>
      <c r="E332" s="290"/>
      <c r="F332" s="290"/>
      <c r="J332" s="707"/>
      <c r="Q332" s="290"/>
    </row>
    <row r="333" spans="3:17" s="285" customFormat="1" x14ac:dyDescent="0.2">
      <c r="C333" s="299"/>
      <c r="D333" s="287"/>
      <c r="E333" s="290"/>
      <c r="F333" s="290"/>
      <c r="J333" s="707"/>
      <c r="Q333" s="290"/>
    </row>
    <row r="334" spans="3:17" s="285" customFormat="1" x14ac:dyDescent="0.2">
      <c r="C334" s="299"/>
      <c r="D334" s="287"/>
      <c r="E334" s="290"/>
      <c r="F334" s="290"/>
      <c r="J334" s="707"/>
      <c r="Q334" s="290"/>
    </row>
  </sheetData>
  <mergeCells count="21">
    <mergeCell ref="A5:A8"/>
    <mergeCell ref="D5:D8"/>
    <mergeCell ref="C5:C8"/>
    <mergeCell ref="E5:I5"/>
    <mergeCell ref="G7:G8"/>
    <mergeCell ref="H7:H8"/>
    <mergeCell ref="B6:B8"/>
    <mergeCell ref="Q5:Q8"/>
    <mergeCell ref="E6:E8"/>
    <mergeCell ref="G6:H6"/>
    <mergeCell ref="J6:J8"/>
    <mergeCell ref="K6:K8"/>
    <mergeCell ref="J5:P5"/>
    <mergeCell ref="F6:F8"/>
    <mergeCell ref="I6:I8"/>
    <mergeCell ref="O7:O8"/>
    <mergeCell ref="O6:P6"/>
    <mergeCell ref="N6:N8"/>
    <mergeCell ref="L7:L8"/>
    <mergeCell ref="M7:M8"/>
    <mergeCell ref="L6:M6"/>
  </mergeCells>
  <phoneticPr fontId="3" type="noConversion"/>
  <pageMargins left="0.19685039370078741" right="0.19685039370078741" top="0.78740157480314965" bottom="0.47244094488188981" header="0" footer="0"/>
  <pageSetup paperSize="9" scale="62" fitToHeight="6" orientation="landscape" r:id="rId1"/>
  <headerFooter alignWithMargins="0"/>
  <rowBreaks count="4" manualBreakCount="4">
    <brk id="46" max="16" man="1"/>
    <brk id="97" max="16" man="1"/>
    <brk id="109" max="16" man="1"/>
    <brk id="167"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view="pageBreakPreview" topLeftCell="C1" zoomScale="75" zoomScaleNormal="100" zoomScaleSheetLayoutView="75" workbookViewId="0">
      <selection activeCell="G14" sqref="G14"/>
    </sheetView>
  </sheetViews>
  <sheetFormatPr defaultRowHeight="15" x14ac:dyDescent="0.2"/>
  <cols>
    <col min="1" max="1" width="25.5703125" style="25" customWidth="1"/>
    <col min="2" max="2" width="18.5703125" style="25" customWidth="1"/>
    <col min="3" max="3" width="16.5703125" style="25" customWidth="1"/>
    <col min="4" max="4" width="96.85546875" style="25" customWidth="1"/>
    <col min="5" max="5" width="65.5703125" style="25" customWidth="1"/>
    <col min="6" max="6" width="14.7109375" style="25" customWidth="1"/>
    <col min="7" max="7" width="15.42578125" style="25" customWidth="1"/>
    <col min="8" max="8" width="15.7109375" style="25" customWidth="1"/>
    <col min="9" max="9" width="19.85546875" style="25" customWidth="1"/>
    <col min="10" max="10" width="15.140625" style="25" hidden="1" customWidth="1"/>
    <col min="11" max="16384" width="9.140625" style="25"/>
  </cols>
  <sheetData>
    <row r="1" spans="1:10" ht="15.75" x14ac:dyDescent="0.25">
      <c r="A1" s="24"/>
      <c r="B1" s="24"/>
      <c r="C1" s="24"/>
      <c r="D1" s="24"/>
      <c r="E1" s="24"/>
      <c r="F1" s="24"/>
      <c r="G1" s="24"/>
    </row>
    <row r="2" spans="1:10" ht="15.75" x14ac:dyDescent="0.25">
      <c r="A2" s="24"/>
      <c r="B2" s="24"/>
      <c r="C2" s="24"/>
      <c r="D2" s="24"/>
      <c r="E2" s="24"/>
      <c r="F2" s="24"/>
      <c r="G2" s="24"/>
    </row>
    <row r="3" spans="1:10" ht="15.75" x14ac:dyDescent="0.25">
      <c r="A3" s="24"/>
      <c r="B3" s="24"/>
      <c r="C3" s="24"/>
      <c r="D3" s="24"/>
      <c r="E3" s="24"/>
      <c r="F3" s="24"/>
      <c r="G3" s="24"/>
    </row>
    <row r="4" spans="1:10" ht="18.75" x14ac:dyDescent="0.3">
      <c r="A4" s="24"/>
      <c r="B4" s="24"/>
      <c r="C4" s="24"/>
      <c r="D4" s="24"/>
      <c r="E4" s="24"/>
      <c r="F4" s="24"/>
      <c r="G4" s="24"/>
      <c r="H4" s="26"/>
      <c r="I4" s="26"/>
      <c r="J4" s="24"/>
    </row>
    <row r="5" spans="1:10" ht="18.75" x14ac:dyDescent="0.3">
      <c r="A5" s="24"/>
      <c r="B5" s="24"/>
      <c r="C5" s="24"/>
      <c r="D5" s="24"/>
      <c r="E5" s="24"/>
      <c r="F5" s="24"/>
      <c r="G5" s="24"/>
      <c r="H5" s="26"/>
      <c r="I5" s="26"/>
      <c r="J5" s="24"/>
    </row>
    <row r="7" spans="1:10" ht="28.5" customHeight="1" thickBot="1" x14ac:dyDescent="0.35">
      <c r="A7" s="26"/>
      <c r="B7" s="26"/>
      <c r="C7" s="26"/>
      <c r="D7" s="26"/>
      <c r="E7" s="26"/>
      <c r="F7" s="26"/>
      <c r="G7" s="26"/>
      <c r="H7" s="26"/>
      <c r="I7" s="26" t="s">
        <v>4</v>
      </c>
    </row>
    <row r="8" spans="1:10" s="27" customFormat="1" ht="96.75" customHeight="1" x14ac:dyDescent="0.2">
      <c r="A8" s="527" t="s">
        <v>72</v>
      </c>
      <c r="B8" s="527" t="s">
        <v>278</v>
      </c>
      <c r="C8" s="527" t="s">
        <v>151</v>
      </c>
      <c r="D8" s="527" t="s">
        <v>277</v>
      </c>
      <c r="E8" s="527" t="s">
        <v>239</v>
      </c>
      <c r="F8" s="527" t="s">
        <v>232</v>
      </c>
      <c r="G8" s="527" t="s">
        <v>233</v>
      </c>
      <c r="H8" s="527" t="s">
        <v>234</v>
      </c>
      <c r="I8" s="527" t="s">
        <v>235</v>
      </c>
      <c r="J8" s="193" t="s">
        <v>236</v>
      </c>
    </row>
    <row r="9" spans="1:10" s="27" customFormat="1" ht="19.5" customHeight="1" x14ac:dyDescent="0.2">
      <c r="A9" s="28">
        <v>1</v>
      </c>
      <c r="B9" s="28">
        <v>2</v>
      </c>
      <c r="C9" s="28">
        <v>3</v>
      </c>
      <c r="D9" s="28">
        <v>4</v>
      </c>
      <c r="E9" s="28">
        <v>5</v>
      </c>
      <c r="F9" s="29">
        <v>6</v>
      </c>
      <c r="G9" s="29">
        <v>7</v>
      </c>
      <c r="H9" s="28">
        <v>8</v>
      </c>
      <c r="I9" s="28">
        <v>9</v>
      </c>
      <c r="J9" s="30">
        <v>8</v>
      </c>
    </row>
    <row r="10" spans="1:10" s="27" customFormat="1" ht="30.75" customHeight="1" x14ac:dyDescent="0.3">
      <c r="A10" s="31" t="s">
        <v>152</v>
      </c>
      <c r="B10" s="31"/>
      <c r="C10" s="64"/>
      <c r="D10" s="507" t="s">
        <v>444</v>
      </c>
      <c r="E10" s="63"/>
      <c r="F10" s="67"/>
      <c r="G10" s="67"/>
      <c r="H10" s="67"/>
      <c r="I10" s="67">
        <f>SUM(I11)</f>
        <v>4533525</v>
      </c>
      <c r="J10" s="30"/>
    </row>
    <row r="11" spans="1:10" s="69" customFormat="1" ht="30" customHeight="1" x14ac:dyDescent="0.3">
      <c r="A11" s="230" t="s">
        <v>153</v>
      </c>
      <c r="B11" s="230"/>
      <c r="C11" s="231"/>
      <c r="D11" s="224" t="s">
        <v>444</v>
      </c>
      <c r="E11" s="225"/>
      <c r="F11" s="226"/>
      <c r="G11" s="226"/>
      <c r="H11" s="226"/>
      <c r="I11" s="226">
        <f>SUM(I13,I14,I15,I16,I18,I20,I24)</f>
        <v>4533525</v>
      </c>
      <c r="J11" s="68" t="e">
        <f>SUM(#REF!)</f>
        <v>#REF!</v>
      </c>
    </row>
    <row r="12" spans="1:10" s="69" customFormat="1" ht="36" hidden="1" customHeight="1" x14ac:dyDescent="0.3">
      <c r="A12" s="318" t="s">
        <v>267</v>
      </c>
      <c r="B12" s="318" t="s">
        <v>310</v>
      </c>
      <c r="C12" s="319" t="s">
        <v>213</v>
      </c>
      <c r="D12" s="320" t="s">
        <v>266</v>
      </c>
      <c r="E12" s="370" t="s">
        <v>433</v>
      </c>
      <c r="F12" s="71"/>
      <c r="G12" s="72"/>
      <c r="H12" s="71"/>
      <c r="I12" s="143"/>
      <c r="J12" s="68"/>
    </row>
    <row r="13" spans="1:10" s="69" customFormat="1" ht="39" customHeight="1" x14ac:dyDescent="0.3">
      <c r="A13" s="318" t="s">
        <v>267</v>
      </c>
      <c r="B13" s="318" t="s">
        <v>310</v>
      </c>
      <c r="C13" s="319" t="s">
        <v>213</v>
      </c>
      <c r="D13" s="320" t="s">
        <v>266</v>
      </c>
      <c r="E13" s="321" t="s">
        <v>434</v>
      </c>
      <c r="F13" s="71"/>
      <c r="G13" s="72"/>
      <c r="H13" s="71"/>
      <c r="I13" s="143">
        <v>1650000</v>
      </c>
      <c r="J13" s="68"/>
    </row>
    <row r="14" spans="1:10" s="69" customFormat="1" ht="63" customHeight="1" x14ac:dyDescent="0.3">
      <c r="A14" s="464" t="s">
        <v>18</v>
      </c>
      <c r="B14" s="73" t="s">
        <v>281</v>
      </c>
      <c r="C14" s="73" t="s">
        <v>195</v>
      </c>
      <c r="D14" s="465" t="s">
        <v>438</v>
      </c>
      <c r="E14" s="370"/>
      <c r="F14" s="71"/>
      <c r="G14" s="72"/>
      <c r="H14" s="71"/>
      <c r="I14" s="143">
        <v>13730</v>
      </c>
      <c r="J14" s="68"/>
    </row>
    <row r="15" spans="1:10" s="69" customFormat="1" ht="33" customHeight="1" x14ac:dyDescent="0.3">
      <c r="A15" s="73" t="s">
        <v>21</v>
      </c>
      <c r="B15" s="73" t="s">
        <v>280</v>
      </c>
      <c r="C15" s="73" t="s">
        <v>194</v>
      </c>
      <c r="D15" s="504" t="s">
        <v>20</v>
      </c>
      <c r="E15" s="370"/>
      <c r="F15" s="71"/>
      <c r="G15" s="72"/>
      <c r="H15" s="71"/>
      <c r="I15" s="143">
        <v>22220</v>
      </c>
      <c r="J15" s="68"/>
    </row>
    <row r="16" spans="1:10" s="69" customFormat="1" ht="29.25" customHeight="1" x14ac:dyDescent="0.3">
      <c r="A16" s="73" t="s">
        <v>41</v>
      </c>
      <c r="B16" s="73" t="s">
        <v>292</v>
      </c>
      <c r="C16" s="73"/>
      <c r="D16" s="302" t="s">
        <v>272</v>
      </c>
      <c r="E16" s="370"/>
      <c r="F16" s="71"/>
      <c r="G16" s="72"/>
      <c r="H16" s="71"/>
      <c r="I16" s="506">
        <f>SUM(I17)</f>
        <v>58030</v>
      </c>
      <c r="J16" s="68"/>
    </row>
    <row r="17" spans="1:10" s="69" customFormat="1" ht="27" customHeight="1" x14ac:dyDescent="0.3">
      <c r="A17" s="462" t="s">
        <v>271</v>
      </c>
      <c r="B17" s="323" t="s">
        <v>294</v>
      </c>
      <c r="C17" s="462" t="s">
        <v>205</v>
      </c>
      <c r="D17" s="463" t="s">
        <v>247</v>
      </c>
      <c r="E17" s="321"/>
      <c r="F17" s="71"/>
      <c r="G17" s="72"/>
      <c r="H17" s="71"/>
      <c r="I17" s="505">
        <v>58030</v>
      </c>
      <c r="J17" s="68"/>
    </row>
    <row r="18" spans="1:10" s="69" customFormat="1" ht="27" customHeight="1" x14ac:dyDescent="0.3">
      <c r="A18" s="301" t="s">
        <v>49</v>
      </c>
      <c r="B18" s="73" t="s">
        <v>298</v>
      </c>
      <c r="C18" s="301"/>
      <c r="D18" s="504" t="s">
        <v>47</v>
      </c>
      <c r="E18" s="321"/>
      <c r="F18" s="71"/>
      <c r="G18" s="72"/>
      <c r="H18" s="71"/>
      <c r="I18" s="506">
        <v>3000000</v>
      </c>
      <c r="J18" s="68"/>
    </row>
    <row r="19" spans="1:10" s="69" customFormat="1" ht="36" customHeight="1" x14ac:dyDescent="0.3">
      <c r="A19" s="509" t="s">
        <v>569</v>
      </c>
      <c r="B19" s="73" t="s">
        <v>570</v>
      </c>
      <c r="C19" s="509" t="s">
        <v>206</v>
      </c>
      <c r="D19" s="510" t="s">
        <v>568</v>
      </c>
      <c r="E19" s="321"/>
      <c r="F19" s="71"/>
      <c r="G19" s="72"/>
      <c r="H19" s="71"/>
      <c r="I19" s="505">
        <v>3000000</v>
      </c>
      <c r="J19" s="68"/>
    </row>
    <row r="20" spans="1:10" s="69" customFormat="1" ht="27" customHeight="1" x14ac:dyDescent="0.3">
      <c r="A20" s="73" t="s">
        <v>427</v>
      </c>
      <c r="B20" s="73" t="s">
        <v>426</v>
      </c>
      <c r="C20" s="73"/>
      <c r="D20" s="302" t="s">
        <v>424</v>
      </c>
      <c r="E20" s="321"/>
      <c r="F20" s="71"/>
      <c r="G20" s="71"/>
      <c r="H20" s="71"/>
      <c r="I20" s="325">
        <v>320031</v>
      </c>
      <c r="J20" s="68"/>
    </row>
    <row r="21" spans="1:10" s="69" customFormat="1" ht="27" customHeight="1" x14ac:dyDescent="0.3">
      <c r="A21" s="509" t="s">
        <v>440</v>
      </c>
      <c r="B21" s="509" t="s">
        <v>441</v>
      </c>
      <c r="C21" s="73" t="s">
        <v>207</v>
      </c>
      <c r="D21" s="510" t="s">
        <v>442</v>
      </c>
      <c r="E21" s="321"/>
      <c r="F21" s="71"/>
      <c r="G21" s="72"/>
      <c r="H21" s="71"/>
      <c r="I21" s="228">
        <v>103440</v>
      </c>
      <c r="J21" s="68"/>
    </row>
    <row r="22" spans="1:10" s="69" customFormat="1" ht="27" customHeight="1" x14ac:dyDescent="0.3">
      <c r="A22" s="509" t="s">
        <v>422</v>
      </c>
      <c r="B22" s="73" t="s">
        <v>423</v>
      </c>
      <c r="C22" s="73" t="s">
        <v>207</v>
      </c>
      <c r="D22" s="510" t="s">
        <v>425</v>
      </c>
      <c r="E22" s="321"/>
      <c r="F22" s="71"/>
      <c r="G22" s="72"/>
      <c r="H22" s="71"/>
      <c r="I22" s="628">
        <v>216591</v>
      </c>
      <c r="J22" s="68"/>
    </row>
    <row r="23" spans="1:10" s="69" customFormat="1" ht="27" hidden="1" customHeight="1" x14ac:dyDescent="0.3">
      <c r="A23" s="322" t="s">
        <v>65</v>
      </c>
      <c r="B23" s="322" t="s">
        <v>307</v>
      </c>
      <c r="C23" s="322" t="s">
        <v>210</v>
      </c>
      <c r="D23" s="511" t="s">
        <v>64</v>
      </c>
      <c r="E23" s="227"/>
      <c r="F23" s="228"/>
      <c r="G23" s="229"/>
      <c r="H23" s="228"/>
      <c r="I23" s="325"/>
      <c r="J23" s="68"/>
    </row>
    <row r="24" spans="1:10" s="69" customFormat="1" ht="27" customHeight="1" x14ac:dyDescent="0.3">
      <c r="A24" s="322" t="s">
        <v>66</v>
      </c>
      <c r="B24" s="322" t="s">
        <v>308</v>
      </c>
      <c r="C24" s="322" t="s">
        <v>224</v>
      </c>
      <c r="D24" s="324" t="s">
        <v>67</v>
      </c>
      <c r="E24" s="321"/>
      <c r="F24" s="71"/>
      <c r="G24" s="72"/>
      <c r="H24" s="71"/>
      <c r="I24" s="325">
        <v>-530486</v>
      </c>
      <c r="J24" s="68"/>
    </row>
    <row r="25" spans="1:10" s="69" customFormat="1" ht="24" hidden="1" customHeight="1" x14ac:dyDescent="0.3">
      <c r="A25" s="512" t="s">
        <v>417</v>
      </c>
      <c r="B25" s="512" t="s">
        <v>414</v>
      </c>
      <c r="C25" s="512" t="s">
        <v>211</v>
      </c>
      <c r="D25" s="513" t="s">
        <v>3</v>
      </c>
      <c r="E25" s="321"/>
      <c r="F25" s="71"/>
      <c r="G25" s="72"/>
      <c r="H25" s="71"/>
      <c r="I25" s="238"/>
      <c r="J25" s="68"/>
    </row>
    <row r="26" spans="1:10" s="69" customFormat="1" ht="24" hidden="1" customHeight="1" x14ac:dyDescent="0.3">
      <c r="A26" s="323"/>
      <c r="B26" s="323"/>
      <c r="C26" s="514"/>
      <c r="D26" s="515"/>
      <c r="E26" s="70"/>
      <c r="F26" s="71"/>
      <c r="G26" s="72"/>
      <c r="H26" s="71"/>
      <c r="I26" s="238"/>
      <c r="J26" s="68"/>
    </row>
    <row r="27" spans="1:10" s="69" customFormat="1" ht="15.75" hidden="1" customHeight="1" x14ac:dyDescent="0.3">
      <c r="A27" s="301"/>
      <c r="B27" s="301"/>
      <c r="C27" s="326"/>
      <c r="D27" s="327"/>
      <c r="E27" s="70"/>
      <c r="F27" s="71"/>
      <c r="G27" s="72"/>
      <c r="H27" s="71"/>
      <c r="I27" s="143"/>
      <c r="J27" s="68"/>
    </row>
    <row r="28" spans="1:10" s="69" customFormat="1" ht="21" hidden="1" customHeight="1" x14ac:dyDescent="0.3">
      <c r="A28" s="301"/>
      <c r="B28" s="301"/>
      <c r="C28" s="326"/>
      <c r="D28" s="327"/>
      <c r="E28" s="70"/>
      <c r="F28" s="71"/>
      <c r="G28" s="72"/>
      <c r="H28" s="71"/>
      <c r="I28" s="143"/>
      <c r="J28" s="68"/>
    </row>
    <row r="29" spans="1:10" s="69" customFormat="1" ht="28.5" hidden="1" customHeight="1" x14ac:dyDescent="0.3">
      <c r="A29" s="301"/>
      <c r="B29" s="301"/>
      <c r="C29" s="326"/>
      <c r="D29" s="327"/>
      <c r="E29" s="70"/>
      <c r="F29" s="71"/>
      <c r="G29" s="72"/>
      <c r="H29" s="71"/>
      <c r="I29" s="143"/>
      <c r="J29" s="68"/>
    </row>
    <row r="30" spans="1:10" s="69" customFormat="1" ht="27" hidden="1" customHeight="1" x14ac:dyDescent="0.3">
      <c r="A30" s="301"/>
      <c r="B30" s="301"/>
      <c r="C30" s="326"/>
      <c r="D30" s="327"/>
      <c r="E30" s="70"/>
      <c r="F30" s="71"/>
      <c r="G30" s="72"/>
      <c r="H30" s="71"/>
      <c r="I30" s="143"/>
      <c r="J30" s="68"/>
    </row>
    <row r="31" spans="1:10" s="69" customFormat="1" ht="64.5" hidden="1" customHeight="1" x14ac:dyDescent="0.3">
      <c r="A31" s="301"/>
      <c r="B31" s="301"/>
      <c r="C31" s="326"/>
      <c r="D31" s="327"/>
      <c r="E31" s="70"/>
      <c r="F31" s="71"/>
      <c r="G31" s="72"/>
      <c r="H31" s="71"/>
      <c r="I31" s="143"/>
      <c r="J31" s="68"/>
    </row>
    <row r="32" spans="1:10" s="69" customFormat="1" ht="44.25" hidden="1" customHeight="1" x14ac:dyDescent="0.3">
      <c r="A32" s="301"/>
      <c r="B32" s="301"/>
      <c r="C32" s="326"/>
      <c r="D32" s="327"/>
      <c r="E32" s="70"/>
      <c r="F32" s="71"/>
      <c r="G32" s="72"/>
      <c r="H32" s="71"/>
      <c r="I32" s="143"/>
      <c r="J32" s="68"/>
    </row>
    <row r="33" spans="1:10" s="69" customFormat="1" ht="44.25" hidden="1" customHeight="1" x14ac:dyDescent="0.3">
      <c r="A33" s="301"/>
      <c r="B33" s="301"/>
      <c r="C33" s="326"/>
      <c r="D33" s="327"/>
      <c r="E33" s="70"/>
      <c r="F33" s="71"/>
      <c r="G33" s="72"/>
      <c r="H33" s="71"/>
      <c r="I33" s="238"/>
      <c r="J33" s="68"/>
    </row>
    <row r="34" spans="1:10" s="69" customFormat="1" ht="42" hidden="1" customHeight="1" x14ac:dyDescent="0.3">
      <c r="A34" s="328" t="s">
        <v>419</v>
      </c>
      <c r="B34" s="328"/>
      <c r="C34" s="334"/>
      <c r="D34" s="335" t="s">
        <v>420</v>
      </c>
      <c r="E34" s="336"/>
      <c r="F34" s="337"/>
      <c r="G34" s="338"/>
      <c r="H34" s="337"/>
      <c r="I34" s="339">
        <f>SUM(I35)</f>
        <v>0</v>
      </c>
      <c r="J34" s="68"/>
    </row>
    <row r="35" spans="1:10" s="69" customFormat="1" ht="41.25" hidden="1" customHeight="1" x14ac:dyDescent="0.3">
      <c r="A35" s="329" t="s">
        <v>418</v>
      </c>
      <c r="B35" s="329"/>
      <c r="C35" s="329"/>
      <c r="D35" s="330" t="s">
        <v>420</v>
      </c>
      <c r="E35" s="331"/>
      <c r="F35" s="332"/>
      <c r="G35" s="333"/>
      <c r="H35" s="332"/>
      <c r="I35" s="340">
        <f>SUM(I36)</f>
        <v>0</v>
      </c>
      <c r="J35" s="68"/>
    </row>
    <row r="36" spans="1:10" s="69" customFormat="1" ht="30" hidden="1" customHeight="1" x14ac:dyDescent="0.3">
      <c r="A36" s="73" t="s">
        <v>421</v>
      </c>
      <c r="B36" s="73" t="s">
        <v>211</v>
      </c>
      <c r="C36" s="73" t="s">
        <v>195</v>
      </c>
      <c r="D36" s="300" t="s">
        <v>436</v>
      </c>
      <c r="E36" s="70"/>
      <c r="F36" s="71"/>
      <c r="G36" s="71"/>
      <c r="H36" s="71"/>
      <c r="I36" s="71"/>
      <c r="J36" s="68"/>
    </row>
    <row r="37" spans="1:10" s="69" customFormat="1" ht="30" customHeight="1" x14ac:dyDescent="0.3">
      <c r="A37" s="31" t="s">
        <v>154</v>
      </c>
      <c r="B37" s="31"/>
      <c r="C37" s="64"/>
      <c r="D37" s="66" t="s">
        <v>169</v>
      </c>
      <c r="E37" s="63"/>
      <c r="F37" s="67"/>
      <c r="G37" s="67"/>
      <c r="H37" s="67"/>
      <c r="I37" s="67">
        <f>SUM(I38)</f>
        <v>1081699</v>
      </c>
      <c r="J37" s="68"/>
    </row>
    <row r="38" spans="1:10" s="69" customFormat="1" ht="29.25" customHeight="1" x14ac:dyDescent="0.3">
      <c r="A38" s="230" t="s">
        <v>155</v>
      </c>
      <c r="B38" s="230"/>
      <c r="C38" s="231"/>
      <c r="D38" s="224" t="s">
        <v>169</v>
      </c>
      <c r="E38" s="225"/>
      <c r="F38" s="226"/>
      <c r="G38" s="226"/>
      <c r="H38" s="226"/>
      <c r="I38" s="226">
        <f>SUM(I40,I42,I45,I47)</f>
        <v>1081699</v>
      </c>
      <c r="J38" s="68"/>
    </row>
    <row r="39" spans="1:10" s="69" customFormat="1" ht="28.5" hidden="1" customHeight="1" x14ac:dyDescent="0.3">
      <c r="A39" s="301" t="s">
        <v>416</v>
      </c>
      <c r="B39" s="73" t="s">
        <v>305</v>
      </c>
      <c r="C39" s="326" t="s">
        <v>213</v>
      </c>
      <c r="D39" s="327" t="s">
        <v>60</v>
      </c>
      <c r="E39" s="70" t="s">
        <v>435</v>
      </c>
      <c r="F39" s="71"/>
      <c r="G39" s="71"/>
      <c r="H39" s="71"/>
      <c r="I39" s="71"/>
      <c r="J39" s="68"/>
    </row>
    <row r="40" spans="1:10" s="69" customFormat="1" ht="23.25" customHeight="1" x14ac:dyDescent="0.3">
      <c r="A40" s="301" t="s">
        <v>125</v>
      </c>
      <c r="B40" s="301" t="s">
        <v>215</v>
      </c>
      <c r="C40" s="326" t="s">
        <v>196</v>
      </c>
      <c r="D40" s="327" t="s">
        <v>124</v>
      </c>
      <c r="E40" s="70"/>
      <c r="F40" s="71"/>
      <c r="G40" s="71"/>
      <c r="H40" s="71"/>
      <c r="I40" s="71">
        <v>117800</v>
      </c>
      <c r="J40" s="68"/>
    </row>
    <row r="41" spans="1:10" s="69" customFormat="1" ht="35.25" customHeight="1" x14ac:dyDescent="0.3">
      <c r="A41" s="301"/>
      <c r="B41" s="301"/>
      <c r="C41" s="326"/>
      <c r="D41" s="516" t="s">
        <v>566</v>
      </c>
      <c r="E41" s="70"/>
      <c r="F41" s="71"/>
      <c r="G41" s="71"/>
      <c r="H41" s="71"/>
      <c r="I41" s="228">
        <v>117800</v>
      </c>
      <c r="J41" s="68"/>
    </row>
    <row r="42" spans="1:10" s="69" customFormat="1" ht="57.75" customHeight="1" x14ac:dyDescent="0.3">
      <c r="A42" s="301" t="s">
        <v>123</v>
      </c>
      <c r="B42" s="301" t="s">
        <v>216</v>
      </c>
      <c r="C42" s="326" t="s">
        <v>197</v>
      </c>
      <c r="D42" s="327" t="s">
        <v>122</v>
      </c>
      <c r="E42" s="70"/>
      <c r="F42" s="71"/>
      <c r="G42" s="71"/>
      <c r="H42" s="71"/>
      <c r="I42" s="362">
        <f>SUM(I43:I44)</f>
        <v>405527</v>
      </c>
      <c r="J42" s="68"/>
    </row>
    <row r="43" spans="1:10" s="69" customFormat="1" ht="33.75" customHeight="1" x14ac:dyDescent="0.3">
      <c r="A43" s="301"/>
      <c r="B43" s="301"/>
      <c r="C43" s="326"/>
      <c r="D43" s="516" t="s">
        <v>437</v>
      </c>
      <c r="E43" s="70"/>
      <c r="F43" s="71"/>
      <c r="G43" s="71"/>
      <c r="H43" s="71"/>
      <c r="I43" s="508">
        <v>16027</v>
      </c>
      <c r="J43" s="68"/>
    </row>
    <row r="44" spans="1:10" s="69" customFormat="1" ht="33" customHeight="1" x14ac:dyDescent="0.3">
      <c r="A44" s="301"/>
      <c r="B44" s="301"/>
      <c r="C44" s="326"/>
      <c r="D44" s="516" t="s">
        <v>575</v>
      </c>
      <c r="E44" s="70"/>
      <c r="F44" s="71"/>
      <c r="G44" s="71"/>
      <c r="H44" s="71"/>
      <c r="I44" s="508">
        <v>389500</v>
      </c>
      <c r="J44" s="68"/>
    </row>
    <row r="45" spans="1:10" s="69" customFormat="1" ht="56.25" customHeight="1" x14ac:dyDescent="0.3">
      <c r="A45" s="312" t="s">
        <v>129</v>
      </c>
      <c r="B45" s="312" t="s">
        <v>214</v>
      </c>
      <c r="C45" s="312" t="s">
        <v>198</v>
      </c>
      <c r="D45" s="313" t="s">
        <v>126</v>
      </c>
      <c r="E45" s="70"/>
      <c r="F45" s="71"/>
      <c r="G45" s="71"/>
      <c r="H45" s="71"/>
      <c r="I45" s="362">
        <v>27886</v>
      </c>
      <c r="J45" s="68"/>
    </row>
    <row r="46" spans="1:10" s="69" customFormat="1" ht="34.5" customHeight="1" x14ac:dyDescent="0.3">
      <c r="A46" s="312"/>
      <c r="B46" s="312"/>
      <c r="C46" s="312"/>
      <c r="D46" s="516" t="s">
        <v>437</v>
      </c>
      <c r="E46" s="70"/>
      <c r="F46" s="71"/>
      <c r="G46" s="71"/>
      <c r="H46" s="71"/>
      <c r="I46" s="508">
        <v>27886</v>
      </c>
      <c r="J46" s="68"/>
    </row>
    <row r="47" spans="1:10" s="69" customFormat="1" ht="23.25" customHeight="1" x14ac:dyDescent="0.3">
      <c r="A47" s="198" t="s">
        <v>143</v>
      </c>
      <c r="B47" s="198" t="s">
        <v>308</v>
      </c>
      <c r="C47" s="326" t="s">
        <v>224</v>
      </c>
      <c r="D47" s="327" t="s">
        <v>67</v>
      </c>
      <c r="E47" s="70"/>
      <c r="F47" s="71"/>
      <c r="G47" s="71"/>
      <c r="H47" s="71"/>
      <c r="I47" s="71">
        <v>530486</v>
      </c>
      <c r="J47" s="68"/>
    </row>
    <row r="48" spans="1:10" s="69" customFormat="1" ht="42" customHeight="1" x14ac:dyDescent="0.3">
      <c r="A48" s="31" t="s">
        <v>156</v>
      </c>
      <c r="B48" s="31"/>
      <c r="C48" s="252"/>
      <c r="D48" s="66" t="s">
        <v>170</v>
      </c>
      <c r="E48" s="65"/>
      <c r="F48" s="65"/>
      <c r="G48" s="65"/>
      <c r="H48" s="65"/>
      <c r="I48" s="142">
        <f>SUM(I49)</f>
        <v>32798</v>
      </c>
      <c r="J48" s="232"/>
    </row>
    <row r="49" spans="1:10" s="75" customFormat="1" ht="37.5" customHeight="1" x14ac:dyDescent="0.3">
      <c r="A49" s="230" t="s">
        <v>157</v>
      </c>
      <c r="B49" s="230"/>
      <c r="C49" s="254"/>
      <c r="D49" s="224" t="s">
        <v>170</v>
      </c>
      <c r="E49" s="233"/>
      <c r="F49" s="233"/>
      <c r="G49" s="233"/>
      <c r="H49" s="233"/>
      <c r="I49" s="234">
        <f>SUM(I50:I51)</f>
        <v>32798</v>
      </c>
      <c r="J49" s="74"/>
    </row>
    <row r="50" spans="1:10" s="75" customFormat="1" ht="51.75" hidden="1" customHeight="1" x14ac:dyDescent="0.3">
      <c r="A50" s="198" t="s">
        <v>78</v>
      </c>
      <c r="B50" s="198" t="s">
        <v>211</v>
      </c>
      <c r="C50" s="250" t="s">
        <v>195</v>
      </c>
      <c r="D50" s="251" t="s">
        <v>17</v>
      </c>
      <c r="E50" s="70"/>
      <c r="F50" s="71"/>
      <c r="G50" s="72"/>
      <c r="H50" s="71"/>
      <c r="I50" s="143"/>
      <c r="J50" s="74"/>
    </row>
    <row r="51" spans="1:10" s="75" customFormat="1" ht="43.5" customHeight="1" x14ac:dyDescent="0.3">
      <c r="A51" s="301" t="s">
        <v>148</v>
      </c>
      <c r="B51" s="301" t="s">
        <v>349</v>
      </c>
      <c r="C51" s="326"/>
      <c r="D51" s="327" t="s">
        <v>86</v>
      </c>
      <c r="E51" s="70"/>
      <c r="F51" s="71"/>
      <c r="G51" s="72"/>
      <c r="H51" s="71"/>
      <c r="I51" s="143">
        <v>32798</v>
      </c>
      <c r="J51" s="74"/>
    </row>
    <row r="52" spans="1:10" s="75" customFormat="1" ht="62.25" hidden="1" customHeight="1" x14ac:dyDescent="0.3">
      <c r="A52" s="323" t="s">
        <v>89</v>
      </c>
      <c r="B52" s="323" t="s">
        <v>350</v>
      </c>
      <c r="C52" s="514" t="s">
        <v>216</v>
      </c>
      <c r="D52" s="515" t="s">
        <v>87</v>
      </c>
      <c r="E52" s="70"/>
      <c r="F52" s="71"/>
      <c r="G52" s="72"/>
      <c r="H52" s="71"/>
      <c r="I52" s="237"/>
      <c r="J52" s="74"/>
    </row>
    <row r="53" spans="1:10" s="522" customFormat="1" ht="35.25" customHeight="1" x14ac:dyDescent="0.25">
      <c r="A53" s="523">
        <v>1513105</v>
      </c>
      <c r="B53" s="523" t="s">
        <v>351</v>
      </c>
      <c r="C53" s="524" t="s">
        <v>215</v>
      </c>
      <c r="D53" s="525" t="s">
        <v>88</v>
      </c>
      <c r="E53" s="517"/>
      <c r="F53" s="518"/>
      <c r="G53" s="519"/>
      <c r="H53" s="518"/>
      <c r="I53" s="520">
        <v>32798</v>
      </c>
      <c r="J53" s="521"/>
    </row>
    <row r="54" spans="1:10" s="75" customFormat="1" ht="31.5" hidden="1" customHeight="1" x14ac:dyDescent="0.3">
      <c r="A54" s="73" t="s">
        <v>222</v>
      </c>
      <c r="B54" s="73"/>
      <c r="C54" s="216" t="s">
        <v>224</v>
      </c>
      <c r="D54" s="256" t="s">
        <v>223</v>
      </c>
      <c r="E54" s="70"/>
      <c r="F54" s="71"/>
      <c r="G54" s="72"/>
      <c r="H54" s="71"/>
      <c r="I54" s="143"/>
      <c r="J54" s="74"/>
    </row>
    <row r="55" spans="1:10" s="75" customFormat="1" ht="29.25" customHeight="1" x14ac:dyDescent="0.3">
      <c r="A55" s="31" t="s">
        <v>158</v>
      </c>
      <c r="B55" s="31"/>
      <c r="C55" s="64"/>
      <c r="D55" s="66" t="s">
        <v>191</v>
      </c>
      <c r="E55" s="65"/>
      <c r="F55" s="65"/>
      <c r="G55" s="65"/>
      <c r="H55" s="65"/>
      <c r="I55" s="142">
        <f>SUM(I56)</f>
        <v>838123</v>
      </c>
      <c r="J55" s="74"/>
    </row>
    <row r="56" spans="1:10" s="75" customFormat="1" ht="30" customHeight="1" x14ac:dyDescent="0.3">
      <c r="A56" s="230" t="s">
        <v>159</v>
      </c>
      <c r="B56" s="230"/>
      <c r="C56" s="231"/>
      <c r="D56" s="224" t="s">
        <v>191</v>
      </c>
      <c r="E56" s="233"/>
      <c r="F56" s="233"/>
      <c r="G56" s="233"/>
      <c r="H56" s="233"/>
      <c r="I56" s="234">
        <f>SUM(I57:I61)</f>
        <v>838123</v>
      </c>
      <c r="J56" s="74"/>
    </row>
    <row r="57" spans="1:10" s="75" customFormat="1" ht="60.75" customHeight="1" x14ac:dyDescent="0.3">
      <c r="A57" s="301" t="s">
        <v>415</v>
      </c>
      <c r="B57" s="73" t="s">
        <v>305</v>
      </c>
      <c r="C57" s="326" t="s">
        <v>213</v>
      </c>
      <c r="D57" s="327" t="s">
        <v>60</v>
      </c>
      <c r="E57" s="70" t="s">
        <v>565</v>
      </c>
      <c r="F57" s="71"/>
      <c r="G57" s="72"/>
      <c r="H57" s="71"/>
      <c r="I57" s="71">
        <v>119791</v>
      </c>
      <c r="J57" s="74"/>
    </row>
    <row r="58" spans="1:10" s="75" customFormat="1" ht="26.25" hidden="1" customHeight="1" x14ac:dyDescent="0.3">
      <c r="A58" s="301" t="s">
        <v>120</v>
      </c>
      <c r="B58" s="301" t="s">
        <v>308</v>
      </c>
      <c r="C58" s="301" t="s">
        <v>224</v>
      </c>
      <c r="D58" s="308" t="s">
        <v>67</v>
      </c>
      <c r="E58" s="70"/>
      <c r="F58" s="71"/>
      <c r="G58" s="72"/>
      <c r="H58" s="71"/>
      <c r="I58" s="71"/>
      <c r="J58" s="74"/>
    </row>
    <row r="59" spans="1:10" s="75" customFormat="1" ht="26.25" customHeight="1" x14ac:dyDescent="0.3">
      <c r="A59" s="312" t="s">
        <v>117</v>
      </c>
      <c r="B59" s="312" t="s">
        <v>354</v>
      </c>
      <c r="C59" s="312" t="s">
        <v>199</v>
      </c>
      <c r="D59" s="526" t="s">
        <v>116</v>
      </c>
      <c r="E59" s="70"/>
      <c r="F59" s="71"/>
      <c r="G59" s="72"/>
      <c r="H59" s="71"/>
      <c r="I59" s="71">
        <v>766732</v>
      </c>
      <c r="J59" s="74"/>
    </row>
    <row r="60" spans="1:10" s="75" customFormat="1" ht="29.25" customHeight="1" x14ac:dyDescent="0.3">
      <c r="A60" s="312" t="s">
        <v>119</v>
      </c>
      <c r="B60" s="312" t="s">
        <v>355</v>
      </c>
      <c r="C60" s="312" t="s">
        <v>219</v>
      </c>
      <c r="D60" s="526" t="s">
        <v>564</v>
      </c>
      <c r="E60" s="70"/>
      <c r="F60" s="71"/>
      <c r="G60" s="72"/>
      <c r="H60" s="71"/>
      <c r="I60" s="71">
        <v>-48400</v>
      </c>
      <c r="J60" s="74"/>
    </row>
    <row r="61" spans="1:10" s="75" customFormat="1" ht="28.5" hidden="1" customHeight="1" x14ac:dyDescent="0.3">
      <c r="A61" s="198" t="s">
        <v>120</v>
      </c>
      <c r="B61" s="198" t="s">
        <v>308</v>
      </c>
      <c r="C61" s="250" t="s">
        <v>224</v>
      </c>
      <c r="D61" s="251" t="s">
        <v>67</v>
      </c>
      <c r="E61" s="70"/>
      <c r="F61" s="71"/>
      <c r="G61" s="72"/>
      <c r="H61" s="71"/>
      <c r="I61" s="71"/>
      <c r="J61" s="74"/>
    </row>
    <row r="62" spans="1:10" s="75" customFormat="1" ht="42.75" hidden="1" customHeight="1" x14ac:dyDescent="0.3">
      <c r="A62" s="31" t="s">
        <v>160</v>
      </c>
      <c r="B62" s="31"/>
      <c r="C62" s="252"/>
      <c r="D62" s="253" t="s">
        <v>238</v>
      </c>
      <c r="E62" s="65"/>
      <c r="F62" s="65"/>
      <c r="G62" s="65"/>
      <c r="H62" s="65"/>
      <c r="I62" s="142">
        <f>SUM(I63)</f>
        <v>0</v>
      </c>
      <c r="J62" s="74"/>
    </row>
    <row r="63" spans="1:10" s="75" customFormat="1" ht="44.25" hidden="1" customHeight="1" x14ac:dyDescent="0.3">
      <c r="A63" s="230" t="s">
        <v>161</v>
      </c>
      <c r="B63" s="230"/>
      <c r="C63" s="254"/>
      <c r="D63" s="255" t="s">
        <v>238</v>
      </c>
      <c r="E63" s="233"/>
      <c r="F63" s="233"/>
      <c r="G63" s="233"/>
      <c r="H63" s="233"/>
      <c r="I63" s="234">
        <f>SUM(I64)</f>
        <v>0</v>
      </c>
      <c r="J63" s="74"/>
    </row>
    <row r="64" spans="1:10" s="75" customFormat="1" ht="47.25" hidden="1" customHeight="1" x14ac:dyDescent="0.3">
      <c r="A64" s="198" t="s">
        <v>109</v>
      </c>
      <c r="B64" s="198" t="s">
        <v>211</v>
      </c>
      <c r="C64" s="250" t="s">
        <v>195</v>
      </c>
      <c r="D64" s="251" t="s">
        <v>17</v>
      </c>
      <c r="E64" s="70"/>
      <c r="F64" s="71"/>
      <c r="G64" s="72"/>
      <c r="H64" s="71"/>
      <c r="I64" s="71"/>
      <c r="J64" s="74"/>
    </row>
    <row r="65" spans="1:20" s="75" customFormat="1" ht="37.5" customHeight="1" x14ac:dyDescent="0.3">
      <c r="A65" s="239"/>
      <c r="B65" s="239"/>
      <c r="C65" s="64"/>
      <c r="D65" s="65" t="s">
        <v>241</v>
      </c>
      <c r="E65" s="65"/>
      <c r="F65" s="222"/>
      <c r="G65" s="65"/>
      <c r="H65" s="65"/>
      <c r="I65" s="142">
        <f>SUM(I11,I35,I38,I49,I56,I63)</f>
        <v>6486145</v>
      </c>
      <c r="J65" s="74"/>
    </row>
    <row r="66" spans="1:20" ht="18.75" x14ac:dyDescent="0.3">
      <c r="A66" s="32"/>
      <c r="B66" s="32"/>
      <c r="C66" s="32"/>
      <c r="D66" s="26"/>
      <c r="E66" s="26"/>
      <c r="F66" s="26"/>
      <c r="G66" s="26"/>
      <c r="H66" s="26"/>
      <c r="I66" s="26"/>
      <c r="J66" s="26"/>
    </row>
    <row r="67" spans="1:20" ht="27.75" customHeight="1" x14ac:dyDescent="0.3">
      <c r="A67" s="32"/>
      <c r="B67" s="32"/>
      <c r="C67" s="32"/>
      <c r="D67" s="33"/>
      <c r="E67" s="33"/>
      <c r="F67" s="33"/>
      <c r="G67" s="33"/>
      <c r="H67" s="24"/>
      <c r="I67" s="24"/>
      <c r="J67" s="24"/>
    </row>
    <row r="68" spans="1:20" ht="30.75" customHeight="1" x14ac:dyDescent="0.3">
      <c r="A68" s="32"/>
      <c r="B68" s="32"/>
      <c r="C68" s="32"/>
      <c r="D68" s="26"/>
      <c r="E68" s="26"/>
      <c r="F68" s="26"/>
      <c r="G68" s="26"/>
      <c r="H68" s="24"/>
      <c r="I68" s="24"/>
      <c r="J68" s="24"/>
    </row>
    <row r="69" spans="1:20" ht="20.25" x14ac:dyDescent="0.3">
      <c r="A69" s="34"/>
      <c r="B69" s="34"/>
      <c r="C69" s="34"/>
      <c r="D69" s="35"/>
      <c r="E69" s="35"/>
      <c r="F69" s="35"/>
      <c r="G69" s="35"/>
      <c r="H69" s="24"/>
      <c r="I69" s="24"/>
      <c r="J69" s="24"/>
    </row>
    <row r="70" spans="1:20" ht="15.75" x14ac:dyDescent="0.25">
      <c r="H70" s="24"/>
      <c r="I70" s="24"/>
      <c r="J70" s="24"/>
    </row>
    <row r="74" spans="1:20" ht="15.75" x14ac:dyDescent="0.2">
      <c r="E74" s="36"/>
      <c r="F74" s="37"/>
      <c r="G74" s="38"/>
    </row>
    <row r="75" spans="1:20" ht="20.25" x14ac:dyDescent="0.3">
      <c r="E75" s="36"/>
      <c r="F75" s="39"/>
      <c r="G75" s="38"/>
      <c r="M75" s="776"/>
      <c r="N75" s="776"/>
      <c r="O75" s="776"/>
      <c r="P75" s="776"/>
      <c r="Q75" s="776"/>
      <c r="R75" s="776"/>
      <c r="S75" s="776"/>
      <c r="T75" s="776"/>
    </row>
    <row r="76" spans="1:20" ht="20.25" x14ac:dyDescent="0.3">
      <c r="E76" s="38"/>
      <c r="F76" s="38"/>
      <c r="G76" s="38"/>
      <c r="M76" s="776"/>
      <c r="N76" s="776"/>
      <c r="O76" s="776"/>
      <c r="P76" s="776"/>
      <c r="Q76" s="776"/>
      <c r="R76" s="776"/>
      <c r="S76" s="776"/>
      <c r="T76" s="776"/>
    </row>
  </sheetData>
  <mergeCells count="2">
    <mergeCell ref="M76:T76"/>
    <mergeCell ref="M75:T75"/>
  </mergeCells>
  <phoneticPr fontId="3" type="noConversion"/>
  <pageMargins left="0.39370078740157483" right="0.19685039370078741" top="0.55118110236220474" bottom="0" header="0" footer="0"/>
  <pageSetup paperSize="9" scale="48"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5"/>
  <sheetViews>
    <sheetView view="pageBreakPreview" zoomScale="60" zoomScaleNormal="100" workbookViewId="0">
      <selection activeCell="J9" sqref="J9"/>
    </sheetView>
  </sheetViews>
  <sheetFormatPr defaultRowHeight="12.75" x14ac:dyDescent="0.2"/>
  <cols>
    <col min="1" max="1" width="20.42578125" style="23" customWidth="1"/>
    <col min="2" max="2" width="15.28515625" style="23" customWidth="1"/>
    <col min="3" max="3" width="16.85546875" style="23" customWidth="1"/>
    <col min="4" max="4" width="35.140625" style="23" hidden="1" customWidth="1"/>
    <col min="5" max="5" width="30.28515625" style="23" hidden="1" customWidth="1"/>
    <col min="6" max="6" width="53.140625" style="23" customWidth="1"/>
    <col min="7" max="7" width="36.28515625" style="23" hidden="1" customWidth="1"/>
    <col min="8" max="8" width="50.28515625" style="23" hidden="1" customWidth="1"/>
    <col min="9" max="9" width="37.28515625" style="23" hidden="1" customWidth="1"/>
    <col min="10" max="10" width="23" style="23" customWidth="1"/>
    <col min="11" max="16384" width="9.140625" style="23"/>
  </cols>
  <sheetData>
    <row r="3" spans="1:14" ht="15" x14ac:dyDescent="0.2">
      <c r="B3" s="547"/>
      <c r="C3" s="548"/>
      <c r="D3" s="548"/>
      <c r="E3" s="548"/>
      <c r="F3" s="548"/>
    </row>
    <row r="8" spans="1:14" ht="30" customHeight="1" x14ac:dyDescent="0.2"/>
    <row r="9" spans="1:14" ht="26.25" customHeight="1" x14ac:dyDescent="0.2"/>
    <row r="10" spans="1:14" ht="42.75" customHeight="1" x14ac:dyDescent="0.2">
      <c r="J10" s="549" t="s">
        <v>4</v>
      </c>
      <c r="N10" s="550"/>
    </row>
    <row r="11" spans="1:14" ht="46.5" customHeight="1" x14ac:dyDescent="0.2">
      <c r="A11" s="781" t="s">
        <v>447</v>
      </c>
      <c r="B11" s="781" t="s">
        <v>448</v>
      </c>
      <c r="C11" s="781"/>
      <c r="D11" s="761" t="s">
        <v>449</v>
      </c>
      <c r="E11" s="782"/>
      <c r="F11" s="782"/>
      <c r="G11" s="783"/>
      <c r="H11" s="781" t="s">
        <v>450</v>
      </c>
      <c r="I11" s="784"/>
      <c r="J11" s="551"/>
    </row>
    <row r="12" spans="1:14" ht="47.25" customHeight="1" x14ac:dyDescent="0.2">
      <c r="A12" s="781"/>
      <c r="B12" s="781"/>
      <c r="C12" s="781"/>
      <c r="D12" s="785" t="s">
        <v>451</v>
      </c>
      <c r="E12" s="782"/>
      <c r="F12" s="783"/>
      <c r="G12" s="552" t="s">
        <v>452</v>
      </c>
      <c r="H12" s="553" t="s">
        <v>453</v>
      </c>
      <c r="I12" s="553" t="s">
        <v>454</v>
      </c>
      <c r="J12" s="781" t="s">
        <v>174</v>
      </c>
    </row>
    <row r="13" spans="1:14" ht="180.75" customHeight="1" x14ac:dyDescent="0.2">
      <c r="A13" s="781"/>
      <c r="B13" s="781"/>
      <c r="C13" s="781"/>
      <c r="D13" s="554" t="s">
        <v>455</v>
      </c>
      <c r="E13" s="555" t="s">
        <v>456</v>
      </c>
      <c r="F13" s="555" t="s">
        <v>457</v>
      </c>
      <c r="G13" s="556" t="s">
        <v>458</v>
      </c>
      <c r="H13" s="781" t="s">
        <v>459</v>
      </c>
      <c r="I13" s="788"/>
      <c r="J13" s="786"/>
    </row>
    <row r="14" spans="1:14" ht="2.25" hidden="1" customHeight="1" x14ac:dyDescent="0.25">
      <c r="A14" s="781"/>
      <c r="B14" s="781"/>
      <c r="C14" s="781"/>
      <c r="D14" s="557"/>
      <c r="E14" s="452"/>
      <c r="F14" s="452"/>
      <c r="G14" s="558"/>
      <c r="H14" s="787"/>
      <c r="I14" s="789"/>
      <c r="J14" s="786"/>
    </row>
    <row r="15" spans="1:14" ht="37.5" customHeight="1" x14ac:dyDescent="0.25">
      <c r="A15" s="559">
        <v>17100000000</v>
      </c>
      <c r="B15" s="777" t="s">
        <v>460</v>
      </c>
      <c r="C15" s="778"/>
      <c r="D15" s="560"/>
      <c r="E15" s="560"/>
      <c r="F15" s="561">
        <v>330000</v>
      </c>
      <c r="G15" s="561"/>
      <c r="H15" s="562"/>
      <c r="I15" s="562"/>
      <c r="J15" s="562">
        <f>SUM(D15:I15)</f>
        <v>330000</v>
      </c>
    </row>
    <row r="16" spans="1:14" ht="32.25" hidden="1" customHeight="1" x14ac:dyDescent="0.2">
      <c r="A16" s="559">
        <v>17302000000</v>
      </c>
      <c r="B16" s="779" t="s">
        <v>461</v>
      </c>
      <c r="C16" s="779"/>
      <c r="D16" s="563"/>
      <c r="E16" s="559"/>
      <c r="F16" s="559"/>
      <c r="G16" s="114"/>
      <c r="H16" s="114"/>
      <c r="I16" s="114"/>
      <c r="J16" s="564">
        <f>SUM(G16:I16)</f>
        <v>0</v>
      </c>
    </row>
    <row r="17" spans="1:10" ht="27" hidden="1" customHeight="1" x14ac:dyDescent="0.2">
      <c r="A17" s="559">
        <v>3</v>
      </c>
      <c r="B17" s="779" t="s">
        <v>462</v>
      </c>
      <c r="C17" s="779"/>
      <c r="D17" s="563"/>
      <c r="E17" s="559"/>
      <c r="F17" s="559"/>
      <c r="G17" s="114"/>
      <c r="H17" s="114"/>
      <c r="I17" s="114"/>
      <c r="J17" s="564">
        <f>SUM(G17:I17)</f>
        <v>0</v>
      </c>
    </row>
    <row r="18" spans="1:10" ht="45" customHeight="1" x14ac:dyDescent="0.3">
      <c r="A18" s="565"/>
      <c r="B18" s="780" t="s">
        <v>241</v>
      </c>
      <c r="C18" s="780"/>
      <c r="D18" s="566">
        <f t="shared" ref="D18:J18" si="0">SUM(D15:D17)</f>
        <v>0</v>
      </c>
      <c r="E18" s="566">
        <f t="shared" si="0"/>
        <v>0</v>
      </c>
      <c r="F18" s="566">
        <f t="shared" si="0"/>
        <v>330000</v>
      </c>
      <c r="G18" s="566">
        <f t="shared" si="0"/>
        <v>0</v>
      </c>
      <c r="H18" s="566">
        <f t="shared" si="0"/>
        <v>0</v>
      </c>
      <c r="I18" s="566">
        <f t="shared" si="0"/>
        <v>0</v>
      </c>
      <c r="J18" s="566">
        <f t="shared" si="0"/>
        <v>330000</v>
      </c>
    </row>
    <row r="19" spans="1:10" ht="20.25" x14ac:dyDescent="0.3">
      <c r="A19" s="567"/>
      <c r="B19" s="567"/>
      <c r="C19" s="567"/>
      <c r="D19" s="567"/>
      <c r="E19" s="567"/>
      <c r="F19" s="567"/>
      <c r="G19" s="567"/>
      <c r="H19" s="567"/>
      <c r="I19" s="567"/>
      <c r="J19" s="567"/>
    </row>
    <row r="20" spans="1:10" ht="20.25" x14ac:dyDescent="0.3">
      <c r="A20" s="567"/>
      <c r="B20" s="567"/>
      <c r="C20" s="567"/>
      <c r="D20" s="567"/>
      <c r="E20" s="567"/>
      <c r="F20" s="567"/>
      <c r="G20" s="567"/>
      <c r="H20" s="567"/>
      <c r="I20" s="567"/>
      <c r="J20" s="567"/>
    </row>
    <row r="21" spans="1:10" ht="20.25" x14ac:dyDescent="0.3">
      <c r="A21" s="567"/>
      <c r="B21" s="567"/>
      <c r="C21" s="567"/>
      <c r="D21" s="567"/>
      <c r="E21" s="567"/>
      <c r="F21" s="567"/>
      <c r="G21" s="567"/>
      <c r="H21" s="567"/>
      <c r="I21" s="567"/>
      <c r="J21" s="567"/>
    </row>
    <row r="22" spans="1:10" ht="20.25" x14ac:dyDescent="0.3">
      <c r="A22" s="567"/>
      <c r="B22" s="567"/>
      <c r="C22" s="567"/>
      <c r="D22" s="567"/>
      <c r="E22" s="567"/>
      <c r="F22" s="567"/>
      <c r="G22" s="567"/>
      <c r="H22" s="567"/>
      <c r="I22" s="567"/>
      <c r="J22" s="567"/>
    </row>
    <row r="23" spans="1:10" ht="20.25" x14ac:dyDescent="0.3">
      <c r="A23" s="567"/>
      <c r="B23" s="567"/>
      <c r="C23" s="567"/>
      <c r="D23" s="567"/>
      <c r="E23" s="567"/>
      <c r="F23" s="567"/>
      <c r="G23" s="567"/>
      <c r="H23" s="567"/>
      <c r="I23" s="567"/>
      <c r="J23" s="567"/>
    </row>
    <row r="24" spans="1:10" ht="20.25" x14ac:dyDescent="0.3">
      <c r="A24" s="567"/>
      <c r="B24" s="567"/>
      <c r="C24" s="567"/>
      <c r="D24" s="567"/>
      <c r="E24" s="567"/>
      <c r="F24" s="567"/>
      <c r="G24" s="567"/>
      <c r="H24" s="567"/>
      <c r="I24" s="567"/>
      <c r="J24" s="567"/>
    </row>
    <row r="25" spans="1:10" ht="20.25" x14ac:dyDescent="0.3">
      <c r="A25" s="567"/>
      <c r="B25" s="567"/>
      <c r="C25" s="567"/>
      <c r="D25" s="567"/>
      <c r="E25" s="567"/>
      <c r="F25" s="567"/>
      <c r="G25" s="567"/>
      <c r="H25" s="567"/>
      <c r="I25" s="567"/>
      <c r="J25" s="567"/>
    </row>
  </sheetData>
  <mergeCells count="12">
    <mergeCell ref="D11:G11"/>
    <mergeCell ref="H11:I11"/>
    <mergeCell ref="D12:F12"/>
    <mergeCell ref="J12:J14"/>
    <mergeCell ref="H13:H14"/>
    <mergeCell ref="I13:I14"/>
    <mergeCell ref="B15:C15"/>
    <mergeCell ref="B16:C16"/>
    <mergeCell ref="B17:C17"/>
    <mergeCell ref="B18:C18"/>
    <mergeCell ref="A11:A14"/>
    <mergeCell ref="B11:C14"/>
  </mergeCells>
  <conditionalFormatting sqref="C3:F3">
    <cfRule type="cellIs" dxfId="0" priority="1" stopIfTrue="1" operator="greaterThan">
      <formula>45</formula>
    </cfRule>
  </conditionalFormatting>
  <pageMargins left="0.98425196850393704" right="0.55118110236220474" top="0.78740157480314965" bottom="0.78740157480314965" header="0.31496062992125984" footer="0.31496062992125984"/>
  <pageSetup paperSize="9" scale="6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84"/>
  <sheetViews>
    <sheetView view="pageBreakPreview" zoomScale="90" zoomScaleNormal="73" zoomScaleSheetLayoutView="90" workbookViewId="0">
      <selection activeCell="G9" sqref="G9:G10"/>
    </sheetView>
  </sheetViews>
  <sheetFormatPr defaultRowHeight="12.75" x14ac:dyDescent="0.2"/>
  <cols>
    <col min="1" max="1" width="11.85546875" style="23" customWidth="1"/>
    <col min="2" max="2" width="10.28515625" style="23" customWidth="1"/>
    <col min="3" max="3" width="9.42578125" style="23" customWidth="1"/>
    <col min="4" max="4" width="41.85546875" style="23" customWidth="1"/>
    <col min="5" max="5" width="36.5703125" style="23" customWidth="1"/>
    <col min="6" max="6" width="15.42578125" style="204" customWidth="1"/>
    <col min="7" max="7" width="14.5703125" style="23" customWidth="1"/>
    <col min="8" max="8" width="15" style="23" customWidth="1"/>
    <col min="9" max="9" width="4.5703125" style="23" customWidth="1"/>
    <col min="10" max="10" width="15.140625" style="23" customWidth="1"/>
    <col min="11" max="11" width="12.85546875" style="23" customWidth="1"/>
    <col min="12" max="12" width="16" style="23" customWidth="1"/>
    <col min="13" max="16384" width="9.140625" style="23"/>
  </cols>
  <sheetData>
    <row r="4" spans="1:12" ht="31.5" customHeight="1" x14ac:dyDescent="0.2"/>
    <row r="5" spans="1:12" ht="16.350000000000001" customHeight="1" x14ac:dyDescent="0.3">
      <c r="D5" s="790"/>
      <c r="E5" s="790"/>
      <c r="F5" s="790"/>
      <c r="G5" s="790"/>
    </row>
    <row r="6" spans="1:12" ht="18.75" x14ac:dyDescent="0.3">
      <c r="D6" s="791"/>
      <c r="E6" s="791"/>
      <c r="F6" s="791"/>
      <c r="G6" s="791"/>
      <c r="H6" s="791"/>
      <c r="I6" s="791"/>
    </row>
    <row r="7" spans="1:12" ht="27" customHeight="1" x14ac:dyDescent="0.3">
      <c r="D7" s="104"/>
      <c r="E7" s="104"/>
      <c r="F7" s="104"/>
      <c r="G7" s="104"/>
      <c r="H7" s="104"/>
      <c r="I7" s="104"/>
    </row>
    <row r="8" spans="1:12" ht="51.75" customHeight="1" x14ac:dyDescent="0.3">
      <c r="E8" s="105"/>
      <c r="F8" s="106"/>
      <c r="H8" s="107" t="s">
        <v>4</v>
      </c>
    </row>
    <row r="9" spans="1:12" ht="72" customHeight="1" x14ac:dyDescent="0.2">
      <c r="A9" s="759" t="s">
        <v>255</v>
      </c>
      <c r="B9" s="759" t="s">
        <v>278</v>
      </c>
      <c r="C9" s="793" t="s">
        <v>151</v>
      </c>
      <c r="D9" s="793" t="s">
        <v>256</v>
      </c>
      <c r="E9" s="793" t="s">
        <v>257</v>
      </c>
      <c r="F9" s="793" t="s">
        <v>230</v>
      </c>
      <c r="G9" s="793" t="s">
        <v>231</v>
      </c>
      <c r="H9" s="793" t="s">
        <v>250</v>
      </c>
    </row>
    <row r="10" spans="1:12" ht="17.25" customHeight="1" x14ac:dyDescent="0.2">
      <c r="A10" s="792"/>
      <c r="B10" s="770"/>
      <c r="C10" s="770"/>
      <c r="D10" s="770"/>
      <c r="E10" s="770"/>
      <c r="F10" s="770"/>
      <c r="G10" s="770"/>
      <c r="H10" s="794"/>
    </row>
    <row r="11" spans="1:12" ht="15.75" customHeight="1" x14ac:dyDescent="0.2">
      <c r="A11" s="108">
        <v>1</v>
      </c>
      <c r="B11" s="108">
        <v>2</v>
      </c>
      <c r="C11" s="108">
        <v>3</v>
      </c>
      <c r="D11" s="108">
        <v>4</v>
      </c>
      <c r="E11" s="109">
        <v>5</v>
      </c>
      <c r="F11" s="109">
        <v>6</v>
      </c>
      <c r="G11" s="108">
        <v>7</v>
      </c>
      <c r="H11" s="108">
        <v>8</v>
      </c>
    </row>
    <row r="12" spans="1:12" ht="45" customHeight="1" x14ac:dyDescent="0.3">
      <c r="A12" s="205" t="s">
        <v>152</v>
      </c>
      <c r="B12" s="205"/>
      <c r="C12" s="205"/>
      <c r="D12" s="528" t="s">
        <v>444</v>
      </c>
      <c r="E12" s="206"/>
      <c r="F12" s="207">
        <f>SUM(F13)</f>
        <v>2886892</v>
      </c>
      <c r="G12" s="207">
        <f>SUM(G13)</f>
        <v>4566765</v>
      </c>
      <c r="H12" s="207">
        <f>SUM(F13:G13)</f>
        <v>7453657</v>
      </c>
      <c r="I12" s="110"/>
      <c r="J12" s="223"/>
      <c r="K12" s="223"/>
      <c r="L12" s="223"/>
    </row>
    <row r="13" spans="1:12" ht="45" customHeight="1" x14ac:dyDescent="0.3">
      <c r="A13" s="205" t="s">
        <v>153</v>
      </c>
      <c r="B13" s="205"/>
      <c r="C13" s="205"/>
      <c r="D13" s="528" t="s">
        <v>444</v>
      </c>
      <c r="E13" s="206"/>
      <c r="F13" s="207">
        <f>SUM(F14,F27,F29,F30,F32,F35,F42,F43,F48,F49,F53)</f>
        <v>2886892</v>
      </c>
      <c r="G13" s="207">
        <f t="shared" ref="G13:H13" si="0">SUM(G14,G27,G29,G30,G32,G35,G42,G43,G48,G49,G53)</f>
        <v>4566765</v>
      </c>
      <c r="H13" s="207">
        <f t="shared" si="0"/>
        <v>7453657</v>
      </c>
      <c r="I13" s="110"/>
    </row>
    <row r="14" spans="1:12" ht="42" customHeight="1" x14ac:dyDescent="0.3">
      <c r="A14" s="73" t="s">
        <v>21</v>
      </c>
      <c r="B14" s="73" t="s">
        <v>280</v>
      </c>
      <c r="C14" s="73" t="s">
        <v>194</v>
      </c>
      <c r="D14" s="504" t="s">
        <v>20</v>
      </c>
      <c r="E14" s="300" t="s">
        <v>258</v>
      </c>
      <c r="F14" s="134">
        <v>3900</v>
      </c>
      <c r="G14" s="134">
        <v>22220</v>
      </c>
      <c r="H14" s="134">
        <f>SUM(F14:G14)</f>
        <v>26120</v>
      </c>
      <c r="I14" s="110"/>
    </row>
    <row r="15" spans="1:12" s="214" customFormat="1" ht="45.75" hidden="1" customHeight="1" x14ac:dyDescent="0.3">
      <c r="A15" s="216" t="s">
        <v>24</v>
      </c>
      <c r="B15" s="216" t="s">
        <v>358</v>
      </c>
      <c r="C15" s="216" t="s">
        <v>248</v>
      </c>
      <c r="D15" s="258" t="s">
        <v>22</v>
      </c>
      <c r="E15" s="257" t="s">
        <v>258</v>
      </c>
      <c r="F15" s="440"/>
      <c r="G15" s="215"/>
      <c r="H15" s="440">
        <f>SUM(F15:G15)</f>
        <v>0</v>
      </c>
      <c r="I15" s="441"/>
    </row>
    <row r="16" spans="1:12" s="214" customFormat="1" ht="42.75" hidden="1" customHeight="1" x14ac:dyDescent="0.3">
      <c r="A16" s="216" t="s">
        <v>77</v>
      </c>
      <c r="B16" s="216" t="s">
        <v>282</v>
      </c>
      <c r="C16" s="216"/>
      <c r="D16" s="257" t="s">
        <v>23</v>
      </c>
      <c r="E16" s="257" t="s">
        <v>258</v>
      </c>
      <c r="F16" s="442"/>
      <c r="G16" s="215"/>
      <c r="H16" s="440">
        <f>SUM(F16:G16)</f>
        <v>0</v>
      </c>
      <c r="I16" s="441"/>
    </row>
    <row r="17" spans="1:9" s="447" customFormat="1" ht="36" hidden="1" customHeight="1" x14ac:dyDescent="0.25">
      <c r="A17" s="259" t="s">
        <v>25</v>
      </c>
      <c r="B17" s="259" t="s">
        <v>283</v>
      </c>
      <c r="C17" s="259" t="s">
        <v>248</v>
      </c>
      <c r="D17" s="260" t="s">
        <v>263</v>
      </c>
      <c r="E17" s="261" t="s">
        <v>258</v>
      </c>
      <c r="F17" s="443"/>
      <c r="G17" s="444"/>
      <c r="H17" s="445">
        <f>SUM(F17:G17)</f>
        <v>0</v>
      </c>
      <c r="I17" s="446"/>
    </row>
    <row r="18" spans="1:9" s="447" customFormat="1" ht="51.75" hidden="1" customHeight="1" x14ac:dyDescent="0.25">
      <c r="A18" s="259" t="s">
        <v>26</v>
      </c>
      <c r="B18" s="259" t="s">
        <v>284</v>
      </c>
      <c r="C18" s="259" t="s">
        <v>248</v>
      </c>
      <c r="D18" s="260" t="s">
        <v>28</v>
      </c>
      <c r="E18" s="261" t="s">
        <v>258</v>
      </c>
      <c r="F18" s="443"/>
      <c r="G18" s="445"/>
      <c r="H18" s="445">
        <f>SUM(F18:G18)</f>
        <v>0</v>
      </c>
      <c r="I18" s="446"/>
    </row>
    <row r="19" spans="1:9" s="446" customFormat="1" ht="39.75" hidden="1" customHeight="1" x14ac:dyDescent="0.25">
      <c r="A19" s="259" t="s">
        <v>27</v>
      </c>
      <c r="B19" s="259" t="s">
        <v>285</v>
      </c>
      <c r="C19" s="259" t="s">
        <v>248</v>
      </c>
      <c r="D19" s="260" t="s">
        <v>29</v>
      </c>
      <c r="E19" s="261" t="s">
        <v>258</v>
      </c>
      <c r="F19" s="443"/>
      <c r="G19" s="445"/>
      <c r="H19" s="445">
        <f t="shared" ref="H19:H60" si="1">SUM(F19,G19)</f>
        <v>0</v>
      </c>
    </row>
    <row r="20" spans="1:9" s="212" customFormat="1" ht="53.25" hidden="1" customHeight="1" x14ac:dyDescent="0.3">
      <c r="A20" s="216" t="s">
        <v>30</v>
      </c>
      <c r="B20" s="216" t="s">
        <v>286</v>
      </c>
      <c r="C20" s="216" t="s">
        <v>204</v>
      </c>
      <c r="D20" s="262" t="s">
        <v>31</v>
      </c>
      <c r="E20" s="263" t="s">
        <v>259</v>
      </c>
      <c r="F20" s="448"/>
      <c r="G20" s="440"/>
      <c r="H20" s="440">
        <f>SUM(F20,G20)</f>
        <v>0</v>
      </c>
    </row>
    <row r="21" spans="1:9" s="212" customFormat="1" ht="57.75" hidden="1" customHeight="1" x14ac:dyDescent="0.3">
      <c r="A21" s="216" t="s">
        <v>264</v>
      </c>
      <c r="B21" s="216" t="s">
        <v>287</v>
      </c>
      <c r="C21" s="216"/>
      <c r="D21" s="262" t="s">
        <v>265</v>
      </c>
      <c r="E21" s="263" t="s">
        <v>259</v>
      </c>
      <c r="F21" s="448"/>
      <c r="G21" s="440"/>
      <c r="H21" s="440">
        <f>SUM(F21,G21)</f>
        <v>0</v>
      </c>
    </row>
    <row r="22" spans="1:9" s="446" customFormat="1" ht="49.5" hidden="1" customHeight="1" x14ac:dyDescent="0.25">
      <c r="A22" s="259" t="s">
        <v>33</v>
      </c>
      <c r="B22" s="259" t="s">
        <v>288</v>
      </c>
      <c r="C22" s="259" t="s">
        <v>205</v>
      </c>
      <c r="D22" s="264" t="s">
        <v>32</v>
      </c>
      <c r="E22" s="265" t="s">
        <v>259</v>
      </c>
      <c r="F22" s="449"/>
      <c r="G22" s="445"/>
      <c r="H22" s="445">
        <f t="shared" si="1"/>
        <v>0</v>
      </c>
    </row>
    <row r="23" spans="1:9" s="212" customFormat="1" ht="57" hidden="1" customHeight="1" x14ac:dyDescent="0.3">
      <c r="A23" s="216" t="s">
        <v>35</v>
      </c>
      <c r="B23" s="216" t="s">
        <v>289</v>
      </c>
      <c r="C23" s="216"/>
      <c r="D23" s="262" t="s">
        <v>34</v>
      </c>
      <c r="E23" s="263" t="s">
        <v>259</v>
      </c>
      <c r="F23" s="448"/>
      <c r="G23" s="440"/>
      <c r="H23" s="440">
        <f t="shared" si="1"/>
        <v>0</v>
      </c>
    </row>
    <row r="24" spans="1:9" s="450" customFormat="1" ht="51" hidden="1" customHeight="1" x14ac:dyDescent="0.25">
      <c r="A24" s="266" t="s">
        <v>39</v>
      </c>
      <c r="B24" s="266" t="s">
        <v>291</v>
      </c>
      <c r="C24" s="266" t="s">
        <v>205</v>
      </c>
      <c r="D24" s="267" t="s">
        <v>37</v>
      </c>
      <c r="E24" s="268" t="s">
        <v>259</v>
      </c>
      <c r="F24" s="449"/>
      <c r="G24" s="445"/>
      <c r="H24" s="445">
        <f>SUM(F24,G25)</f>
        <v>0</v>
      </c>
    </row>
    <row r="25" spans="1:9" s="214" customFormat="1" ht="52.5" hidden="1" customHeight="1" x14ac:dyDescent="0.3">
      <c r="A25" s="216" t="s">
        <v>41</v>
      </c>
      <c r="B25" s="216" t="s">
        <v>292</v>
      </c>
      <c r="C25" s="216" t="s">
        <v>205</v>
      </c>
      <c r="D25" s="262" t="s">
        <v>40</v>
      </c>
      <c r="E25" s="263" t="s">
        <v>259</v>
      </c>
      <c r="F25" s="448"/>
      <c r="G25" s="440"/>
      <c r="H25" s="440">
        <f t="shared" si="1"/>
        <v>0</v>
      </c>
    </row>
    <row r="26" spans="1:9" s="214" customFormat="1" ht="59.25" hidden="1" customHeight="1" x14ac:dyDescent="0.3">
      <c r="A26" s="216" t="s">
        <v>44</v>
      </c>
      <c r="B26" s="216" t="s">
        <v>295</v>
      </c>
      <c r="C26" s="269">
        <v>1040</v>
      </c>
      <c r="D26" s="270" t="s">
        <v>252</v>
      </c>
      <c r="E26" s="263" t="s">
        <v>259</v>
      </c>
      <c r="F26" s="442"/>
      <c r="G26" s="213"/>
      <c r="H26" s="440">
        <f t="shared" si="1"/>
        <v>0</v>
      </c>
      <c r="I26" s="212"/>
    </row>
    <row r="27" spans="1:9" ht="120.75" customHeight="1" x14ac:dyDescent="0.3">
      <c r="A27" s="301" t="s">
        <v>42</v>
      </c>
      <c r="B27" s="301" t="s">
        <v>296</v>
      </c>
      <c r="C27" s="301" t="s">
        <v>205</v>
      </c>
      <c r="D27" s="504" t="s">
        <v>43</v>
      </c>
      <c r="E27" s="529" t="s">
        <v>260</v>
      </c>
      <c r="F27" s="209">
        <v>-330000</v>
      </c>
      <c r="G27" s="135"/>
      <c r="H27" s="134">
        <f t="shared" si="1"/>
        <v>-330000</v>
      </c>
    </row>
    <row r="28" spans="1:9" s="214" customFormat="1" ht="75.75" hidden="1" customHeight="1" x14ac:dyDescent="0.3">
      <c r="A28" s="271" t="s">
        <v>46</v>
      </c>
      <c r="B28" s="271" t="s">
        <v>297</v>
      </c>
      <c r="C28" s="271" t="s">
        <v>206</v>
      </c>
      <c r="D28" s="256" t="s">
        <v>45</v>
      </c>
      <c r="E28" s="272" t="s">
        <v>359</v>
      </c>
      <c r="F28" s="442"/>
      <c r="G28" s="440"/>
      <c r="H28" s="440">
        <f t="shared" si="1"/>
        <v>0</v>
      </c>
    </row>
    <row r="29" spans="1:9" ht="95.25" customHeight="1" x14ac:dyDescent="0.3">
      <c r="A29" s="301" t="s">
        <v>46</v>
      </c>
      <c r="B29" s="301" t="s">
        <v>297</v>
      </c>
      <c r="C29" s="301" t="s">
        <v>206</v>
      </c>
      <c r="D29" s="504" t="s">
        <v>45</v>
      </c>
      <c r="E29" s="304" t="s">
        <v>360</v>
      </c>
      <c r="F29" s="209">
        <v>703000</v>
      </c>
      <c r="G29" s="134"/>
      <c r="H29" s="134">
        <f t="shared" si="1"/>
        <v>703000</v>
      </c>
    </row>
    <row r="30" spans="1:9" s="214" customFormat="1" ht="55.5" customHeight="1" x14ac:dyDescent="0.3">
      <c r="A30" s="301" t="s">
        <v>49</v>
      </c>
      <c r="B30" s="301" t="s">
        <v>298</v>
      </c>
      <c r="C30" s="301"/>
      <c r="D30" s="504" t="s">
        <v>47</v>
      </c>
      <c r="E30" s="699" t="s">
        <v>585</v>
      </c>
      <c r="F30" s="700"/>
      <c r="G30" s="135">
        <v>3000000</v>
      </c>
      <c r="H30" s="134">
        <f>SUM(F30,G30)</f>
        <v>3000000</v>
      </c>
    </row>
    <row r="31" spans="1:9" s="447" customFormat="1" ht="65.25" customHeight="1" x14ac:dyDescent="0.25">
      <c r="A31" s="534" t="s">
        <v>569</v>
      </c>
      <c r="B31" s="535" t="s">
        <v>570</v>
      </c>
      <c r="C31" s="534" t="s">
        <v>206</v>
      </c>
      <c r="D31" s="536" t="s">
        <v>568</v>
      </c>
      <c r="E31" s="537" t="s">
        <v>585</v>
      </c>
      <c r="F31" s="701"/>
      <c r="G31" s="538">
        <v>3000000</v>
      </c>
      <c r="H31" s="540">
        <f>SUM(F31,G31)</f>
        <v>3000000</v>
      </c>
    </row>
    <row r="32" spans="1:9" s="447" customFormat="1" ht="42" customHeight="1" x14ac:dyDescent="0.3">
      <c r="A32" s="73" t="s">
        <v>427</v>
      </c>
      <c r="B32" s="73" t="s">
        <v>426</v>
      </c>
      <c r="C32" s="73"/>
      <c r="D32" s="302" t="s">
        <v>424</v>
      </c>
      <c r="E32" s="532"/>
      <c r="F32" s="533">
        <f>SUM(F33:F34)</f>
        <v>156783</v>
      </c>
      <c r="G32" s="533">
        <f>SUM(G33:G34)</f>
        <v>320031</v>
      </c>
      <c r="H32" s="134">
        <f t="shared" ref="H32:H34" si="2">SUM(F32,G32)</f>
        <v>476814</v>
      </c>
    </row>
    <row r="33" spans="1:9" s="447" customFormat="1" ht="75" customHeight="1" x14ac:dyDescent="0.25">
      <c r="A33" s="534" t="s">
        <v>440</v>
      </c>
      <c r="B33" s="534" t="s">
        <v>441</v>
      </c>
      <c r="C33" s="535" t="s">
        <v>207</v>
      </c>
      <c r="D33" s="536" t="s">
        <v>442</v>
      </c>
      <c r="E33" s="537" t="s">
        <v>360</v>
      </c>
      <c r="F33" s="540">
        <v>70781</v>
      </c>
      <c r="G33" s="539">
        <v>103440</v>
      </c>
      <c r="H33" s="540">
        <f t="shared" si="2"/>
        <v>174221</v>
      </c>
    </row>
    <row r="34" spans="1:9" s="447" customFormat="1" ht="51" customHeight="1" x14ac:dyDescent="0.25">
      <c r="A34" s="534" t="s">
        <v>422</v>
      </c>
      <c r="B34" s="535" t="s">
        <v>423</v>
      </c>
      <c r="C34" s="534"/>
      <c r="D34" s="536" t="s">
        <v>425</v>
      </c>
      <c r="E34" s="537" t="s">
        <v>431</v>
      </c>
      <c r="F34" s="540">
        <v>86002</v>
      </c>
      <c r="G34" s="540">
        <v>216591</v>
      </c>
      <c r="H34" s="540">
        <f t="shared" si="2"/>
        <v>302593</v>
      </c>
    </row>
    <row r="35" spans="1:9" ht="39" customHeight="1" x14ac:dyDescent="0.3">
      <c r="A35" s="73" t="s">
        <v>51</v>
      </c>
      <c r="B35" s="73" t="s">
        <v>300</v>
      </c>
      <c r="C35" s="73" t="s">
        <v>207</v>
      </c>
      <c r="D35" s="541" t="s">
        <v>237</v>
      </c>
      <c r="E35" s="304" t="s">
        <v>361</v>
      </c>
      <c r="F35" s="542">
        <v>1685928</v>
      </c>
      <c r="G35" s="135"/>
      <c r="H35" s="134">
        <f>SUM(F35,G35)</f>
        <v>1685928</v>
      </c>
    </row>
    <row r="36" spans="1:9" s="214" customFormat="1" ht="95.25" hidden="1" customHeight="1" x14ac:dyDescent="0.3">
      <c r="A36" s="216" t="s">
        <v>429</v>
      </c>
      <c r="B36" s="216" t="s">
        <v>430</v>
      </c>
      <c r="C36" s="216" t="s">
        <v>207</v>
      </c>
      <c r="D36" s="262" t="s">
        <v>428</v>
      </c>
      <c r="E36" s="263" t="s">
        <v>360</v>
      </c>
      <c r="F36" s="448"/>
      <c r="G36" s="213"/>
      <c r="H36" s="440">
        <f t="shared" si="1"/>
        <v>0</v>
      </c>
    </row>
    <row r="37" spans="1:9" s="214" customFormat="1" ht="58.5" hidden="1" customHeight="1" x14ac:dyDescent="0.3">
      <c r="A37" s="216" t="s">
        <v>55</v>
      </c>
      <c r="B37" s="216" t="s">
        <v>302</v>
      </c>
      <c r="C37" s="216"/>
      <c r="D37" s="273" t="s">
        <v>54</v>
      </c>
      <c r="E37" s="217" t="s">
        <v>362</v>
      </c>
      <c r="F37" s="442"/>
      <c r="G37" s="213"/>
      <c r="H37" s="440">
        <f t="shared" si="1"/>
        <v>0</v>
      </c>
      <c r="I37" s="212"/>
    </row>
    <row r="38" spans="1:9" s="447" customFormat="1" ht="49.5" hidden="1" customHeight="1" x14ac:dyDescent="0.25">
      <c r="A38" s="259" t="s">
        <v>56</v>
      </c>
      <c r="B38" s="259" t="s">
        <v>303</v>
      </c>
      <c r="C38" s="259" t="s">
        <v>203</v>
      </c>
      <c r="D38" s="264" t="s">
        <v>59</v>
      </c>
      <c r="E38" s="274" t="s">
        <v>362</v>
      </c>
      <c r="F38" s="449"/>
      <c r="G38" s="451"/>
      <c r="H38" s="445">
        <f t="shared" si="1"/>
        <v>0</v>
      </c>
      <c r="I38" s="446"/>
    </row>
    <row r="39" spans="1:9" s="447" customFormat="1" ht="49.5" hidden="1" customHeight="1" x14ac:dyDescent="0.25">
      <c r="A39" s="259" t="s">
        <v>57</v>
      </c>
      <c r="B39" s="259" t="s">
        <v>304</v>
      </c>
      <c r="C39" s="259" t="s">
        <v>203</v>
      </c>
      <c r="D39" s="264" t="s">
        <v>58</v>
      </c>
      <c r="E39" s="274" t="s">
        <v>362</v>
      </c>
      <c r="F39" s="449"/>
      <c r="G39" s="451"/>
      <c r="H39" s="445">
        <f t="shared" si="1"/>
        <v>0</v>
      </c>
      <c r="I39" s="446"/>
    </row>
    <row r="40" spans="1:9" s="214" customFormat="1" ht="55.5" hidden="1" customHeight="1" x14ac:dyDescent="0.3">
      <c r="A40" s="271" t="s">
        <v>61</v>
      </c>
      <c r="B40" s="271" t="s">
        <v>305</v>
      </c>
      <c r="C40" s="250" t="s">
        <v>213</v>
      </c>
      <c r="D40" s="251" t="s">
        <v>60</v>
      </c>
      <c r="E40" s="217" t="s">
        <v>363</v>
      </c>
      <c r="F40" s="442"/>
      <c r="G40" s="213"/>
      <c r="H40" s="440">
        <f t="shared" si="1"/>
        <v>0</v>
      </c>
    </row>
    <row r="41" spans="1:9" s="212" customFormat="1" ht="40.5" hidden="1" customHeight="1" x14ac:dyDescent="0.3">
      <c r="A41" s="250" t="s">
        <v>63</v>
      </c>
      <c r="B41" s="250" t="s">
        <v>306</v>
      </c>
      <c r="C41" s="250" t="s">
        <v>209</v>
      </c>
      <c r="D41" s="251" t="s">
        <v>62</v>
      </c>
      <c r="E41" s="217" t="s">
        <v>364</v>
      </c>
      <c r="F41" s="442"/>
      <c r="G41" s="213"/>
      <c r="H41" s="440">
        <f t="shared" si="1"/>
        <v>0</v>
      </c>
    </row>
    <row r="42" spans="1:9" s="197" customFormat="1" ht="96.75" customHeight="1" x14ac:dyDescent="0.3">
      <c r="A42" s="73" t="s">
        <v>65</v>
      </c>
      <c r="B42" s="73" t="s">
        <v>307</v>
      </c>
      <c r="C42" s="73" t="s">
        <v>210</v>
      </c>
      <c r="D42" s="302" t="s">
        <v>64</v>
      </c>
      <c r="E42" s="307" t="s">
        <v>365</v>
      </c>
      <c r="F42" s="542">
        <v>337281</v>
      </c>
      <c r="G42" s="135"/>
      <c r="H42" s="134">
        <f t="shared" si="1"/>
        <v>337281</v>
      </c>
    </row>
    <row r="43" spans="1:9" ht="38.25" customHeight="1" x14ac:dyDescent="0.3">
      <c r="A43" s="301" t="s">
        <v>66</v>
      </c>
      <c r="B43" s="301" t="s">
        <v>308</v>
      </c>
      <c r="C43" s="301" t="s">
        <v>224</v>
      </c>
      <c r="D43" s="308" t="s">
        <v>67</v>
      </c>
      <c r="E43" s="307" t="s">
        <v>366</v>
      </c>
      <c r="F43" s="197"/>
      <c r="G43" s="135">
        <v>-530486</v>
      </c>
      <c r="H43" s="134">
        <f t="shared" si="1"/>
        <v>-530486</v>
      </c>
    </row>
    <row r="44" spans="1:9" ht="66.75" hidden="1" customHeight="1" x14ac:dyDescent="0.3">
      <c r="A44" s="271" t="s">
        <v>69</v>
      </c>
      <c r="B44" s="271" t="s">
        <v>309</v>
      </c>
      <c r="C44" s="271" t="s">
        <v>226</v>
      </c>
      <c r="D44" s="275" t="s">
        <v>68</v>
      </c>
      <c r="E44" s="217" t="s">
        <v>367</v>
      </c>
      <c r="F44" s="209"/>
      <c r="G44" s="135"/>
      <c r="H44" s="134">
        <f t="shared" si="1"/>
        <v>0</v>
      </c>
    </row>
    <row r="45" spans="1:9" s="214" customFormat="1" ht="39.75" hidden="1" customHeight="1" x14ac:dyDescent="0.3">
      <c r="A45" s="278" t="s">
        <v>267</v>
      </c>
      <c r="B45" s="216" t="s">
        <v>310</v>
      </c>
      <c r="C45" s="278" t="s">
        <v>213</v>
      </c>
      <c r="D45" s="276" t="s">
        <v>266</v>
      </c>
      <c r="E45" s="263" t="s">
        <v>361</v>
      </c>
      <c r="F45" s="442"/>
      <c r="G45" s="213"/>
      <c r="H45" s="440">
        <f t="shared" si="1"/>
        <v>0</v>
      </c>
    </row>
    <row r="46" spans="1:9" s="214" customFormat="1" ht="76.5" hidden="1" customHeight="1" x14ac:dyDescent="0.3">
      <c r="A46" s="278" t="s">
        <v>267</v>
      </c>
      <c r="B46" s="216" t="s">
        <v>310</v>
      </c>
      <c r="C46" s="278" t="s">
        <v>213</v>
      </c>
      <c r="D46" s="276" t="s">
        <v>266</v>
      </c>
      <c r="E46" s="217" t="s">
        <v>365</v>
      </c>
      <c r="F46" s="442"/>
      <c r="G46" s="213"/>
      <c r="H46" s="440">
        <f t="shared" si="1"/>
        <v>0</v>
      </c>
    </row>
    <row r="47" spans="1:9" s="214" customFormat="1" ht="75.75" hidden="1" customHeight="1" x14ac:dyDescent="0.3">
      <c r="A47" s="278" t="s">
        <v>267</v>
      </c>
      <c r="B47" s="216" t="s">
        <v>310</v>
      </c>
      <c r="C47" s="278" t="s">
        <v>213</v>
      </c>
      <c r="D47" s="276" t="s">
        <v>266</v>
      </c>
      <c r="E47" s="263" t="s">
        <v>360</v>
      </c>
      <c r="F47" s="442"/>
      <c r="G47" s="213"/>
      <c r="H47" s="440">
        <f t="shared" si="1"/>
        <v>0</v>
      </c>
    </row>
    <row r="48" spans="1:9" s="214" customFormat="1" ht="56.25" customHeight="1" x14ac:dyDescent="0.3">
      <c r="A48" s="530" t="s">
        <v>267</v>
      </c>
      <c r="B48" s="73" t="s">
        <v>310</v>
      </c>
      <c r="C48" s="530" t="s">
        <v>213</v>
      </c>
      <c r="D48" s="531" t="s">
        <v>266</v>
      </c>
      <c r="E48" s="529" t="s">
        <v>359</v>
      </c>
      <c r="F48" s="209"/>
      <c r="G48" s="135">
        <v>1650000</v>
      </c>
      <c r="H48" s="134">
        <f t="shared" si="1"/>
        <v>1650000</v>
      </c>
    </row>
    <row r="49" spans="1:10" ht="54.75" customHeight="1" x14ac:dyDescent="0.3">
      <c r="A49" s="530" t="s">
        <v>417</v>
      </c>
      <c r="B49" s="530" t="s">
        <v>414</v>
      </c>
      <c r="C49" s="530" t="s">
        <v>211</v>
      </c>
      <c r="D49" s="531" t="s">
        <v>3</v>
      </c>
      <c r="E49" s="529" t="s">
        <v>260</v>
      </c>
      <c r="F49" s="209">
        <v>330000</v>
      </c>
      <c r="G49" s="306"/>
      <c r="H49" s="134">
        <f t="shared" si="1"/>
        <v>330000</v>
      </c>
    </row>
    <row r="50" spans="1:10" ht="58.5" hidden="1" customHeight="1" x14ac:dyDescent="0.3">
      <c r="A50" s="271" t="s">
        <v>71</v>
      </c>
      <c r="B50" s="271" t="s">
        <v>311</v>
      </c>
      <c r="C50" s="271" t="s">
        <v>226</v>
      </c>
      <c r="D50" s="275" t="s">
        <v>70</v>
      </c>
      <c r="E50" s="305" t="s">
        <v>368</v>
      </c>
      <c r="G50" s="306"/>
      <c r="H50" s="134">
        <f t="shared" si="1"/>
        <v>0</v>
      </c>
    </row>
    <row r="51" spans="1:10" ht="58.5" hidden="1" customHeight="1" x14ac:dyDescent="0.3">
      <c r="A51" s="271" t="s">
        <v>73</v>
      </c>
      <c r="B51" s="271" t="s">
        <v>312</v>
      </c>
      <c r="C51" s="271" t="s">
        <v>221</v>
      </c>
      <c r="D51" s="276" t="s">
        <v>220</v>
      </c>
      <c r="E51" s="217" t="s">
        <v>251</v>
      </c>
      <c r="F51" s="209"/>
      <c r="G51" s="135"/>
      <c r="H51" s="134">
        <f t="shared" si="1"/>
        <v>0</v>
      </c>
    </row>
    <row r="52" spans="1:10" ht="58.5" hidden="1" customHeight="1" x14ac:dyDescent="0.3">
      <c r="A52" s="271" t="s">
        <v>74</v>
      </c>
      <c r="B52" s="271" t="s">
        <v>313</v>
      </c>
      <c r="C52" s="271" t="s">
        <v>227</v>
      </c>
      <c r="D52" s="277" t="s">
        <v>1</v>
      </c>
      <c r="E52" s="217" t="s">
        <v>369</v>
      </c>
      <c r="F52" s="209"/>
      <c r="G52" s="135"/>
      <c r="H52" s="134">
        <f t="shared" si="1"/>
        <v>0</v>
      </c>
    </row>
    <row r="53" spans="1:10" ht="58.5" customHeight="1" x14ac:dyDescent="0.3">
      <c r="A53" s="530" t="s">
        <v>75</v>
      </c>
      <c r="B53" s="530" t="s">
        <v>314</v>
      </c>
      <c r="C53" s="530" t="s">
        <v>225</v>
      </c>
      <c r="D53" s="531" t="s">
        <v>2</v>
      </c>
      <c r="E53" s="307" t="s">
        <v>369</v>
      </c>
      <c r="F53" s="209"/>
      <c r="G53" s="135">
        <v>105000</v>
      </c>
      <c r="H53" s="134">
        <f t="shared" si="1"/>
        <v>105000</v>
      </c>
    </row>
    <row r="54" spans="1:10" ht="195" hidden="1" customHeight="1" x14ac:dyDescent="0.3">
      <c r="A54" s="278" t="s">
        <v>76</v>
      </c>
      <c r="B54" s="278" t="s">
        <v>315</v>
      </c>
      <c r="C54" s="278" t="s">
        <v>212</v>
      </c>
      <c r="D54" s="276" t="s">
        <v>252</v>
      </c>
      <c r="E54" s="279" t="s">
        <v>0</v>
      </c>
      <c r="F54" s="209"/>
      <c r="G54" s="135"/>
      <c r="H54" s="134">
        <f t="shared" si="1"/>
        <v>0</v>
      </c>
    </row>
    <row r="55" spans="1:10" ht="83.25" hidden="1" customHeight="1" x14ac:dyDescent="0.3">
      <c r="A55" s="278" t="s">
        <v>76</v>
      </c>
      <c r="B55" s="278" t="s">
        <v>315</v>
      </c>
      <c r="C55" s="278" t="s">
        <v>212</v>
      </c>
      <c r="D55" s="276" t="s">
        <v>252</v>
      </c>
      <c r="E55" s="279" t="s">
        <v>261</v>
      </c>
      <c r="F55" s="135"/>
      <c r="G55" s="135"/>
      <c r="H55" s="134">
        <f>SUM(F55,G55)</f>
        <v>0</v>
      </c>
      <c r="J55" s="210"/>
    </row>
    <row r="56" spans="1:10" ht="95.25" hidden="1" customHeight="1" x14ac:dyDescent="0.3">
      <c r="A56" s="278" t="s">
        <v>267</v>
      </c>
      <c r="B56" s="278" t="s">
        <v>310</v>
      </c>
      <c r="C56" s="278" t="s">
        <v>213</v>
      </c>
      <c r="D56" s="276" t="s">
        <v>266</v>
      </c>
      <c r="E56" s="263" t="s">
        <v>360</v>
      </c>
      <c r="F56" s="135"/>
      <c r="G56" s="135"/>
      <c r="H56" s="134">
        <f>SUM(F56,G56)</f>
        <v>0</v>
      </c>
      <c r="J56" s="210"/>
    </row>
    <row r="57" spans="1:10" s="197" customFormat="1" ht="58.5" customHeight="1" x14ac:dyDescent="0.3">
      <c r="A57" s="309" t="s">
        <v>154</v>
      </c>
      <c r="B57" s="309"/>
      <c r="C57" s="309"/>
      <c r="D57" s="310" t="s">
        <v>253</v>
      </c>
      <c r="E57" s="311"/>
      <c r="F57" s="211">
        <f>SUM(F59:F61)</f>
        <v>0</v>
      </c>
      <c r="G57" s="211">
        <f>SUM(G59:G61)</f>
        <v>530486</v>
      </c>
      <c r="H57" s="211">
        <f>SUM(H59:H61)</f>
        <v>530486</v>
      </c>
    </row>
    <row r="58" spans="1:10" s="197" customFormat="1" ht="58.5" customHeight="1" x14ac:dyDescent="0.3">
      <c r="A58" s="309" t="s">
        <v>155</v>
      </c>
      <c r="B58" s="309"/>
      <c r="C58" s="309"/>
      <c r="D58" s="310" t="s">
        <v>253</v>
      </c>
      <c r="E58" s="311"/>
      <c r="F58" s="211">
        <f>SUM(F59:F61)</f>
        <v>0</v>
      </c>
      <c r="G58" s="211">
        <f>SUM(G59:G61)</f>
        <v>530486</v>
      </c>
      <c r="H58" s="211">
        <f>SUM(H59:H61)</f>
        <v>530486</v>
      </c>
    </row>
    <row r="59" spans="1:10" s="212" customFormat="1" ht="109.5" hidden="1" customHeight="1" x14ac:dyDescent="0.3">
      <c r="A59" s="543" t="s">
        <v>123</v>
      </c>
      <c r="B59" s="543" t="s">
        <v>216</v>
      </c>
      <c r="C59" s="543" t="s">
        <v>197</v>
      </c>
      <c r="D59" s="544" t="s">
        <v>122</v>
      </c>
      <c r="E59" s="263" t="s">
        <v>370</v>
      </c>
      <c r="F59" s="440"/>
      <c r="G59" s="545"/>
      <c r="H59" s="440">
        <f t="shared" si="1"/>
        <v>0</v>
      </c>
    </row>
    <row r="60" spans="1:10" s="212" customFormat="1" ht="130.5" hidden="1" customHeight="1" x14ac:dyDescent="0.3">
      <c r="A60" s="543" t="s">
        <v>129</v>
      </c>
      <c r="B60" s="543" t="s">
        <v>214</v>
      </c>
      <c r="C60" s="543" t="s">
        <v>198</v>
      </c>
      <c r="D60" s="544" t="s">
        <v>126</v>
      </c>
      <c r="E60" s="263" t="s">
        <v>370</v>
      </c>
      <c r="F60" s="440"/>
      <c r="G60" s="545"/>
      <c r="H60" s="440">
        <f t="shared" si="1"/>
        <v>0</v>
      </c>
    </row>
    <row r="61" spans="1:10" ht="45" customHeight="1" x14ac:dyDescent="0.3">
      <c r="A61" s="301" t="s">
        <v>143</v>
      </c>
      <c r="B61" s="301" t="s">
        <v>308</v>
      </c>
      <c r="C61" s="301" t="s">
        <v>224</v>
      </c>
      <c r="D61" s="308" t="s">
        <v>67</v>
      </c>
      <c r="E61" s="307" t="s">
        <v>366</v>
      </c>
      <c r="F61" s="135"/>
      <c r="G61" s="135">
        <v>530486</v>
      </c>
      <c r="H61" s="134">
        <f>SUM(F61,G61)</f>
        <v>530486</v>
      </c>
    </row>
    <row r="62" spans="1:10" s="212" customFormat="1" ht="80.25" hidden="1" customHeight="1" x14ac:dyDescent="0.3">
      <c r="A62" s="314" t="s">
        <v>156</v>
      </c>
      <c r="B62" s="314"/>
      <c r="C62" s="314"/>
      <c r="D62" s="310" t="s">
        <v>170</v>
      </c>
      <c r="E62" s="341"/>
      <c r="F62" s="211">
        <f>SUM(F63)</f>
        <v>0</v>
      </c>
      <c r="G62" s="211">
        <f>SUM(G64:G67)</f>
        <v>0</v>
      </c>
      <c r="H62" s="211">
        <f>SUM(F62:G62)</f>
        <v>0</v>
      </c>
    </row>
    <row r="63" spans="1:10" s="212" customFormat="1" ht="75" hidden="1" customHeight="1" x14ac:dyDescent="0.3">
      <c r="A63" s="314" t="s">
        <v>157</v>
      </c>
      <c r="B63" s="314"/>
      <c r="C63" s="314"/>
      <c r="D63" s="310" t="s">
        <v>170</v>
      </c>
      <c r="E63" s="341"/>
      <c r="F63" s="211">
        <f>SUM(F64,F69)</f>
        <v>0</v>
      </c>
      <c r="G63" s="211">
        <f>SUM(G64:G65)</f>
        <v>0</v>
      </c>
      <c r="H63" s="211">
        <f>SUM(F63:G63)</f>
        <v>0</v>
      </c>
    </row>
    <row r="64" spans="1:10" s="212" customFormat="1" ht="237" hidden="1" customHeight="1" x14ac:dyDescent="0.3">
      <c r="A64" s="342">
        <v>1513030</v>
      </c>
      <c r="B64" s="343" t="s">
        <v>333</v>
      </c>
      <c r="C64" s="344" t="s">
        <v>91</v>
      </c>
      <c r="D64" s="354" t="s">
        <v>90</v>
      </c>
      <c r="E64" s="307" t="s">
        <v>371</v>
      </c>
      <c r="F64" s="135">
        <f>SUM(F65:F68)</f>
        <v>0</v>
      </c>
      <c r="G64" s="135"/>
      <c r="H64" s="134">
        <f>SUM(F64,G64)</f>
        <v>0</v>
      </c>
    </row>
    <row r="65" spans="1:11" s="212" customFormat="1" ht="287.25" hidden="1" customHeight="1" x14ac:dyDescent="0.3">
      <c r="A65" s="345">
        <v>1513031</v>
      </c>
      <c r="B65" s="346" t="s">
        <v>408</v>
      </c>
      <c r="C65" s="347" t="s">
        <v>91</v>
      </c>
      <c r="D65" s="355" t="s">
        <v>407</v>
      </c>
      <c r="E65" s="353" t="s">
        <v>371</v>
      </c>
      <c r="F65" s="135"/>
      <c r="G65" s="135"/>
      <c r="H65" s="134">
        <f>SUM(F65,G65)</f>
        <v>0</v>
      </c>
    </row>
    <row r="66" spans="1:11" s="212" customFormat="1" ht="94.5" hidden="1" customHeight="1" x14ac:dyDescent="0.3">
      <c r="A66" s="345">
        <v>1513033</v>
      </c>
      <c r="B66" s="346" t="s">
        <v>409</v>
      </c>
      <c r="C66" s="347" t="s">
        <v>214</v>
      </c>
      <c r="D66" s="348" t="s">
        <v>410</v>
      </c>
      <c r="E66" s="353" t="s">
        <v>371</v>
      </c>
      <c r="F66" s="135"/>
      <c r="G66" s="135"/>
      <c r="H66" s="134">
        <f t="shared" ref="H66:H69" si="3">SUM(F66,G66)</f>
        <v>0</v>
      </c>
    </row>
    <row r="67" spans="1:11" s="235" customFormat="1" ht="57" hidden="1" customHeight="1" x14ac:dyDescent="0.3">
      <c r="A67" s="349">
        <v>1513034</v>
      </c>
      <c r="B67" s="350" t="s">
        <v>412</v>
      </c>
      <c r="C67" s="351" t="s">
        <v>214</v>
      </c>
      <c r="D67" s="352" t="s">
        <v>411</v>
      </c>
      <c r="E67" s="353" t="s">
        <v>371</v>
      </c>
      <c r="F67" s="303"/>
      <c r="G67" s="303"/>
      <c r="H67" s="303">
        <f t="shared" si="3"/>
        <v>0</v>
      </c>
    </row>
    <row r="68" spans="1:11" s="235" customFormat="1" ht="57" hidden="1" customHeight="1" x14ac:dyDescent="0.3">
      <c r="A68" s="365">
        <v>1513035</v>
      </c>
      <c r="B68" s="366" t="s">
        <v>334</v>
      </c>
      <c r="C68" s="347" t="s">
        <v>214</v>
      </c>
      <c r="D68" s="348" t="s">
        <v>92</v>
      </c>
      <c r="E68" s="353" t="s">
        <v>371</v>
      </c>
      <c r="F68" s="303"/>
      <c r="G68" s="303"/>
      <c r="H68" s="303">
        <f t="shared" si="3"/>
        <v>0</v>
      </c>
    </row>
    <row r="69" spans="1:11" s="235" customFormat="1" ht="42" hidden="1" customHeight="1" x14ac:dyDescent="0.3">
      <c r="A69" s="73" t="s">
        <v>145</v>
      </c>
      <c r="B69" s="73" t="s">
        <v>286</v>
      </c>
      <c r="C69" s="312" t="s">
        <v>204</v>
      </c>
      <c r="D69" s="302" t="s">
        <v>31</v>
      </c>
      <c r="E69" s="356" t="s">
        <v>371</v>
      </c>
      <c r="F69" s="134"/>
      <c r="G69" s="134"/>
      <c r="H69" s="134">
        <f t="shared" si="3"/>
        <v>0</v>
      </c>
    </row>
    <row r="70" spans="1:11" s="197" customFormat="1" ht="58.5" customHeight="1" x14ac:dyDescent="0.3">
      <c r="A70" s="314" t="s">
        <v>158</v>
      </c>
      <c r="B70" s="314"/>
      <c r="C70" s="314"/>
      <c r="D70" s="310" t="s">
        <v>191</v>
      </c>
      <c r="E70" s="315"/>
      <c r="F70" s="211">
        <f>SUM(F72:F75)</f>
        <v>23770</v>
      </c>
      <c r="G70" s="211">
        <f>SUM(G72:G75)</f>
        <v>71391</v>
      </c>
      <c r="H70" s="211">
        <f>SUM(H72:H75)</f>
        <v>95161</v>
      </c>
    </row>
    <row r="71" spans="1:11" s="197" customFormat="1" ht="58.5" customHeight="1" x14ac:dyDescent="0.3">
      <c r="A71" s="314" t="s">
        <v>159</v>
      </c>
      <c r="B71" s="314"/>
      <c r="C71" s="314"/>
      <c r="D71" s="310" t="s">
        <v>191</v>
      </c>
      <c r="E71" s="315"/>
      <c r="F71" s="211">
        <f>SUM(F72:F74)</f>
        <v>23770</v>
      </c>
      <c r="G71" s="211">
        <f>SUM(G73:G75)</f>
        <v>71391</v>
      </c>
      <c r="H71" s="211">
        <f>SUM(H73:H75)</f>
        <v>95161</v>
      </c>
    </row>
    <row r="72" spans="1:11" s="197" customFormat="1" ht="42" hidden="1" customHeight="1" x14ac:dyDescent="0.3">
      <c r="A72" s="312" t="s">
        <v>119</v>
      </c>
      <c r="B72" s="312" t="s">
        <v>355</v>
      </c>
      <c r="C72" s="312" t="s">
        <v>219</v>
      </c>
      <c r="D72" s="316" t="s">
        <v>118</v>
      </c>
      <c r="E72" s="307" t="s">
        <v>254</v>
      </c>
      <c r="F72" s="135"/>
      <c r="G72" s="135"/>
      <c r="H72" s="136">
        <f>SUM(F72,G72)</f>
        <v>0</v>
      </c>
      <c r="K72" s="317"/>
    </row>
    <row r="73" spans="1:11" s="197" customFormat="1" ht="63" customHeight="1" x14ac:dyDescent="0.3">
      <c r="A73" s="312" t="s">
        <v>119</v>
      </c>
      <c r="B73" s="312" t="s">
        <v>355</v>
      </c>
      <c r="C73" s="312" t="s">
        <v>219</v>
      </c>
      <c r="D73" s="316" t="s">
        <v>118</v>
      </c>
      <c r="E73" s="307" t="s">
        <v>372</v>
      </c>
      <c r="F73" s="134">
        <v>23770</v>
      </c>
      <c r="G73" s="135">
        <v>-48400</v>
      </c>
      <c r="H73" s="134">
        <f>SUM(F73,G73)</f>
        <v>-24630</v>
      </c>
    </row>
    <row r="74" spans="1:11" s="197" customFormat="1" ht="39.75" hidden="1" customHeight="1" x14ac:dyDescent="0.3">
      <c r="A74" s="301" t="s">
        <v>120</v>
      </c>
      <c r="B74" s="301" t="s">
        <v>308</v>
      </c>
      <c r="C74" s="301" t="s">
        <v>224</v>
      </c>
      <c r="D74" s="308" t="s">
        <v>67</v>
      </c>
      <c r="E74" s="307" t="s">
        <v>366</v>
      </c>
      <c r="F74" s="135"/>
      <c r="G74" s="135"/>
      <c r="H74" s="134">
        <f>SUM(F74,G74)</f>
        <v>0</v>
      </c>
    </row>
    <row r="75" spans="1:11" s="214" customFormat="1" ht="63.75" customHeight="1" x14ac:dyDescent="0.3">
      <c r="A75" s="198" t="s">
        <v>415</v>
      </c>
      <c r="B75" s="73" t="s">
        <v>305</v>
      </c>
      <c r="C75" s="199" t="s">
        <v>213</v>
      </c>
      <c r="D75" s="200" t="s">
        <v>60</v>
      </c>
      <c r="E75" s="307" t="s">
        <v>372</v>
      </c>
      <c r="F75" s="213"/>
      <c r="G75" s="135">
        <v>119791</v>
      </c>
      <c r="H75" s="134">
        <f>SUM(F75,G75)</f>
        <v>119791</v>
      </c>
    </row>
    <row r="76" spans="1:11" s="212" customFormat="1" ht="42.75" customHeight="1" x14ac:dyDescent="0.3">
      <c r="A76" s="220"/>
      <c r="B76" s="220"/>
      <c r="C76" s="220"/>
      <c r="D76" s="221"/>
      <c r="E76" s="218" t="s">
        <v>262</v>
      </c>
      <c r="F76" s="219">
        <f>SUM(F12,F57,F62,F70)</f>
        <v>2910662</v>
      </c>
      <c r="G76" s="219">
        <f>SUM(G12,G57,G62,G70)</f>
        <v>5168642</v>
      </c>
      <c r="H76" s="219">
        <f>SUM(H12,H57,H62,H70)</f>
        <v>8079304</v>
      </c>
    </row>
    <row r="77" spans="1:11" ht="28.9" customHeight="1" x14ac:dyDescent="0.3">
      <c r="A77" s="111"/>
      <c r="B77" s="111"/>
      <c r="C77" s="111"/>
      <c r="D77" s="111"/>
      <c r="E77" s="111"/>
      <c r="F77" s="112"/>
      <c r="G77" s="112"/>
      <c r="H77" s="112"/>
    </row>
    <row r="78" spans="1:11" ht="81.75" customHeight="1" x14ac:dyDescent="0.3">
      <c r="A78" s="111"/>
      <c r="B78" s="111"/>
      <c r="C78" s="111"/>
      <c r="D78" s="111"/>
      <c r="E78" s="111"/>
      <c r="F78" s="112"/>
      <c r="G78" s="112"/>
      <c r="H78" s="112"/>
    </row>
    <row r="79" spans="1:11" ht="18.75" x14ac:dyDescent="0.3">
      <c r="A79" s="111"/>
      <c r="B79" s="111"/>
      <c r="C79" s="111"/>
      <c r="D79" s="113"/>
      <c r="E79" s="113"/>
      <c r="G79" s="112"/>
      <c r="H79" s="112"/>
    </row>
    <row r="80" spans="1:11" ht="18.75" x14ac:dyDescent="0.3">
      <c r="A80" s="111"/>
      <c r="B80" s="111"/>
      <c r="C80" s="111"/>
      <c r="D80" s="111"/>
      <c r="E80" s="111"/>
      <c r="F80" s="112"/>
      <c r="G80" s="112"/>
      <c r="H80" s="112"/>
    </row>
    <row r="81" spans="1:8" ht="18.75" x14ac:dyDescent="0.3">
      <c r="A81" s="111"/>
      <c r="B81" s="111"/>
      <c r="C81" s="111"/>
      <c r="D81" s="111"/>
      <c r="E81" s="111"/>
      <c r="F81" s="112"/>
      <c r="G81" s="112"/>
      <c r="H81" s="112"/>
    </row>
    <row r="82" spans="1:8" x14ac:dyDescent="0.2">
      <c r="A82" s="113"/>
      <c r="B82" s="113"/>
      <c r="C82" s="113"/>
      <c r="D82" s="113"/>
      <c r="E82" s="113"/>
    </row>
    <row r="83" spans="1:8" ht="18" x14ac:dyDescent="0.25">
      <c r="A83" s="113"/>
      <c r="B83" s="113"/>
      <c r="C83" s="113"/>
      <c r="D83" s="113"/>
      <c r="E83" s="113"/>
      <c r="F83" s="208">
        <f>SUM(F12,F57,F62,F70)</f>
        <v>2910662</v>
      </c>
      <c r="G83" s="208">
        <f>SUM(G12,G57,G62,G70)</f>
        <v>5168642</v>
      </c>
      <c r="H83" s="208">
        <f>SUM(H12,H57,H62,H70)</f>
        <v>8079304</v>
      </c>
    </row>
    <row r="84" spans="1:8" x14ac:dyDescent="0.2">
      <c r="A84" s="113"/>
      <c r="B84" s="113"/>
      <c r="C84" s="113"/>
      <c r="D84" s="113"/>
      <c r="E84" s="113"/>
    </row>
  </sheetData>
  <mergeCells count="10">
    <mergeCell ref="D5:G5"/>
    <mergeCell ref="D6:I6"/>
    <mergeCell ref="A9:A10"/>
    <mergeCell ref="C9:C10"/>
    <mergeCell ref="D9:D10"/>
    <mergeCell ref="E9:E10"/>
    <mergeCell ref="F9:F10"/>
    <mergeCell ref="G9:G10"/>
    <mergeCell ref="H9:H10"/>
    <mergeCell ref="B9:B10"/>
  </mergeCells>
  <pageMargins left="0.74803149606299213" right="0.31496062992125984" top="0.74803149606299213" bottom="0.6692913385826772" header="0" footer="0"/>
  <pageSetup paperSize="9" scale="60" orientation="portrait" r:id="rId1"/>
  <headerFooter alignWithMargins="0"/>
  <rowBreaks count="1" manualBreakCount="1">
    <brk id="53"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дод4!Заголовки_для_печати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Пользователь Windows</cp:lastModifiedBy>
  <cp:lastPrinted>2017-06-15T08:21:05Z</cp:lastPrinted>
  <dcterms:created xsi:type="dcterms:W3CDTF">2004-12-22T07:46:33Z</dcterms:created>
  <dcterms:modified xsi:type="dcterms:W3CDTF">2017-06-15T09:01:36Z</dcterms:modified>
</cp:coreProperties>
</file>