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95" windowHeight="9225" tabRatio="836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Т'!$A$1:$E$35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24519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 s="1"/>
  <c r="F19" i="19"/>
  <c r="E7" i="10"/>
  <c r="E8"/>
  <c r="E9"/>
  <c r="D15" i="16" s="1"/>
  <c r="E7" i="11"/>
  <c r="E8"/>
  <c r="E9" s="1"/>
  <c r="D16" i="17" s="1"/>
  <c r="D13" i="19"/>
  <c r="D16"/>
  <c r="D15"/>
  <c r="D14"/>
  <c r="D12"/>
  <c r="D11"/>
  <c r="D10"/>
  <c r="F10" s="1"/>
  <c r="D9"/>
  <c r="D8"/>
  <c r="F8" s="1"/>
  <c r="D7"/>
  <c r="D6"/>
  <c r="F6" s="1"/>
  <c r="F17" s="1"/>
  <c r="F18" s="1"/>
  <c r="D5"/>
  <c r="F5"/>
  <c r="F7"/>
  <c r="F9"/>
  <c r="F11"/>
  <c r="F12"/>
  <c r="F13"/>
  <c r="F14"/>
  <c r="F15"/>
  <c r="F16"/>
  <c r="D6" i="12"/>
  <c r="B8" s="1"/>
  <c r="D11" i="16" s="1"/>
  <c r="D7" i="18"/>
  <c r="B9" s="1"/>
  <c r="D12" i="17" s="1"/>
  <c r="F21" i="19" l="1"/>
  <c r="M11" i="7" l="1"/>
  <c r="O11" s="1"/>
  <c r="M10"/>
  <c r="D17" i="17"/>
  <c r="D16" i="16"/>
  <c r="M12" i="7" l="1"/>
  <c r="O12" s="1"/>
  <c r="G6" i="4" s="1"/>
  <c r="O10" i="7"/>
  <c r="G7" i="4" l="1"/>
  <c r="H7" s="1"/>
  <c r="H6"/>
  <c r="H8" l="1"/>
  <c r="D12" i="16" s="1"/>
  <c r="D13" i="17" l="1"/>
  <c r="D15" s="1"/>
  <c r="D14" s="1"/>
  <c r="D18"/>
  <c r="D17" i="16"/>
  <c r="D14"/>
  <c r="D13" s="1"/>
  <c r="D10" l="1"/>
  <c r="D20" s="1"/>
  <c r="D21" s="1"/>
  <c r="D22" s="1"/>
  <c r="D24" s="1"/>
  <c r="D25" s="1"/>
  <c r="D27" s="1"/>
  <c r="D11" i="17"/>
  <c r="D21" s="1"/>
  <c r="D22" s="1"/>
  <c r="D23" s="1"/>
  <c r="D25" s="1"/>
  <c r="D26" s="1"/>
  <c r="D28" s="1"/>
</calcChain>
</file>

<file path=xl/sharedStrings.xml><?xml version="1.0" encoding="utf-8"?>
<sst xmlns="http://schemas.openxmlformats.org/spreadsheetml/2006/main" count="292" uniqueCount="148">
  <si>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</si>
  <si>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</si>
  <si>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</si>
  <si>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</si>
  <si>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</si>
  <si>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</si>
  <si>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</si>
  <si>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</si>
  <si>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</si>
  <si>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</si>
  <si>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</si>
  <si>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</si>
  <si>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</si>
  <si>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</si>
  <si>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</si>
  <si>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</si>
  <si>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</si>
  <si>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</si>
  <si>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</si>
  <si>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</si>
  <si>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</si>
  <si>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</si>
  <si>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</si>
  <si>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</si>
  <si>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</si>
  <si>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</si>
  <si>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</si>
  <si>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</si>
  <si>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</si>
  <si>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</si>
  <si>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</si>
  <si>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</si>
  <si>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</si>
  <si>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</si>
  <si>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</si>
  <si>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</si>
  <si>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</si>
  <si>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</si>
  <si>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</si>
  <si>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</si>
  <si>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</si>
  <si>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</si>
  <si>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</si>
  <si>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</si>
  <si>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</si>
  <si>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</si>
  <si>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</si>
  <si>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</si>
  <si>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</si>
  <si>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</si>
  <si>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</si>
  <si>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</si>
  <si>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</si>
  <si>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</si>
  <si>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</si>
  <si>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</si>
  <si>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</si>
  <si>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</si>
  <si>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</si>
  <si>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</si>
  <si>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</si>
  <si>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</si>
  <si>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</si>
  <si>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</si>
  <si>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</si>
  <si>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</si>
  <si>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</si>
  <si>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</si>
  <si>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</si>
  <si>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</si>
  <si>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</si>
  <si>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</si>
  <si>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</si>
  <si>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</si>
  <si>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</si>
  <si>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</si>
  <si>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</si>
  <si>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</si>
  <si>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</si>
  <si>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</si>
  <si>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</si>
  <si>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</si>
  <si>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</si>
  <si>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</si>
  <si>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</si>
  <si>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</si>
  <si>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</si>
  <si>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</si>
  <si>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</si>
  <si>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</si>
  <si>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</si>
  <si>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</si>
  <si>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</si>
  <si>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</si>
  <si>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</si>
  <si>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</si>
  <si>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</si>
  <si>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</si>
  <si>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</si>
  <si>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</si>
  <si>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</si>
  <si>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</si>
  <si>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</si>
  <si>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</si>
  <si>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</si>
  <si>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</si>
  <si>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</si>
  <si>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</si>
  <si>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</si>
  <si>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</si>
  <si>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</si>
  <si>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</si>
  <si>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</si>
  <si>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</si>
  <si>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</si>
  <si>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</si>
  <si>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</si>
  <si>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</si>
  <si>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</si>
  <si>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</si>
  <si>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</si>
  <si>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</si>
  <si>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</si>
  <si>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</si>
  <si>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</si>
  <si>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</si>
  <si>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</si>
  <si>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</si>
  <si>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</si>
  <si>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</si>
  <si>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</si>
  <si>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</si>
  <si>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</si>
  <si>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</si>
  <si>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</si>
  <si>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</si>
  <si>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</si>
  <si>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</si>
  <si>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</si>
  <si>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</si>
  <si>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</si>
  <si>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</si>
  <si>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</si>
  <si>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</si>
  <si>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 xml:space="preserve">Структура внеску за заміну одного вузла комерційного обліку теплової енергії </t>
  </si>
  <si>
    <t>Додаток 3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</si>
  <si>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>Керуючий справами</t>
  </si>
  <si>
    <t>Борис  БІРУК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</si>
</sst>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2" fillId="0" borderId="0"/>
    <xf numFmtId="0" fontId="31" fillId="0" borderId="0"/>
    <xf numFmtId="0" fontId="28" fillId="0" borderId="0"/>
    <xf numFmtId="0" fontId="4" fillId="0" borderId="0"/>
  </cellStyleXfs>
  <cellXfs count="18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6"/>
  <sheetViews>
    <sheetView tabSelected="1" view="pageBreakPreview" zoomScale="90" zoomScaleSheetLayoutView="90" workbookViewId="0">
      <selection activeCell="A6" sqref="A6:D6"/>
    </sheetView>
  </sheetViews>
  <sheetFormatPr defaultRowHeight="15"/>
  <cols>
    <col min="1" max="1" width="4.5703125" style="9" customWidth="1"/>
    <col min="2" max="2" width="53" style="1" customWidth="1"/>
    <col min="3" max="3" width="10.85546875" style="1" customWidth="1"/>
    <col min="4" max="4" width="20.85546875" style="9" customWidth="1"/>
    <col min="5" max="5" width="6" style="9" customWidth="1"/>
    <col min="6" max="6" width="8.140625" style="1" customWidth="1"/>
    <col min="7" max="16384" width="9.140625" style="1"/>
  </cols>
  <sheetData>
    <row r="1" spans="1:7" ht="71.25" customHeight="1">
      <c r="A1" s="11"/>
      <c r="B1" s="10"/>
      <c r="C1" s="143" t="s">
        <v>145</v>
      </c>
      <c r="D1" s="144"/>
      <c r="E1" s="144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A6" s="142" t="s">
        <v>144</v>
      </c>
      <c r="B6" s="142"/>
      <c r="C6" s="142"/>
      <c r="D6" s="142"/>
      <c r="E6" s="45"/>
      <c r="F6" s="45"/>
    </row>
    <row r="7" spans="1:7" ht="15.75">
      <c r="A7" s="45"/>
      <c r="B7" s="85"/>
      <c r="C7" s="45"/>
      <c r="D7" s="45"/>
      <c r="E7" s="45"/>
      <c r="F7" s="45"/>
    </row>
    <row r="9" spans="1:7" s="3" customFormat="1" ht="47.25" customHeight="1">
      <c r="A9" s="2" t="s">
        <v>0</v>
      </c>
      <c r="B9" s="2" t="s">
        <v>2</v>
      </c>
      <c r="C9" s="56" t="s">
        <v>1</v>
      </c>
      <c r="D9" s="2" t="s">
        <v>124</v>
      </c>
      <c r="E9" s="113"/>
    </row>
    <row r="10" spans="1:7" s="118" customFormat="1" ht="22.5" customHeight="1">
      <c r="A10" s="55" t="s">
        <v>44</v>
      </c>
      <c r="B10" s="54" t="s">
        <v>128</v>
      </c>
      <c r="C10" s="57" t="s">
        <v>4</v>
      </c>
      <c r="D10" s="119">
        <f>D11+D12+D13+D17</f>
        <v>706.41999999999985</v>
      </c>
      <c r="E10" s="114"/>
    </row>
    <row r="11" spans="1:7" s="68" customFormat="1" ht="22.5" customHeight="1">
      <c r="A11" s="14" t="s">
        <v>45</v>
      </c>
      <c r="B11" s="5" t="s">
        <v>65</v>
      </c>
      <c r="C11" s="58" t="s">
        <v>4</v>
      </c>
      <c r="D11" s="13">
        <f>матерТ!B8</f>
        <v>424.21</v>
      </c>
      <c r="E11" s="115"/>
    </row>
    <row r="12" spans="1:7" s="68" customFormat="1" ht="22.5" customHeight="1">
      <c r="A12" s="14" t="s">
        <v>46</v>
      </c>
      <c r="B12" s="5" t="s">
        <v>7</v>
      </c>
      <c r="C12" s="58" t="s">
        <v>4</v>
      </c>
      <c r="D12" s="13">
        <f>'1_ВОП'!H8</f>
        <v>138.12</v>
      </c>
      <c r="E12" s="115"/>
    </row>
    <row r="13" spans="1:7" s="68" customFormat="1" ht="22.5" customHeight="1">
      <c r="A13" s="14" t="s">
        <v>48</v>
      </c>
      <c r="B13" s="5" t="s">
        <v>47</v>
      </c>
      <c r="C13" s="58" t="s">
        <v>4</v>
      </c>
      <c r="D13" s="13">
        <f>SUM(D14:D16)</f>
        <v>118.81</v>
      </c>
      <c r="E13" s="115"/>
    </row>
    <row r="14" spans="1:7" s="68" customFormat="1" ht="30">
      <c r="A14" s="14" t="s">
        <v>49</v>
      </c>
      <c r="B14" s="5" t="s">
        <v>34</v>
      </c>
      <c r="C14" s="58" t="s">
        <v>4</v>
      </c>
      <c r="D14" s="13">
        <f>ROUND(D12*0.22,2)</f>
        <v>30.39</v>
      </c>
      <c r="E14" s="115"/>
    </row>
    <row r="15" spans="1:7" s="68" customFormat="1" ht="22.5" customHeight="1">
      <c r="A15" s="14" t="s">
        <v>50</v>
      </c>
      <c r="B15" s="5" t="s">
        <v>73</v>
      </c>
      <c r="C15" s="58" t="s">
        <v>4</v>
      </c>
      <c r="D15" s="13">
        <f>'опломб Т'!E9</f>
        <v>85.11</v>
      </c>
      <c r="E15" s="115"/>
    </row>
    <row r="16" spans="1:7" s="68" customFormat="1" ht="22.5" customHeight="1">
      <c r="A16" s="14" t="s">
        <v>103</v>
      </c>
      <c r="B16" s="5" t="s">
        <v>104</v>
      </c>
      <c r="C16" s="58" t="s">
        <v>4</v>
      </c>
      <c r="D16" s="13">
        <f>спецодяг!F21</f>
        <v>3.31</v>
      </c>
      <c r="E16" s="116"/>
    </row>
    <row r="17" spans="1:8" s="68" customFormat="1" ht="22.5" customHeight="1">
      <c r="A17" s="14" t="s">
        <v>51</v>
      </c>
      <c r="B17" s="5" t="s">
        <v>105</v>
      </c>
      <c r="C17" s="58" t="s">
        <v>4</v>
      </c>
      <c r="D17" s="13">
        <f>ROUND(D12*18.3%,2)</f>
        <v>25.28</v>
      </c>
      <c r="E17" s="116"/>
      <c r="F17" s="65"/>
    </row>
    <row r="18" spans="1:8" s="118" customFormat="1" ht="42.75">
      <c r="A18" s="119" t="s">
        <v>3</v>
      </c>
      <c r="B18" s="54" t="s">
        <v>106</v>
      </c>
      <c r="C18" s="57" t="s">
        <v>4</v>
      </c>
      <c r="D18" s="119">
        <v>0</v>
      </c>
      <c r="E18" s="114"/>
      <c r="F18" s="120"/>
    </row>
    <row r="19" spans="1:8" s="118" customFormat="1" ht="22.5" customHeight="1">
      <c r="A19" s="121" t="s">
        <v>52</v>
      </c>
      <c r="B19" s="122" t="s">
        <v>107</v>
      </c>
      <c r="C19" s="57"/>
      <c r="D19" s="119">
        <v>0</v>
      </c>
      <c r="E19" s="114"/>
    </row>
    <row r="20" spans="1:8" s="118" customFormat="1" ht="22.5" customHeight="1">
      <c r="A20" s="121" t="s">
        <v>108</v>
      </c>
      <c r="B20" s="122" t="s">
        <v>53</v>
      </c>
      <c r="C20" s="57" t="s">
        <v>4</v>
      </c>
      <c r="D20" s="119">
        <f>D10+D18+D19</f>
        <v>706.41999999999985</v>
      </c>
      <c r="E20" s="114"/>
    </row>
    <row r="21" spans="1:8" s="118" customFormat="1" ht="22.5" customHeight="1">
      <c r="A21" s="121" t="s">
        <v>109</v>
      </c>
      <c r="B21" s="54" t="s">
        <v>140</v>
      </c>
      <c r="C21" s="57" t="s">
        <v>4</v>
      </c>
      <c r="D21" s="119">
        <f>ROUND(D20*0.03,2)</f>
        <v>21.19</v>
      </c>
      <c r="E21" s="114"/>
    </row>
    <row r="22" spans="1:8" s="118" customFormat="1" ht="27.75" customHeight="1">
      <c r="A22" s="55" t="s">
        <v>110</v>
      </c>
      <c r="B22" s="54" t="s">
        <v>43</v>
      </c>
      <c r="C22" s="57" t="s">
        <v>4</v>
      </c>
      <c r="D22" s="119">
        <f>D20+D21</f>
        <v>727.6099999999999</v>
      </c>
      <c r="E22" s="114"/>
    </row>
    <row r="23" spans="1:8" s="118" customFormat="1" ht="34.5" customHeight="1">
      <c r="A23" s="121" t="s">
        <v>111</v>
      </c>
      <c r="B23" s="54" t="s">
        <v>132</v>
      </c>
      <c r="C23" s="57" t="s">
        <v>79</v>
      </c>
      <c r="D23" s="89">
        <v>5</v>
      </c>
      <c r="E23" s="117"/>
    </row>
    <row r="24" spans="1:8" s="118" customFormat="1" ht="22.5" customHeight="1">
      <c r="A24" s="55" t="s">
        <v>112</v>
      </c>
      <c r="B24" s="54" t="s">
        <v>80</v>
      </c>
      <c r="C24" s="57" t="s">
        <v>4</v>
      </c>
      <c r="D24" s="119">
        <f>ROUND(D22/D23,2)</f>
        <v>145.52000000000001</v>
      </c>
      <c r="E24" s="114"/>
      <c r="F24" s="125"/>
    </row>
    <row r="25" spans="1:8" s="68" customFormat="1" ht="22.5" customHeight="1">
      <c r="A25" s="121" t="s">
        <v>125</v>
      </c>
      <c r="B25" s="54" t="s">
        <v>41</v>
      </c>
      <c r="C25" s="57" t="s">
        <v>4</v>
      </c>
      <c r="D25" s="119">
        <f>ROUND(D24/12,2)</f>
        <v>12.13</v>
      </c>
      <c r="E25" s="114"/>
    </row>
    <row r="26" spans="1:8" s="68" customFormat="1" ht="22.5" customHeight="1">
      <c r="A26" s="55" t="s">
        <v>126</v>
      </c>
      <c r="B26" s="54" t="s">
        <v>42</v>
      </c>
      <c r="C26" s="57"/>
      <c r="D26" s="89">
        <v>1</v>
      </c>
      <c r="E26" s="117"/>
    </row>
    <row r="27" spans="1:8" s="68" customFormat="1" ht="22.5" customHeight="1">
      <c r="A27" s="55" t="s">
        <v>127</v>
      </c>
      <c r="B27" s="54" t="s">
        <v>131</v>
      </c>
      <c r="C27" s="57" t="s">
        <v>4</v>
      </c>
      <c r="D27" s="119">
        <f>D25*3</f>
        <v>36.39</v>
      </c>
      <c r="E27" s="114"/>
    </row>
    <row r="30" spans="1:8" s="15" customFormat="1" ht="15.75">
      <c r="A30" s="52"/>
      <c r="B30" s="16"/>
      <c r="D30" s="16"/>
      <c r="E30" s="16"/>
      <c r="H30" s="46"/>
    </row>
    <row r="31" spans="1:8" s="15" customFormat="1" ht="15.75">
      <c r="A31" s="52"/>
      <c r="B31" s="17"/>
      <c r="D31" s="16"/>
      <c r="E31" s="16"/>
      <c r="H31" s="46"/>
    </row>
    <row r="32" spans="1:8" s="15" customFormat="1" ht="21">
      <c r="A32" s="184" t="s">
        <v>146</v>
      </c>
      <c r="B32" s="185"/>
      <c r="C32" s="186" t="s">
        <v>147</v>
      </c>
      <c r="D32" s="187"/>
      <c r="E32" s="16"/>
    </row>
    <row r="33" spans="1:21" s="15" customFormat="1" ht="15.75">
      <c r="A33" s="52"/>
      <c r="B33" s="17"/>
      <c r="D33" s="16"/>
      <c r="E33" s="16"/>
    </row>
    <row r="34" spans="1:21" s="15" customFormat="1" ht="15.75">
      <c r="A34" s="52"/>
      <c r="B34" s="16"/>
      <c r="D34" s="16"/>
      <c r="E34" s="16"/>
    </row>
    <row r="35" spans="1:21" s="10" customFormat="1" ht="15.75">
      <c r="A35" s="53"/>
      <c r="U35" s="12"/>
    </row>
    <row r="36" spans="1:21" s="10" customFormat="1" ht="15.75">
      <c r="A36" s="53"/>
      <c r="U36" s="12"/>
    </row>
  </sheetData>
  <mergeCells count="4">
    <mergeCell ref="A6:D6"/>
    <mergeCell ref="C1:E1"/>
    <mergeCell ref="A32:B32"/>
    <mergeCell ref="C32:D32"/>
  </mergeCells>
  <phoneticPr fontId="29" type="noConversion"/>
  <pageMargins left="1.18" right="0.19685039370078741" top="0.3" bottom="0.24" header="0.31496062992125984" footer="0.31496062992125984"/>
  <pageSetup paperSize="9" scale="91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view="pageBreakPreview" zoomScale="90" zoomScaleSheetLayoutView="80" workbookViewId="0">
      <selection activeCell="C1" sqref="C1:E1"/>
    </sheetView>
  </sheetViews>
  <sheetFormatPr defaultRowHeight="15"/>
  <cols>
    <col min="1" max="1" width="5.7109375" style="9" customWidth="1"/>
    <col min="2" max="2" width="52.85546875" style="1" customWidth="1"/>
    <col min="3" max="3" width="11.42578125" style="1" customWidth="1"/>
    <col min="4" max="4" width="19.85546875" style="9" customWidth="1"/>
    <col min="5" max="5" width="5.5703125" style="9" customWidth="1"/>
    <col min="6" max="6" width="8.140625" style="1" customWidth="1"/>
    <col min="7" max="16384" width="9.140625" style="1"/>
  </cols>
  <sheetData>
    <row r="1" spans="1:7" ht="77.25" customHeight="1">
      <c r="A1" s="11"/>
      <c r="B1" s="10"/>
      <c r="C1" s="143"/>
      <c r="D1" s="144"/>
      <c r="E1" s="144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85"/>
      <c r="C6" s="45"/>
      <c r="D6" s="45"/>
      <c r="E6" s="45"/>
      <c r="F6" s="45"/>
    </row>
    <row r="7" spans="1:7" ht="15.75">
      <c r="A7" s="142" t="s">
        <v>143</v>
      </c>
      <c r="B7" s="142"/>
      <c r="C7" s="142"/>
      <c r="D7" s="142"/>
      <c r="E7" s="45"/>
      <c r="F7" s="45"/>
    </row>
    <row r="8" spans="1:7" ht="15.75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124</v>
      </c>
      <c r="E10" s="113"/>
    </row>
    <row r="11" spans="1:7" s="118" customFormat="1" ht="22.5" customHeight="1">
      <c r="A11" s="55" t="s">
        <v>44</v>
      </c>
      <c r="B11" s="54" t="s">
        <v>128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45</v>
      </c>
      <c r="B12" s="5" t="s">
        <v>65</v>
      </c>
      <c r="C12" s="58" t="s">
        <v>4</v>
      </c>
      <c r="D12" s="13">
        <f>матерВ!B9</f>
        <v>15.13</v>
      </c>
      <c r="E12" s="115"/>
    </row>
    <row r="13" spans="1:7" s="68" customFormat="1" ht="22.5" customHeight="1">
      <c r="A13" s="14" t="s">
        <v>46</v>
      </c>
      <c r="B13" s="5" t="s">
        <v>7</v>
      </c>
      <c r="C13" s="58" t="s">
        <v>4</v>
      </c>
      <c r="D13" s="13">
        <f>'1_ВОП'!H8</f>
        <v>138.12</v>
      </c>
      <c r="E13" s="115"/>
    </row>
    <row r="14" spans="1:7" s="68" customFormat="1" ht="22.5" customHeight="1">
      <c r="A14" s="14" t="s">
        <v>48</v>
      </c>
      <c r="B14" s="5" t="s">
        <v>47</v>
      </c>
      <c r="C14" s="58" t="s">
        <v>4</v>
      </c>
      <c r="D14" s="13">
        <f>SUM(D15:D17)</f>
        <v>62.07</v>
      </c>
      <c r="E14" s="115"/>
    </row>
    <row r="15" spans="1:7" s="68" customFormat="1" ht="30">
      <c r="A15" s="14" t="s">
        <v>49</v>
      </c>
      <c r="B15" s="5" t="s">
        <v>34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50</v>
      </c>
      <c r="B16" s="5" t="s">
        <v>73</v>
      </c>
      <c r="C16" s="58" t="s">
        <v>4</v>
      </c>
      <c r="D16" s="13">
        <f>'опломб В'!E9</f>
        <v>28.369999999999997</v>
      </c>
      <c r="E16" s="115"/>
    </row>
    <row r="17" spans="1:8" s="68" customFormat="1" ht="22.5" customHeight="1">
      <c r="A17" s="14" t="s">
        <v>103</v>
      </c>
      <c r="B17" s="5" t="s">
        <v>104</v>
      </c>
      <c r="C17" s="58" t="s">
        <v>4</v>
      </c>
      <c r="D17" s="13">
        <f>спецодяг!F21</f>
        <v>3.31</v>
      </c>
      <c r="E17" s="116"/>
    </row>
    <row r="18" spans="1:8" s="68" customFormat="1" ht="22.5" customHeight="1">
      <c r="A18" s="14" t="s">
        <v>51</v>
      </c>
      <c r="B18" s="5" t="s">
        <v>105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106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52</v>
      </c>
      <c r="B20" s="122" t="s">
        <v>107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108</v>
      </c>
      <c r="B21" s="122" t="s">
        <v>53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109</v>
      </c>
      <c r="B22" s="54" t="s">
        <v>140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110</v>
      </c>
      <c r="B23" s="54" t="s">
        <v>43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8.5">
      <c r="A24" s="121" t="s">
        <v>111</v>
      </c>
      <c r="B24" s="54" t="s">
        <v>78</v>
      </c>
      <c r="C24" s="57" t="s">
        <v>79</v>
      </c>
      <c r="D24" s="89">
        <v>5</v>
      </c>
      <c r="E24" s="117"/>
    </row>
    <row r="25" spans="1:8" s="118" customFormat="1" ht="22.5" customHeight="1">
      <c r="A25" s="55" t="s">
        <v>112</v>
      </c>
      <c r="B25" s="54" t="s">
        <v>80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125</v>
      </c>
      <c r="B26" s="54" t="s">
        <v>41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126</v>
      </c>
      <c r="B27" s="54" t="s">
        <v>42</v>
      </c>
      <c r="C27" s="57"/>
      <c r="D27" s="89">
        <v>1</v>
      </c>
      <c r="E27" s="117"/>
    </row>
    <row r="28" spans="1:8" s="68" customFormat="1" ht="22.5" customHeight="1">
      <c r="A28" s="55" t="s">
        <v>127</v>
      </c>
      <c r="B28" s="54" t="s">
        <v>131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45" customHeight="1">
      <c r="A31" s="52"/>
      <c r="B31" s="16" t="s">
        <v>8</v>
      </c>
      <c r="D31" s="16" t="s">
        <v>33</v>
      </c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45" customHeight="1">
      <c r="A33" s="52"/>
      <c r="B33" s="16" t="s">
        <v>9</v>
      </c>
      <c r="D33" s="16" t="s">
        <v>12</v>
      </c>
      <c r="E33" s="16"/>
    </row>
    <row r="34" spans="1:21" s="15" customFormat="1" ht="27.75" customHeight="1">
      <c r="A34" s="52"/>
      <c r="B34" s="17"/>
      <c r="D34" s="16"/>
      <c r="E34" s="16"/>
    </row>
    <row r="35" spans="1:21" s="15" customFormat="1" ht="18" customHeight="1">
      <c r="A35" s="52"/>
      <c r="B35" s="16" t="s">
        <v>10</v>
      </c>
      <c r="D35" s="16" t="s">
        <v>29</v>
      </c>
      <c r="E35" s="16"/>
    </row>
    <row r="36" spans="1:21" s="10" customFormat="1" ht="15.75">
      <c r="A36" s="53"/>
      <c r="U36" s="12"/>
    </row>
    <row r="37" spans="1:21" s="10" customFormat="1" ht="15.75">
      <c r="A37" s="53"/>
      <c r="U37" s="12"/>
    </row>
  </sheetData>
  <mergeCells count="2">
    <mergeCell ref="A7:D7"/>
    <mergeCell ref="C1:E1"/>
  </mergeCells>
  <phoneticPr fontId="29" type="noConversion"/>
  <pageMargins left="0.72" right="0.19685039370078741" top="0.3" bottom="0.24" header="0.31496062992125984" footer="0.31496062992125984"/>
  <pageSetup paperSize="9" scale="97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5"/>
  <cols>
    <col min="1" max="1" width="45.7109375" customWidth="1"/>
    <col min="2" max="3" width="12.140625" customWidth="1"/>
    <col min="4" max="4" width="14" customWidth="1"/>
    <col min="5" max="5" width="3" customWidth="1"/>
    <col min="6" max="6" width="11.85546875" bestFit="1" customWidth="1"/>
  </cols>
  <sheetData>
    <row r="1" spans="1:20">
      <c r="D1" s="1" t="s">
        <v>35</v>
      </c>
    </row>
    <row r="3" spans="1:20" s="63" customFormat="1" ht="49.5" customHeight="1">
      <c r="A3" s="145" t="s">
        <v>113</v>
      </c>
      <c r="B3" s="145"/>
      <c r="C3" s="145"/>
      <c r="D3" s="145"/>
    </row>
    <row r="4" spans="1:20" s="63" customFormat="1" ht="15.75"/>
    <row r="5" spans="1:20" s="63" customFormat="1" ht="27.75" customHeight="1">
      <c r="A5" s="62" t="s">
        <v>59</v>
      </c>
      <c r="B5" s="62" t="s">
        <v>74</v>
      </c>
      <c r="C5" s="62" t="s">
        <v>61</v>
      </c>
      <c r="D5" s="62" t="s">
        <v>62</v>
      </c>
    </row>
    <row r="6" spans="1:20" s="63" customFormat="1" ht="35.25" customHeight="1">
      <c r="A6" s="72" t="s">
        <v>72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75</v>
      </c>
      <c r="B7" s="146">
        <f>40+172+75+11-1+8</f>
        <v>305</v>
      </c>
      <c r="C7" s="147"/>
      <c r="D7" s="148"/>
    </row>
    <row r="8" spans="1:20" s="63" customFormat="1" ht="35.25" customHeight="1">
      <c r="A8" s="77" t="s">
        <v>76</v>
      </c>
      <c r="B8" s="149">
        <f>ROUND(D6/B7,2)</f>
        <v>424.21</v>
      </c>
      <c r="C8" s="150"/>
      <c r="D8" s="151"/>
    </row>
    <row r="9" spans="1:20" s="63" customFormat="1" ht="15.75">
      <c r="A9" s="78"/>
      <c r="B9" s="78"/>
      <c r="C9" s="78"/>
      <c r="D9" s="78"/>
    </row>
    <row r="12" spans="1:20" s="15" customFormat="1" ht="15.75">
      <c r="A12" s="16" t="s">
        <v>9</v>
      </c>
      <c r="D12" s="16" t="s">
        <v>12</v>
      </c>
    </row>
    <row r="13" spans="1:20" s="15" customFormat="1" ht="15.75">
      <c r="A13" s="17"/>
      <c r="D13" s="16"/>
    </row>
    <row r="14" spans="1:20" s="15" customFormat="1" ht="15.75">
      <c r="A14" s="16" t="s">
        <v>10</v>
      </c>
      <c r="D14" s="16" t="s">
        <v>29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30</v>
      </c>
    </row>
    <row r="31" spans="1:11" s="1" customFormat="1">
      <c r="A31" s="1" t="s">
        <v>31</v>
      </c>
    </row>
    <row r="32" spans="1:11" s="1" customFormat="1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5"/>
  <cols>
    <col min="1" max="1" width="41.42578125" customWidth="1"/>
    <col min="2" max="4" width="11.5703125" customWidth="1"/>
    <col min="5" max="5" width="7.7109375" customWidth="1"/>
    <col min="6" max="6" width="10.5703125" bestFit="1" customWidth="1"/>
  </cols>
  <sheetData>
    <row r="1" spans="1:20">
      <c r="D1" s="1" t="s">
        <v>35</v>
      </c>
    </row>
    <row r="4" spans="1:20" s="63" customFormat="1" ht="49.5" customHeight="1">
      <c r="A4" s="145" t="s">
        <v>114</v>
      </c>
      <c r="B4" s="145"/>
      <c r="C4" s="145"/>
      <c r="D4" s="145"/>
    </row>
    <row r="5" spans="1:20" s="63" customFormat="1" ht="15.75"/>
    <row r="6" spans="1:20" s="63" customFormat="1" ht="27.75" customHeight="1">
      <c r="A6" s="61" t="s">
        <v>59</v>
      </c>
      <c r="B6" s="61" t="s">
        <v>60</v>
      </c>
      <c r="C6" s="61" t="s">
        <v>61</v>
      </c>
      <c r="D6" s="61" t="s">
        <v>62</v>
      </c>
    </row>
    <row r="7" spans="1:20" s="63" customFormat="1" ht="38.25" customHeight="1">
      <c r="A7" s="72" t="s">
        <v>72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135</v>
      </c>
      <c r="B8" s="146">
        <v>714</v>
      </c>
      <c r="C8" s="147"/>
      <c r="D8" s="148"/>
    </row>
    <row r="9" spans="1:20" s="63" customFormat="1" ht="38.25" customHeight="1">
      <c r="A9" s="77" t="s">
        <v>76</v>
      </c>
      <c r="B9" s="149">
        <f>ROUND(D7/B8,2)</f>
        <v>15.13</v>
      </c>
      <c r="C9" s="150"/>
      <c r="D9" s="151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75">
      <c r="A12" s="16" t="s">
        <v>9</v>
      </c>
      <c r="D12" s="16" t="s">
        <v>12</v>
      </c>
    </row>
    <row r="13" spans="1:20" s="15" customFormat="1" ht="15.75">
      <c r="A13" s="17"/>
      <c r="D13" s="16"/>
    </row>
    <row r="14" spans="1:20" s="15" customFormat="1" ht="15.75">
      <c r="A14" s="16" t="s">
        <v>10</v>
      </c>
      <c r="D14" s="16" t="s">
        <v>29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30</v>
      </c>
    </row>
    <row r="31" spans="1:11" s="1" customFormat="1">
      <c r="A31" s="1" t="s">
        <v>31</v>
      </c>
    </row>
    <row r="32" spans="1:11" s="1" customFormat="1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RowHeight="15"/>
  <cols>
    <col min="1" max="1" width="3.85546875" style="9" customWidth="1"/>
    <col min="2" max="2" width="35.71093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7.140625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00" t="s">
        <v>115</v>
      </c>
    </row>
    <row r="2" spans="1:11" ht="15.75" customHeight="1"/>
    <row r="3" spans="1:11" ht="48.75" customHeight="1">
      <c r="B3" s="152" t="s">
        <v>81</v>
      </c>
      <c r="C3" s="152"/>
      <c r="D3" s="152"/>
      <c r="E3" s="152"/>
      <c r="F3" s="152"/>
      <c r="G3" s="152"/>
      <c r="H3" s="152"/>
      <c r="I3" s="38"/>
      <c r="K3" s="6"/>
    </row>
    <row r="4" spans="1:11" ht="15.75" customHeight="1">
      <c r="J4" s="40"/>
    </row>
    <row r="5" spans="1:11" s="6" customFormat="1" ht="48" customHeight="1">
      <c r="A5" s="7" t="s">
        <v>6</v>
      </c>
      <c r="B5" s="7" t="s">
        <v>54</v>
      </c>
      <c r="C5" s="7" t="s">
        <v>67</v>
      </c>
      <c r="D5" s="7" t="s">
        <v>39</v>
      </c>
      <c r="E5" s="7" t="s">
        <v>58</v>
      </c>
      <c r="F5" s="7" t="s">
        <v>57</v>
      </c>
      <c r="G5" s="7" t="s">
        <v>11</v>
      </c>
      <c r="H5" s="7" t="s">
        <v>5</v>
      </c>
      <c r="J5" s="1"/>
      <c r="K5" s="1"/>
    </row>
    <row r="6" spans="1:11" ht="38.25">
      <c r="A6" s="4">
        <v>1</v>
      </c>
      <c r="B6" s="47" t="s">
        <v>68</v>
      </c>
      <c r="C6" s="59" t="s">
        <v>55</v>
      </c>
      <c r="D6" s="60" t="s">
        <v>56</v>
      </c>
      <c r="E6" s="66">
        <v>2</v>
      </c>
      <c r="F6" s="87">
        <v>0.5</v>
      </c>
      <c r="G6" s="67">
        <f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69</v>
      </c>
      <c r="C7" s="59" t="s">
        <v>55</v>
      </c>
      <c r="D7" s="60" t="s">
        <v>56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75">
      <c r="A8" s="8"/>
      <c r="B8" s="8" t="s">
        <v>36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3" t="s">
        <v>70</v>
      </c>
      <c r="B9" s="153"/>
      <c r="C9" s="153"/>
      <c r="D9" s="153"/>
      <c r="E9" s="153"/>
      <c r="F9" s="153"/>
      <c r="G9" s="153"/>
      <c r="H9" s="153"/>
      <c r="J9" s="39"/>
    </row>
    <row r="10" spans="1:11" ht="15.75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75">
      <c r="K11" s="37"/>
    </row>
    <row r="12" spans="1:11" s="15" customFormat="1" ht="15.75">
      <c r="B12" s="16" t="s">
        <v>9</v>
      </c>
      <c r="F12" s="16" t="s">
        <v>12</v>
      </c>
    </row>
    <row r="13" spans="1:11" s="15" customFormat="1" ht="15.75">
      <c r="B13" s="17"/>
      <c r="F13" s="16"/>
    </row>
    <row r="14" spans="1:11" s="15" customFormat="1" ht="15.75">
      <c r="B14" s="16" t="s">
        <v>10</v>
      </c>
      <c r="F14" s="16" t="s">
        <v>29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30</v>
      </c>
    </row>
    <row r="31" spans="1:11">
      <c r="A31" s="1" t="s">
        <v>31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7109375" defaultRowHeight="15"/>
  <cols>
    <col min="1" max="1" width="31.28515625" style="20" customWidth="1"/>
    <col min="2" max="2" width="9.7109375" style="18" customWidth="1"/>
    <col min="3" max="9" width="9.140625" style="18" customWidth="1"/>
    <col min="10" max="13" width="9.140625" style="19" customWidth="1"/>
    <col min="14" max="14" width="10.42578125" style="19" customWidth="1"/>
    <col min="15" max="15" width="9.140625" style="19" customWidth="1"/>
    <col min="16" max="237" width="9.140625" style="18" customWidth="1"/>
    <col min="238" max="238" width="45.42578125" style="18" customWidth="1"/>
    <col min="239" max="239" width="8.5703125" style="18" customWidth="1"/>
    <col min="240" max="16384" width="9.710937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119</v>
      </c>
      <c r="N1" s="34"/>
      <c r="O1" s="34"/>
    </row>
    <row r="2" spans="1:15" s="21" customFormat="1" ht="23.25" customHeight="1">
      <c r="A2" s="154" t="s">
        <v>102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21" customFormat="1" ht="15.7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55" t="s">
        <v>27</v>
      </c>
      <c r="B4" s="158" t="s">
        <v>26</v>
      </c>
      <c r="C4" s="161" t="s">
        <v>25</v>
      </c>
      <c r="D4" s="162"/>
      <c r="E4" s="162"/>
      <c r="F4" s="163"/>
      <c r="G4" s="164" t="s">
        <v>24</v>
      </c>
      <c r="H4" s="165"/>
      <c r="I4" s="165"/>
      <c r="J4" s="166"/>
      <c r="K4" s="161" t="s">
        <v>23</v>
      </c>
      <c r="L4" s="163"/>
      <c r="M4" s="178" t="s">
        <v>22</v>
      </c>
      <c r="N4" s="174" t="s">
        <v>14</v>
      </c>
      <c r="O4" s="181" t="s">
        <v>17</v>
      </c>
    </row>
    <row r="5" spans="1:15" s="84" customFormat="1" ht="16.5" customHeight="1">
      <c r="A5" s="156"/>
      <c r="B5" s="159"/>
      <c r="C5" s="158" t="s">
        <v>116</v>
      </c>
      <c r="D5" s="158" t="s">
        <v>117</v>
      </c>
      <c r="E5" s="158" t="s">
        <v>118</v>
      </c>
      <c r="F5" s="178" t="s">
        <v>21</v>
      </c>
      <c r="G5" s="167" t="s">
        <v>13</v>
      </c>
      <c r="H5" s="168"/>
      <c r="I5" s="178" t="s">
        <v>20</v>
      </c>
      <c r="J5" s="178" t="s">
        <v>19</v>
      </c>
      <c r="K5" s="178" t="s">
        <v>18</v>
      </c>
      <c r="L5" s="171" t="s">
        <v>28</v>
      </c>
      <c r="M5" s="179"/>
      <c r="N5" s="175"/>
      <c r="O5" s="181"/>
    </row>
    <row r="6" spans="1:15" s="84" customFormat="1" ht="21.75" customHeight="1">
      <c r="A6" s="156"/>
      <c r="B6" s="159"/>
      <c r="C6" s="159"/>
      <c r="D6" s="159"/>
      <c r="E6" s="159"/>
      <c r="F6" s="179"/>
      <c r="G6" s="169"/>
      <c r="H6" s="170"/>
      <c r="I6" s="179"/>
      <c r="J6" s="179"/>
      <c r="K6" s="179"/>
      <c r="L6" s="172"/>
      <c r="M6" s="179"/>
      <c r="N6" s="175"/>
      <c r="O6" s="181"/>
    </row>
    <row r="7" spans="1:15" s="84" customFormat="1" ht="48.75" customHeight="1">
      <c r="A7" s="157"/>
      <c r="B7" s="160"/>
      <c r="C7" s="160"/>
      <c r="D7" s="160"/>
      <c r="E7" s="160"/>
      <c r="F7" s="180"/>
      <c r="G7" s="29" t="s">
        <v>16</v>
      </c>
      <c r="H7" s="29" t="s">
        <v>15</v>
      </c>
      <c r="I7" s="180"/>
      <c r="J7" s="180"/>
      <c r="K7" s="180"/>
      <c r="L7" s="173"/>
      <c r="M7" s="180"/>
      <c r="N7" s="176"/>
      <c r="O7" s="181"/>
    </row>
    <row r="8" spans="1:15" s="19" customFormat="1" ht="14.25">
      <c r="A8" s="99" t="s">
        <v>38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40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66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66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141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77" t="s">
        <v>37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75">
      <c r="A18" s="177" t="s">
        <v>32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30</v>
      </c>
      <c r="C24" s="44"/>
      <c r="D24" s="44"/>
      <c r="E24" s="44"/>
    </row>
    <row r="25" spans="1:15" s="50" customFormat="1">
      <c r="A25" s="50" t="s">
        <v>31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RowHeight="15"/>
  <cols>
    <col min="1" max="1" width="5.140625" style="65" customWidth="1"/>
    <col min="2" max="2" width="43.85546875" style="65" customWidth="1"/>
    <col min="3" max="4" width="10.7109375" style="65" customWidth="1"/>
    <col min="5" max="5" width="11.140625" style="65" customWidth="1"/>
    <col min="6" max="16384" width="9.140625" style="65"/>
  </cols>
  <sheetData>
    <row r="1" spans="1:10">
      <c r="E1" s="100" t="s">
        <v>120</v>
      </c>
    </row>
    <row r="3" spans="1:10" ht="56.25" customHeight="1">
      <c r="A3" s="182" t="s">
        <v>71</v>
      </c>
      <c r="B3" s="182"/>
      <c r="C3" s="182"/>
      <c r="D3" s="182"/>
      <c r="E3" s="182"/>
      <c r="F3" s="64"/>
    </row>
    <row r="6" spans="1:10" s="6" customFormat="1" ht="46.5" customHeight="1">
      <c r="A6" s="7" t="s">
        <v>6</v>
      </c>
      <c r="B6" s="7" t="s">
        <v>54</v>
      </c>
      <c r="C6" s="7" t="s">
        <v>133</v>
      </c>
      <c r="D6" s="7" t="s">
        <v>134</v>
      </c>
      <c r="E6" s="7" t="s">
        <v>130</v>
      </c>
    </row>
    <row r="7" spans="1:10" s="68" customFormat="1" ht="37.5" customHeight="1">
      <c r="A7" s="4">
        <v>1</v>
      </c>
      <c r="B7" s="47" t="s">
        <v>63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64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77</v>
      </c>
      <c r="C9" s="70"/>
      <c r="D9" s="70"/>
      <c r="E9" s="71">
        <f>SUM(E7:E8)</f>
        <v>85.11</v>
      </c>
    </row>
    <row r="10" spans="1:10" ht="34.5" customHeight="1">
      <c r="A10" s="153" t="s">
        <v>142</v>
      </c>
      <c r="B10" s="153"/>
      <c r="C10" s="153"/>
      <c r="D10" s="153"/>
      <c r="E10" s="153"/>
    </row>
    <row r="13" spans="1:10" s="15" customFormat="1" ht="12.75"/>
    <row r="14" spans="1:10" s="15" customFormat="1" ht="15.75">
      <c r="A14" s="16" t="s">
        <v>9</v>
      </c>
      <c r="E14" s="124" t="s">
        <v>12</v>
      </c>
    </row>
    <row r="15" spans="1:10" s="15" customFormat="1" ht="15.75">
      <c r="A15" s="17"/>
      <c r="E15" s="124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30</v>
      </c>
    </row>
    <row r="31" spans="1:10" s="1" customFormat="1">
      <c r="A31" s="1" t="s">
        <v>31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RowHeight="15"/>
  <cols>
    <col min="1" max="1" width="9.5703125" style="65" customWidth="1"/>
    <col min="2" max="2" width="41.140625" style="65" customWidth="1"/>
    <col min="3" max="5" width="12.42578125" style="65" customWidth="1"/>
    <col min="6" max="16384" width="9.140625" style="65"/>
  </cols>
  <sheetData>
    <row r="1" spans="1:10">
      <c r="E1" s="100" t="s">
        <v>120</v>
      </c>
    </row>
    <row r="3" spans="1:10" ht="64.5" customHeight="1">
      <c r="A3" s="182" t="s">
        <v>82</v>
      </c>
      <c r="B3" s="182"/>
      <c r="C3" s="182"/>
      <c r="D3" s="182"/>
      <c r="E3" s="182"/>
      <c r="F3" s="64"/>
    </row>
    <row r="6" spans="1:10" s="6" customFormat="1" ht="54" customHeight="1">
      <c r="A6" s="7" t="s">
        <v>6</v>
      </c>
      <c r="B6" s="7" t="s">
        <v>54</v>
      </c>
      <c r="C6" s="7" t="s">
        <v>129</v>
      </c>
      <c r="D6" s="7" t="s">
        <v>134</v>
      </c>
      <c r="E6" s="7" t="s">
        <v>130</v>
      </c>
    </row>
    <row r="7" spans="1:10" s="68" customFormat="1" ht="36" customHeight="1">
      <c r="A7" s="4">
        <v>1</v>
      </c>
      <c r="B7" s="47" t="s">
        <v>63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64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77</v>
      </c>
      <c r="C9" s="70"/>
      <c r="D9" s="70"/>
      <c r="E9" s="71">
        <f>SUM(E7:E8)</f>
        <v>28.369999999999997</v>
      </c>
    </row>
    <row r="10" spans="1:10" ht="38.25" customHeight="1">
      <c r="A10" s="153" t="s">
        <v>142</v>
      </c>
      <c r="B10" s="153"/>
      <c r="C10" s="153"/>
      <c r="D10" s="153"/>
      <c r="E10" s="153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75">
      <c r="A14" s="16" t="s">
        <v>9</v>
      </c>
      <c r="B14" s="15"/>
      <c r="C14" s="15"/>
      <c r="D14" s="15"/>
      <c r="E14" s="124" t="s">
        <v>12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30</v>
      </c>
    </row>
    <row r="28" spans="1:10" s="1" customFormat="1">
      <c r="A28" s="1" t="s">
        <v>31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RowHeight="15"/>
  <cols>
    <col min="1" max="1" width="40.7109375" style="50" customWidth="1"/>
    <col min="2" max="2" width="8.5703125" style="51" customWidth="1"/>
    <col min="3" max="3" width="11.85546875" style="50" customWidth="1"/>
    <col min="4" max="4" width="9.28515625" style="50" bestFit="1" customWidth="1"/>
    <col min="5" max="6" width="9.42578125" style="50" bestFit="1" customWidth="1"/>
    <col min="7" max="16384" width="9.140625" style="50"/>
  </cols>
  <sheetData>
    <row r="1" spans="1:6">
      <c r="F1" s="100" t="s">
        <v>122</v>
      </c>
    </row>
    <row r="2" spans="1:6" ht="66" customHeight="1">
      <c r="A2" s="183" t="s">
        <v>123</v>
      </c>
      <c r="B2" s="183"/>
      <c r="C2" s="183"/>
      <c r="D2" s="183"/>
      <c r="E2" s="183"/>
      <c r="F2" s="183"/>
    </row>
    <row r="3" spans="1:6" ht="15.75">
      <c r="A3" s="90"/>
      <c r="B3" s="91"/>
      <c r="C3" s="90"/>
      <c r="D3" s="90"/>
      <c r="E3" s="90"/>
      <c r="F3" s="90"/>
    </row>
    <row r="4" spans="1:6" ht="38.25">
      <c r="A4" s="92" t="s">
        <v>59</v>
      </c>
      <c r="B4" s="92" t="s">
        <v>83</v>
      </c>
      <c r="C4" s="92" t="s">
        <v>84</v>
      </c>
      <c r="D4" s="92" t="s">
        <v>85</v>
      </c>
      <c r="E4" s="92" t="s">
        <v>61</v>
      </c>
      <c r="F4" s="92" t="s">
        <v>62</v>
      </c>
    </row>
    <row r="5" spans="1:6" ht="15.75">
      <c r="A5" s="108" t="s">
        <v>86</v>
      </c>
      <c r="B5" s="109" t="s">
        <v>87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75">
      <c r="A6" s="108" t="s">
        <v>88</v>
      </c>
      <c r="B6" s="109" t="s">
        <v>87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75">
      <c r="A7" s="108" t="s">
        <v>89</v>
      </c>
      <c r="B7" s="109" t="s">
        <v>87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75">
      <c r="A8" s="108" t="s">
        <v>90</v>
      </c>
      <c r="B8" s="109" t="s">
        <v>87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75">
      <c r="A9" s="108" t="s">
        <v>91</v>
      </c>
      <c r="B9" s="109" t="s">
        <v>87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75">
      <c r="A10" s="108" t="s">
        <v>92</v>
      </c>
      <c r="B10" s="109" t="s">
        <v>87</v>
      </c>
      <c r="C10" s="133" t="s">
        <v>93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75">
      <c r="A11" s="108" t="s">
        <v>94</v>
      </c>
      <c r="B11" s="109" t="s">
        <v>87</v>
      </c>
      <c r="C11" s="133" t="s">
        <v>93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75">
      <c r="A12" s="108" t="s">
        <v>95</v>
      </c>
      <c r="B12" s="109" t="s">
        <v>87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96</v>
      </c>
      <c r="B13" s="109" t="s">
        <v>87</v>
      </c>
      <c r="C13" s="133" t="s">
        <v>93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75">
      <c r="A14" s="108" t="s">
        <v>97</v>
      </c>
      <c r="B14" s="109" t="s">
        <v>87</v>
      </c>
      <c r="C14" s="133" t="s">
        <v>93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75">
      <c r="A15" s="112" t="s">
        <v>98</v>
      </c>
      <c r="B15" s="109" t="s">
        <v>87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75">
      <c r="A16" s="112" t="s">
        <v>99</v>
      </c>
      <c r="B16" s="109" t="s">
        <v>87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136</v>
      </c>
      <c r="B17" s="97" t="s">
        <v>101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137</v>
      </c>
      <c r="B18" s="97" t="s">
        <v>101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138</v>
      </c>
      <c r="B19" s="97" t="s">
        <v>100</v>
      </c>
      <c r="C19" s="96"/>
      <c r="D19" s="96"/>
      <c r="E19" s="96"/>
      <c r="F19" s="96">
        <f>2002*2</f>
        <v>4004</v>
      </c>
    </row>
    <row r="20" spans="1:6" ht="45">
      <c r="A20" s="98" t="s">
        <v>139</v>
      </c>
      <c r="B20" s="97" t="s">
        <v>100</v>
      </c>
      <c r="C20" s="96"/>
      <c r="D20" s="96"/>
      <c r="E20" s="96"/>
      <c r="F20" s="135">
        <f>('1_ВОП'!F6+'1_ВОП'!F7)*2</f>
        <v>2</v>
      </c>
    </row>
    <row r="21" spans="1:6" ht="27.75" customHeight="1">
      <c r="A21" s="98" t="s">
        <v>121</v>
      </c>
      <c r="B21" s="97" t="s">
        <v>101</v>
      </c>
      <c r="C21" s="96"/>
      <c r="D21" s="96"/>
      <c r="E21" s="96"/>
      <c r="F21" s="136">
        <f>ROUND(F18/F19*F20,2)</f>
        <v>3.31</v>
      </c>
    </row>
    <row r="25" spans="1:6" s="15" customFormat="1" ht="15.75">
      <c r="A25" s="16" t="s">
        <v>9</v>
      </c>
      <c r="E25" s="16" t="s">
        <v>12</v>
      </c>
    </row>
    <row r="26" spans="1:6" s="15" customFormat="1" ht="15.75">
      <c r="A26" s="17"/>
      <c r="E26" s="16"/>
    </row>
    <row r="27" spans="1:6" s="15" customFormat="1" ht="15.75">
      <c r="A27" s="16" t="s">
        <v>10</v>
      </c>
      <c r="E27" s="16" t="s">
        <v>29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2020-04-01T12:27:39Z</cp:lastPrinted>
  <dcterms:created xsi:type="dcterms:W3CDTF">2006-09-16T00:00:00Z</dcterms:created>
  <dcterms:modified xsi:type="dcterms:W3CDTF">2020-07-03T13:37:56Z</dcterms:modified>
</cp:coreProperties>
</file>