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2375" tabRatio="837"/>
  </bookViews>
  <sheets>
    <sheet name="Осн. фін. пок." sheetId="14" r:id="rId1"/>
    <sheet name="I. Фін результат" sheetId="20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atabase" hidden="1">'[11]Ener '!$A$1:$G$2645</definedName>
    <definedName name="dCPIb">[12]попер_роз!#REF!</definedName>
    <definedName name="dPPIb">[12]попер_роз!#REF!</definedName>
    <definedName name="ds">'[13]7  Інші витрати'!#REF!</definedName>
    <definedName name="Fact_Type_ID">#REF!</definedName>
    <definedName name="G">'[14]МТР Газ України'!$B$1</definedName>
    <definedName name="ij1sssss">'[15]7  Інші витрати'!#REF!</definedName>
    <definedName name="LastItem">[16]Лист1!$A$1</definedName>
    <definedName name="Load">'[17]МТР Газ України'!$B$4</definedName>
    <definedName name="Load_ID">'[18]МТР Газ України'!$B$4</definedName>
    <definedName name="Load_ID_10">'[19]7  Інші витрати'!#REF!</definedName>
    <definedName name="Load_ID_11">'[20]МТР Газ України'!$B$4</definedName>
    <definedName name="Load_ID_12">'[20]МТР Газ України'!$B$4</definedName>
    <definedName name="Load_ID_13">'[20]МТР Газ України'!$B$4</definedName>
    <definedName name="Load_ID_14">'[20]МТР Газ України'!$B$4</definedName>
    <definedName name="Load_ID_15">'[20]МТР Газ України'!$B$4</definedName>
    <definedName name="Load_ID_16">'[20]МТР Газ України'!$B$4</definedName>
    <definedName name="Load_ID_17">'[20]МТР Газ України'!$B$4</definedName>
    <definedName name="Load_ID_18">'[21]МТР Газ України'!$B$4</definedName>
    <definedName name="Load_ID_19">'[22]МТР Газ України'!$B$4</definedName>
    <definedName name="Load_ID_20">'[21]МТР Газ України'!$B$4</definedName>
    <definedName name="Load_ID_200">'[17]МТР Газ України'!$B$4</definedName>
    <definedName name="Load_ID_21">'[23]МТР Газ України'!$B$4</definedName>
    <definedName name="Load_ID_23">'[22]МТР Газ України'!$B$4</definedName>
    <definedName name="Load_ID_25">'[23]МТР Газ України'!$B$4</definedName>
    <definedName name="Load_ID_542">'[24]МТР Газ України'!$B$4</definedName>
    <definedName name="Load_ID_6">'[20]МТР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Print_Area" localSheetId="5">' V. Коефіцієнти'!$A$1:$H$26</definedName>
    <definedName name="Print_Area" localSheetId="6">'6.1. Інша інфо_1'!$A$1:$O$75</definedName>
    <definedName name="Print_Area" localSheetId="7">'6.2. Інша інфо_2'!$A$1:$AE$57</definedName>
    <definedName name="Print_Area" localSheetId="4">'IV. Кап. інвестиції'!$A$1:$J$17</definedName>
    <definedName name="Print_Area" localSheetId="2">'ІІ. Розр. з бюджетом'!$A$1:$J$48</definedName>
    <definedName name="Print_Area" localSheetId="3">'ІІІ. Рух грош. коштів'!$A$1:$J$76</definedName>
    <definedName name="Print_Area" localSheetId="0">'Осн. фін. пок.'!$A$1:$J$121</definedName>
    <definedName name="Print_Titles" localSheetId="5">' V. Коефіцієнти'!$5:$5</definedName>
    <definedName name="Print_Titles" localSheetId="1">'I. Фін результат'!$3:$5</definedName>
    <definedName name="Print_Titles" localSheetId="2">'ІІ. Розр. з бюджетом'!$3:$5</definedName>
    <definedName name="Print_Titles" localSheetId="3">'ІІІ. Рух грош. коштів'!$3:$5</definedName>
    <definedName name="Print_Titles" localSheetId="0">'Осн. фін. пок.'!$27:$29</definedName>
    <definedName name="QR">[25]Inform!$E$5</definedName>
    <definedName name="qw">[5]Inform!$E$5</definedName>
    <definedName name="qwert">[5]Inform!$G$2</definedName>
    <definedName name="qwerty">'[4]МТР Газ України'!$B$4</definedName>
    <definedName name="ShowFil">[16]!ShowFil</definedName>
    <definedName name="SU_ID">#REF!</definedName>
    <definedName name="Time_ID">'[18]МТР Газ України'!$B$1</definedName>
    <definedName name="Time_ID_10">'[19]7  Інші витрати'!#REF!</definedName>
    <definedName name="Time_ID_11">'[20]МТР Газ України'!$B$1</definedName>
    <definedName name="Time_ID_12">'[20]МТР Газ України'!$B$1</definedName>
    <definedName name="Time_ID_13">'[20]МТР Газ України'!$B$1</definedName>
    <definedName name="Time_ID_14">'[20]МТР Газ України'!$B$1</definedName>
    <definedName name="Time_ID_15">'[20]МТР Газ України'!$B$1</definedName>
    <definedName name="Time_ID_16">'[20]МТР Газ України'!$B$1</definedName>
    <definedName name="Time_ID_17">'[20]МТР Газ України'!$B$1</definedName>
    <definedName name="Time_ID_18">'[21]МТР Газ України'!$B$1</definedName>
    <definedName name="Time_ID_19">'[22]МТР Газ України'!$B$1</definedName>
    <definedName name="Time_ID_20">'[21]МТР Газ України'!$B$1</definedName>
    <definedName name="Time_ID_21">'[23]МТР Газ України'!$B$1</definedName>
    <definedName name="Time_ID_23">'[22]МТР Газ України'!$B$1</definedName>
    <definedName name="Time_ID_25">'[23]МТР Газ України'!$B$1</definedName>
    <definedName name="Time_ID_6">'[20]МТР Газ України'!$B$1</definedName>
    <definedName name="Time_ID0">'[18]МТР Газ України'!$F$1</definedName>
    <definedName name="Time_ID0_10">'[19]7  Інші витрати'!#REF!</definedName>
    <definedName name="Time_ID0_11">'[20]МТР Газ України'!$F$1</definedName>
    <definedName name="Time_ID0_12">'[20]МТР Газ України'!$F$1</definedName>
    <definedName name="Time_ID0_13">'[20]МТР Газ України'!$F$1</definedName>
    <definedName name="Time_ID0_14">'[20]МТР Газ України'!$F$1</definedName>
    <definedName name="Time_ID0_15">'[20]МТР Газ України'!$F$1</definedName>
    <definedName name="Time_ID0_16">'[20]МТР Газ України'!$F$1</definedName>
    <definedName name="Time_ID0_17">'[20]МТР Газ України'!$F$1</definedName>
    <definedName name="Time_ID0_18">'[21]МТР Газ України'!$F$1</definedName>
    <definedName name="Time_ID0_19">'[22]МТР Газ України'!$F$1</definedName>
    <definedName name="Time_ID0_20">'[21]МТР Газ України'!$F$1</definedName>
    <definedName name="Time_ID0_21">'[23]МТР Газ України'!$F$1</definedName>
    <definedName name="Time_ID0_23">'[22]МТР Газ України'!$F$1</definedName>
    <definedName name="Time_ID0_25">'[23]МТР Газ України'!$F$1</definedName>
    <definedName name="Time_ID0_6">'[20]МТР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'[26]МТР Газ України'!$B$4</definedName>
    <definedName name="wr">'[26]МТР Газ України'!$B$4</definedName>
    <definedName name="yyyy">#REF!</definedName>
    <definedName name="zx">'[4]МТР Газ України'!$F$1</definedName>
    <definedName name="zxc">[5]Inform!$E$38</definedName>
    <definedName name="а">'[15]7  Інші витрати'!#REF!</definedName>
    <definedName name="ав">#REF!</definedName>
    <definedName name="аен">'[26]МТР Газ України'!$B$4</definedName>
    <definedName name="в">'[27]МТР Газ України'!$F$1</definedName>
    <definedName name="ватт">'[28]БАЗА  '!#REF!</definedName>
    <definedName name="Д">'[17]МТР Газ України'!$B$4</definedName>
    <definedName name="е">#REF!</definedName>
    <definedName name="є">#REF!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'[14]МТР Газ України'!$B$1</definedName>
    <definedName name="іцу">[25]Inform!$G$2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'[15]7  Інші витрати'!#REF!</definedName>
    <definedName name="пдв">'[17]МТР Газ України'!$B$4</definedName>
    <definedName name="пдв_утг">'[17]МТР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'[17]МТР Газ України'!$B$4</definedName>
    <definedName name="фів">'[26]МТР Газ України'!$B$4</definedName>
    <definedName name="фіваіф">'[31]7  Інші витрати'!#REF!</definedName>
    <definedName name="фф">'[27]МТР Газ України'!$F$1</definedName>
    <definedName name="ц">'[15]7  Інші витрати'!#REF!</definedName>
    <definedName name="ччч">'[36]БАЗА  '!#REF!</definedName>
    <definedName name="ш">#REF!</definedName>
  </definedNames>
  <calcPr calcId="125725" fullCalcOnLoad="1"/>
</workbook>
</file>

<file path=xl/calcChain.xml><?xml version="1.0" encoding="utf-8"?>
<calcChain xmlns="http://schemas.openxmlformats.org/spreadsheetml/2006/main">
  <c r="C31" i="14"/>
  <c r="D18" i="11" s="1"/>
  <c r="D31" i="14"/>
  <c r="E31"/>
  <c r="F31"/>
  <c r="G31"/>
  <c r="H31" s="1"/>
  <c r="C32"/>
  <c r="D32"/>
  <c r="E32"/>
  <c r="F32"/>
  <c r="G32"/>
  <c r="H32" s="1"/>
  <c r="I32" s="1"/>
  <c r="J32" s="1"/>
  <c r="C33"/>
  <c r="D7" i="11" s="1"/>
  <c r="D33" i="14"/>
  <c r="E33"/>
  <c r="F33"/>
  <c r="G33"/>
  <c r="C34"/>
  <c r="D34"/>
  <c r="E34"/>
  <c r="F34"/>
  <c r="G34"/>
  <c r="H34" s="1"/>
  <c r="I34" s="1"/>
  <c r="J34" s="1"/>
  <c r="C35"/>
  <c r="D35"/>
  <c r="E35"/>
  <c r="F35"/>
  <c r="C36"/>
  <c r="D36"/>
  <c r="E36"/>
  <c r="F36"/>
  <c r="C37"/>
  <c r="D37"/>
  <c r="E37"/>
  <c r="F37"/>
  <c r="C38"/>
  <c r="C47" s="1"/>
  <c r="C52" s="1"/>
  <c r="D38"/>
  <c r="E38"/>
  <c r="F38"/>
  <c r="G38"/>
  <c r="C39"/>
  <c r="D8" i="11" s="1"/>
  <c r="D39" i="14"/>
  <c r="E39"/>
  <c r="E40" s="1"/>
  <c r="F39"/>
  <c r="G39"/>
  <c r="H39" s="1"/>
  <c r="B40"/>
  <c r="D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G46" s="1"/>
  <c r="H46" s="1"/>
  <c r="I46" s="1"/>
  <c r="J46" s="1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D52"/>
  <c r="E52"/>
  <c r="F52"/>
  <c r="F80" s="1"/>
  <c r="C53"/>
  <c r="D53"/>
  <c r="E53"/>
  <c r="F53"/>
  <c r="C54"/>
  <c r="D54"/>
  <c r="E54"/>
  <c r="F54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G64" s="1"/>
  <c r="C65"/>
  <c r="D65"/>
  <c r="E65"/>
  <c r="F65"/>
  <c r="G65" s="1"/>
  <c r="H65" s="1"/>
  <c r="I65" s="1"/>
  <c r="J65" s="1"/>
  <c r="C66"/>
  <c r="D66"/>
  <c r="E66"/>
  <c r="F66"/>
  <c r="C67"/>
  <c r="D67"/>
  <c r="E67"/>
  <c r="G67"/>
  <c r="H67"/>
  <c r="I67"/>
  <c r="J67"/>
  <c r="C68"/>
  <c r="D68"/>
  <c r="E68"/>
  <c r="F68"/>
  <c r="C70"/>
  <c r="C76" s="1"/>
  <c r="D70"/>
  <c r="E70"/>
  <c r="F70"/>
  <c r="C71"/>
  <c r="D71"/>
  <c r="E71"/>
  <c r="F71"/>
  <c r="G71"/>
  <c r="H71" s="1"/>
  <c r="I71" s="1"/>
  <c r="C72"/>
  <c r="D72"/>
  <c r="E72"/>
  <c r="F72"/>
  <c r="C73"/>
  <c r="D73"/>
  <c r="E73"/>
  <c r="F73"/>
  <c r="C74"/>
  <c r="D74"/>
  <c r="E74"/>
  <c r="F74"/>
  <c r="C75"/>
  <c r="D75"/>
  <c r="E75"/>
  <c r="F75"/>
  <c r="D76"/>
  <c r="E76"/>
  <c r="F76"/>
  <c r="C78"/>
  <c r="D78"/>
  <c r="E18" i="11" s="1"/>
  <c r="E78" i="14"/>
  <c r="F78"/>
  <c r="D80"/>
  <c r="E80"/>
  <c r="D81"/>
  <c r="E81"/>
  <c r="D82"/>
  <c r="E82"/>
  <c r="C83"/>
  <c r="D83"/>
  <c r="E83"/>
  <c r="F83"/>
  <c r="C84"/>
  <c r="D84"/>
  <c r="E84"/>
  <c r="F84"/>
  <c r="C87"/>
  <c r="D87"/>
  <c r="E87"/>
  <c r="F87"/>
  <c r="C95"/>
  <c r="D95"/>
  <c r="E95"/>
  <c r="F95"/>
  <c r="C100"/>
  <c r="D100"/>
  <c r="E100"/>
  <c r="G100"/>
  <c r="H100"/>
  <c r="I100"/>
  <c r="J100"/>
  <c r="F101"/>
  <c r="F100" s="1"/>
  <c r="F102"/>
  <c r="F103"/>
  <c r="C104"/>
  <c r="D104"/>
  <c r="E104"/>
  <c r="G104"/>
  <c r="H104"/>
  <c r="I104"/>
  <c r="J104"/>
  <c r="F105"/>
  <c r="F106"/>
  <c r="F107"/>
  <c r="F104" s="1"/>
  <c r="C110"/>
  <c r="C109" s="1"/>
  <c r="D110"/>
  <c r="D109" s="1"/>
  <c r="E110"/>
  <c r="E109" s="1"/>
  <c r="F110"/>
  <c r="F109" s="1"/>
  <c r="C111"/>
  <c r="D111"/>
  <c r="E111"/>
  <c r="F111"/>
  <c r="C112"/>
  <c r="D112"/>
  <c r="E112"/>
  <c r="F112"/>
  <c r="C113"/>
  <c r="D113"/>
  <c r="E113"/>
  <c r="F113"/>
  <c r="D114"/>
  <c r="E114"/>
  <c r="F114"/>
  <c r="C115"/>
  <c r="D115"/>
  <c r="E115"/>
  <c r="F115"/>
  <c r="C116"/>
  <c r="D116"/>
  <c r="E116"/>
  <c r="F116"/>
  <c r="C117"/>
  <c r="D117"/>
  <c r="E117"/>
  <c r="F117"/>
  <c r="F7" i="20"/>
  <c r="C8"/>
  <c r="D8"/>
  <c r="E8"/>
  <c r="F8"/>
  <c r="G8"/>
  <c r="H8"/>
  <c r="I8"/>
  <c r="J8"/>
  <c r="F9"/>
  <c r="F10"/>
  <c r="F11"/>
  <c r="F12"/>
  <c r="F13"/>
  <c r="F14"/>
  <c r="F15"/>
  <c r="F16"/>
  <c r="C17"/>
  <c r="D17"/>
  <c r="E17"/>
  <c r="F17"/>
  <c r="G17"/>
  <c r="H17"/>
  <c r="I17"/>
  <c r="J17"/>
  <c r="C18"/>
  <c r="D18"/>
  <c r="E18"/>
  <c r="F18"/>
  <c r="G18"/>
  <c r="H18"/>
  <c r="I18"/>
  <c r="J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C41"/>
  <c r="D41"/>
  <c r="E41"/>
  <c r="F41"/>
  <c r="G41"/>
  <c r="H41"/>
  <c r="I41"/>
  <c r="J41"/>
  <c r="F42"/>
  <c r="F43"/>
  <c r="F44"/>
  <c r="F45"/>
  <c r="F46"/>
  <c r="F47"/>
  <c r="F48"/>
  <c r="C49"/>
  <c r="D49"/>
  <c r="E49"/>
  <c r="F49"/>
  <c r="G49"/>
  <c r="H49"/>
  <c r="I49"/>
  <c r="J49"/>
  <c r="F50"/>
  <c r="F51"/>
  <c r="F52"/>
  <c r="C53"/>
  <c r="D53"/>
  <c r="E53"/>
  <c r="F53"/>
  <c r="G53"/>
  <c r="H53"/>
  <c r="I53"/>
  <c r="J53"/>
  <c r="F54"/>
  <c r="F55"/>
  <c r="F56"/>
  <c r="F57"/>
  <c r="F58"/>
  <c r="F59"/>
  <c r="C60"/>
  <c r="D60"/>
  <c r="E60"/>
  <c r="F60"/>
  <c r="G60"/>
  <c r="H60"/>
  <c r="I60"/>
  <c r="J60"/>
  <c r="F61"/>
  <c r="F62"/>
  <c r="F63"/>
  <c r="F64"/>
  <c r="C65"/>
  <c r="D65"/>
  <c r="E65"/>
  <c r="F65"/>
  <c r="G65"/>
  <c r="H65"/>
  <c r="I65"/>
  <c r="J65"/>
  <c r="F66"/>
  <c r="F67"/>
  <c r="C68"/>
  <c r="D68"/>
  <c r="E68"/>
  <c r="F68"/>
  <c r="G68"/>
  <c r="H68"/>
  <c r="I68"/>
  <c r="J68"/>
  <c r="F69"/>
  <c r="F70"/>
  <c r="C71"/>
  <c r="D71"/>
  <c r="E71"/>
  <c r="F71"/>
  <c r="G71"/>
  <c r="H71"/>
  <c r="I71"/>
  <c r="J71"/>
  <c r="F72"/>
  <c r="F73"/>
  <c r="F74"/>
  <c r="F75"/>
  <c r="C76"/>
  <c r="D76"/>
  <c r="E76"/>
  <c r="F76"/>
  <c r="G76"/>
  <c r="H76"/>
  <c r="I76"/>
  <c r="J76"/>
  <c r="F77"/>
  <c r="F78"/>
  <c r="C79"/>
  <c r="D79"/>
  <c r="E79"/>
  <c r="F79"/>
  <c r="G79"/>
  <c r="H79"/>
  <c r="I79"/>
  <c r="J79"/>
  <c r="C80"/>
  <c r="D80"/>
  <c r="E80"/>
  <c r="F80"/>
  <c r="G80"/>
  <c r="H80"/>
  <c r="I80"/>
  <c r="J80"/>
  <c r="F81"/>
  <c r="C83"/>
  <c r="D83"/>
  <c r="E83"/>
  <c r="F83"/>
  <c r="G83"/>
  <c r="H83"/>
  <c r="I83"/>
  <c r="J83"/>
  <c r="C84"/>
  <c r="D84"/>
  <c r="E84"/>
  <c r="F84"/>
  <c r="G84"/>
  <c r="H84"/>
  <c r="I84"/>
  <c r="J84"/>
  <c r="C85"/>
  <c r="D85"/>
  <c r="E85"/>
  <c r="F85"/>
  <c r="G85"/>
  <c r="H85"/>
  <c r="I85"/>
  <c r="J85"/>
  <c r="C86"/>
  <c r="D86"/>
  <c r="E86"/>
  <c r="F86"/>
  <c r="C87"/>
  <c r="D87"/>
  <c r="E87"/>
  <c r="F87"/>
  <c r="C88"/>
  <c r="D88"/>
  <c r="E88"/>
  <c r="F88"/>
  <c r="C89"/>
  <c r="D89"/>
  <c r="E89"/>
  <c r="F89"/>
  <c r="G89"/>
  <c r="H89"/>
  <c r="I89"/>
  <c r="J89"/>
  <c r="D91"/>
  <c r="E91"/>
  <c r="F91"/>
  <c r="G91"/>
  <c r="H91"/>
  <c r="I91"/>
  <c r="J91"/>
  <c r="F92"/>
  <c r="F93"/>
  <c r="F94"/>
  <c r="F95"/>
  <c r="F96"/>
  <c r="F97"/>
  <c r="C98"/>
  <c r="D98"/>
  <c r="E98"/>
  <c r="F98"/>
  <c r="G98"/>
  <c r="H98"/>
  <c r="I98"/>
  <c r="J98"/>
  <c r="C8" i="19"/>
  <c r="D8"/>
  <c r="E8"/>
  <c r="F8"/>
  <c r="G8"/>
  <c r="H8"/>
  <c r="I8"/>
  <c r="J8"/>
  <c r="F9"/>
  <c r="F10"/>
  <c r="F11"/>
  <c r="F12"/>
  <c r="F13"/>
  <c r="F14"/>
  <c r="F15"/>
  <c r="F16"/>
  <c r="F17"/>
  <c r="C18"/>
  <c r="D18"/>
  <c r="E18"/>
  <c r="F18"/>
  <c r="G18"/>
  <c r="H18"/>
  <c r="I18"/>
  <c r="J18"/>
  <c r="C20"/>
  <c r="D20"/>
  <c r="E20"/>
  <c r="F20"/>
  <c r="G20"/>
  <c r="H20"/>
  <c r="I20"/>
  <c r="J20"/>
  <c r="F21"/>
  <c r="F22"/>
  <c r="F23"/>
  <c r="F24"/>
  <c r="F25"/>
  <c r="F26"/>
  <c r="F27"/>
  <c r="F28"/>
  <c r="F29"/>
  <c r="C30"/>
  <c r="D30"/>
  <c r="E30"/>
  <c r="F30"/>
  <c r="G30"/>
  <c r="H30"/>
  <c r="I30"/>
  <c r="J30"/>
  <c r="F31"/>
  <c r="F32"/>
  <c r="F33"/>
  <c r="F34"/>
  <c r="C35"/>
  <c r="D35"/>
  <c r="E35"/>
  <c r="F35"/>
  <c r="G35"/>
  <c r="H35"/>
  <c r="I35"/>
  <c r="J35"/>
  <c r="F36"/>
  <c r="F37"/>
  <c r="F38"/>
  <c r="F39"/>
  <c r="C40"/>
  <c r="D40"/>
  <c r="E40"/>
  <c r="F40"/>
  <c r="G40"/>
  <c r="H40"/>
  <c r="I40"/>
  <c r="J40"/>
  <c r="F41"/>
  <c r="F42"/>
  <c r="C43"/>
  <c r="D43"/>
  <c r="E43"/>
  <c r="F43"/>
  <c r="G43"/>
  <c r="H43"/>
  <c r="I43"/>
  <c r="J43"/>
  <c r="C7" i="18"/>
  <c r="D7"/>
  <c r="E7"/>
  <c r="F7"/>
  <c r="G7"/>
  <c r="H7"/>
  <c r="I7"/>
  <c r="J7"/>
  <c r="F8"/>
  <c r="F9"/>
  <c r="F10"/>
  <c r="F11"/>
  <c r="F12"/>
  <c r="C13"/>
  <c r="D13"/>
  <c r="E13"/>
  <c r="F13"/>
  <c r="G13"/>
  <c r="H13"/>
  <c r="I13"/>
  <c r="J13"/>
  <c r="F14"/>
  <c r="F15"/>
  <c r="F16"/>
  <c r="F17"/>
  <c r="G17"/>
  <c r="H17"/>
  <c r="I17"/>
  <c r="C18"/>
  <c r="D18"/>
  <c r="E18"/>
  <c r="F18"/>
  <c r="G18"/>
  <c r="H18"/>
  <c r="I18"/>
  <c r="J18"/>
  <c r="F19"/>
  <c r="F20"/>
  <c r="C21"/>
  <c r="D21"/>
  <c r="E21"/>
  <c r="F21"/>
  <c r="G21"/>
  <c r="H21"/>
  <c r="I21"/>
  <c r="J21"/>
  <c r="F22"/>
  <c r="F23"/>
  <c r="F24"/>
  <c r="C25"/>
  <c r="D25"/>
  <c r="E25"/>
  <c r="F25"/>
  <c r="G25"/>
  <c r="H25"/>
  <c r="I25"/>
  <c r="J25"/>
  <c r="F26"/>
  <c r="F27"/>
  <c r="F28"/>
  <c r="F29"/>
  <c r="F30"/>
  <c r="C31"/>
  <c r="D31"/>
  <c r="E31"/>
  <c r="F31"/>
  <c r="G31"/>
  <c r="H31"/>
  <c r="I31"/>
  <c r="J31"/>
  <c r="F32"/>
  <c r="F33"/>
  <c r="F34"/>
  <c r="F35"/>
  <c r="F36"/>
  <c r="C37"/>
  <c r="D37"/>
  <c r="E37"/>
  <c r="F37"/>
  <c r="G37"/>
  <c r="H37"/>
  <c r="I37"/>
  <c r="J37"/>
  <c r="C39"/>
  <c r="D39"/>
  <c r="E39"/>
  <c r="F39"/>
  <c r="G39"/>
  <c r="H39"/>
  <c r="I39"/>
  <c r="J39"/>
  <c r="F40"/>
  <c r="F41"/>
  <c r="F42"/>
  <c r="F43"/>
  <c r="C44"/>
  <c r="D44"/>
  <c r="E44"/>
  <c r="F44"/>
  <c r="G44"/>
  <c r="H44"/>
  <c r="I44"/>
  <c r="J44"/>
  <c r="F45"/>
  <c r="F46"/>
  <c r="F47"/>
  <c r="F48"/>
  <c r="F49"/>
  <c r="C50"/>
  <c r="D50"/>
  <c r="E50"/>
  <c r="F50"/>
  <c r="G50"/>
  <c r="H50"/>
  <c r="I50"/>
  <c r="J50"/>
  <c r="C52"/>
  <c r="D52"/>
  <c r="E52"/>
  <c r="F52"/>
  <c r="G52"/>
  <c r="H52"/>
  <c r="I52"/>
  <c r="J52"/>
  <c r="F53"/>
  <c r="C54"/>
  <c r="D54"/>
  <c r="E54"/>
  <c r="F54"/>
  <c r="G54"/>
  <c r="H54"/>
  <c r="I54"/>
  <c r="J54"/>
  <c r="F55"/>
  <c r="F56"/>
  <c r="F57"/>
  <c r="F58"/>
  <c r="C59"/>
  <c r="D59"/>
  <c r="E59"/>
  <c r="F59"/>
  <c r="G59"/>
  <c r="H59"/>
  <c r="I59"/>
  <c r="J59"/>
  <c r="F60"/>
  <c r="C61"/>
  <c r="D61"/>
  <c r="E61"/>
  <c r="F61"/>
  <c r="G61"/>
  <c r="H61"/>
  <c r="I61"/>
  <c r="J61"/>
  <c r="F62"/>
  <c r="F63"/>
  <c r="F64"/>
  <c r="F65"/>
  <c r="F66"/>
  <c r="C67"/>
  <c r="D67"/>
  <c r="E67"/>
  <c r="F67"/>
  <c r="G67"/>
  <c r="H67"/>
  <c r="I67"/>
  <c r="J67"/>
  <c r="C68"/>
  <c r="D68"/>
  <c r="E68"/>
  <c r="F68"/>
  <c r="G68"/>
  <c r="H68"/>
  <c r="I68"/>
  <c r="J68"/>
  <c r="F69"/>
  <c r="F70"/>
  <c r="C71"/>
  <c r="D71"/>
  <c r="E71"/>
  <c r="F71"/>
  <c r="G71"/>
  <c r="H71"/>
  <c r="I71"/>
  <c r="J71"/>
  <c r="C6" i="3"/>
  <c r="D6"/>
  <c r="E6"/>
  <c r="F6"/>
  <c r="G6"/>
  <c r="H6"/>
  <c r="I6"/>
  <c r="J6"/>
  <c r="F7"/>
  <c r="F8"/>
  <c r="F9"/>
  <c r="F10"/>
  <c r="F12"/>
  <c r="E7" i="11"/>
  <c r="F7"/>
  <c r="G7"/>
  <c r="E8"/>
  <c r="F8"/>
  <c r="G8"/>
  <c r="E9"/>
  <c r="F9"/>
  <c r="E10"/>
  <c r="F10"/>
  <c r="E11"/>
  <c r="F11"/>
  <c r="E13"/>
  <c r="F13"/>
  <c r="G13"/>
  <c r="D14"/>
  <c r="E14"/>
  <c r="F14"/>
  <c r="G14"/>
  <c r="D15"/>
  <c r="E15"/>
  <c r="F15"/>
  <c r="G15"/>
  <c r="D17"/>
  <c r="E17"/>
  <c r="F17"/>
  <c r="G17"/>
  <c r="F18"/>
  <c r="G18"/>
  <c r="D19"/>
  <c r="E19"/>
  <c r="F19"/>
  <c r="G19"/>
  <c r="D11" i="10"/>
  <c r="L11"/>
  <c r="N11"/>
  <c r="L12"/>
  <c r="N12"/>
  <c r="L13"/>
  <c r="N13"/>
  <c r="L14"/>
  <c r="N14"/>
  <c r="D15"/>
  <c r="F15"/>
  <c r="H15"/>
  <c r="J15"/>
  <c r="L15"/>
  <c r="N15"/>
  <c r="L16"/>
  <c r="N16"/>
  <c r="L17"/>
  <c r="N17"/>
  <c r="L18"/>
  <c r="N18"/>
  <c r="D19"/>
  <c r="F19"/>
  <c r="H19"/>
  <c r="J19"/>
  <c r="L19"/>
  <c r="N19"/>
  <c r="F20"/>
  <c r="H20"/>
  <c r="J20"/>
  <c r="L20"/>
  <c r="N20"/>
  <c r="F21"/>
  <c r="H21"/>
  <c r="J21"/>
  <c r="L21"/>
  <c r="N21"/>
  <c r="F22"/>
  <c r="H22"/>
  <c r="J22"/>
  <c r="L22"/>
  <c r="N22"/>
  <c r="D23"/>
  <c r="C114" i="14" s="1"/>
  <c r="F23" i="10"/>
  <c r="H23"/>
  <c r="J23"/>
  <c r="L23"/>
  <c r="D24"/>
  <c r="F24"/>
  <c r="H24"/>
  <c r="J24"/>
  <c r="L24"/>
  <c r="N24"/>
  <c r="D25"/>
  <c r="F25"/>
  <c r="H25"/>
  <c r="J25"/>
  <c r="L25"/>
  <c r="N25"/>
  <c r="D26"/>
  <c r="F26"/>
  <c r="H26"/>
  <c r="J26"/>
  <c r="L26"/>
  <c r="N26"/>
  <c r="D51"/>
  <c r="G51"/>
  <c r="J51"/>
  <c r="M51"/>
  <c r="K60"/>
  <c r="M66"/>
  <c r="M69"/>
  <c r="M72"/>
  <c r="D75"/>
  <c r="G75"/>
  <c r="J75"/>
  <c r="M75"/>
  <c r="Z7" i="9"/>
  <c r="AC7"/>
  <c r="Z8"/>
  <c r="AC8"/>
  <c r="Z9"/>
  <c r="AC9"/>
  <c r="Z10"/>
  <c r="AC10"/>
  <c r="N11"/>
  <c r="R11"/>
  <c r="V11"/>
  <c r="Z11"/>
  <c r="AC11"/>
  <c r="Z19"/>
  <c r="AC19"/>
  <c r="Z20"/>
  <c r="AC20"/>
  <c r="Z21"/>
  <c r="AC21"/>
  <c r="Z22"/>
  <c r="AC22"/>
  <c r="Q23"/>
  <c r="T23"/>
  <c r="W23"/>
  <c r="Z23"/>
  <c r="AC23"/>
  <c r="G32"/>
  <c r="L32"/>
  <c r="Q32"/>
  <c r="V32"/>
  <c r="AA32"/>
  <c r="AB32"/>
  <c r="AC32"/>
  <c r="AD32"/>
  <c r="AE32"/>
  <c r="G33"/>
  <c r="L33"/>
  <c r="Q33"/>
  <c r="V33"/>
  <c r="AA33"/>
  <c r="AB33"/>
  <c r="AC33"/>
  <c r="AD33"/>
  <c r="AE33"/>
  <c r="G34"/>
  <c r="L34"/>
  <c r="Q34"/>
  <c r="V34"/>
  <c r="AA34"/>
  <c r="AB34"/>
  <c r="AC34"/>
  <c r="AD34"/>
  <c r="AE34"/>
  <c r="G35"/>
  <c r="L35"/>
  <c r="Q35"/>
  <c r="V35"/>
  <c r="AA35"/>
  <c r="AB35"/>
  <c r="AC35"/>
  <c r="AD35"/>
  <c r="AE35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G37"/>
  <c r="L37"/>
  <c r="Q37"/>
  <c r="V37"/>
  <c r="AA37"/>
  <c r="M45"/>
  <c r="M46"/>
  <c r="M47"/>
  <c r="M48"/>
  <c r="M49"/>
  <c r="M50"/>
  <c r="M51"/>
  <c r="E52"/>
  <c r="G52"/>
  <c r="I52"/>
  <c r="K52"/>
  <c r="M52"/>
  <c r="O52"/>
  <c r="Q52"/>
  <c r="S52"/>
  <c r="C80" i="14" l="1"/>
  <c r="C81"/>
  <c r="C82"/>
  <c r="D9" i="11"/>
  <c r="D10"/>
  <c r="D11"/>
  <c r="I31" i="14"/>
  <c r="H33"/>
  <c r="H38" s="1"/>
  <c r="H47" s="1"/>
  <c r="H52" s="1"/>
  <c r="H80" s="1"/>
  <c r="I39"/>
  <c r="H40"/>
  <c r="G47"/>
  <c r="G52" s="1"/>
  <c r="G80" s="1"/>
  <c r="G68"/>
  <c r="H64"/>
  <c r="N23" i="10"/>
  <c r="G11" i="11"/>
  <c r="G10"/>
  <c r="G9"/>
  <c r="G40" i="14"/>
  <c r="C40"/>
  <c r="D13" i="11"/>
  <c r="F82" i="14"/>
  <c r="F81"/>
  <c r="J39" l="1"/>
  <c r="I40"/>
  <c r="I64"/>
  <c r="H68"/>
  <c r="J31"/>
  <c r="J33" s="1"/>
  <c r="J38" s="1"/>
  <c r="J47" s="1"/>
  <c r="J52" s="1"/>
  <c r="J80" s="1"/>
  <c r="I33"/>
  <c r="I38" s="1"/>
  <c r="I47" s="1"/>
  <c r="I52" s="1"/>
  <c r="I80" s="1"/>
  <c r="I68" l="1"/>
  <c r="J64"/>
  <c r="J68" s="1"/>
  <c r="J40"/>
</calcChain>
</file>

<file path=xl/sharedStrings.xml><?xml version="1.0" encoding="utf-8"?>
<sst xmlns="http://schemas.openxmlformats.org/spreadsheetml/2006/main" count="1261" uniqueCount="449">
  <si>
    <t>Додаток 1</t>
  </si>
  <si>
    <t xml:space="preserve">до Порядку складання, затвердження та контролю виконання </t>
  </si>
  <si>
    <t>фінансових планів комунальних підприємств Вараської міської ради</t>
  </si>
  <si>
    <t xml:space="preserve">ФІНАНСОВИЙ ПЛАН </t>
  </si>
  <si>
    <t>на 2020 рік</t>
  </si>
  <si>
    <t>Рік</t>
  </si>
  <si>
    <t>Коди</t>
  </si>
  <si>
    <t xml:space="preserve">Підприємство  </t>
  </si>
  <si>
    <t>Комунальне некомерційне підприємство Вараської міської ради "Вараський центр первинної медичної допомоги"</t>
  </si>
  <si>
    <t xml:space="preserve">за ЄДРПОУ </t>
  </si>
  <si>
    <t xml:space="preserve">Організаційно-правова форма </t>
  </si>
  <si>
    <t>Комунальне некомерційне підприємство</t>
  </si>
  <si>
    <t>за КОПФГ</t>
  </si>
  <si>
    <t>Територія</t>
  </si>
  <si>
    <t>м.Вараш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</si>
  <si>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</si>
  <si>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</si>
  <si>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</si>
  <si>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</si>
  <si>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</si>
  <si>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</si>
  <si>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</si>
  <si>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Загальна медична практика</t>
  </si>
  <si>
    <t xml:space="preserve">за  КВЕД  </t>
  </si>
  <si>
    <t>86.21</t>
  </si>
  <si>
    <t>Одиниця виміру, тис. грн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</si>
  <si>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</si>
  <si>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</si>
  <si>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</si>
  <si>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</si>
  <si>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</si>
  <si>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</si>
  <si>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М-н Перемоги буд.23 м.Вараш, Рівненська область, 34402</t>
  </si>
  <si>
    <t xml:space="preserve">Телефон </t>
  </si>
  <si>
    <t>"+38 (098) 388 32 26</t>
  </si>
  <si>
    <t xml:space="preserve">Прізвище та ініціали керівника  </t>
  </si>
  <si>
    <t>Мирончук Жанна Миколаївна</t>
  </si>
  <si>
    <t>ФІНАНСОВИЙ ПЛАН ПІДПРИЄМСТВА НА 2020 рік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</si>
  <si>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</si>
  <si>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</si>
  <si>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</si>
  <si>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</si>
  <si>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</si>
  <si>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</si>
  <si>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</si>
  <si>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</si>
  <si>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</si>
  <si>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</si>
  <si>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</si>
  <si>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</si>
  <si>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</si>
  <si>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</si>
  <si>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</si>
  <si>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</si>
  <si>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</si>
  <si>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</si>
  <si>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</si>
  <si>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</si>
  <si>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</si>
  <si>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</si>
  <si>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</si>
  <si>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</si>
  <si>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</si>
  <si>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</si>
  <si>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</si>
  <si>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</si>
  <si>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</si>
  <si>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</si>
  <si>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</si>
  <si>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</si>
  <si>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</si>
  <si>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</si>
  <si>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</si>
  <si>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</si>
  <si>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</si>
  <si>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</si>
  <si>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</si>
  <si>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</si>
  <si>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</si>
  <si>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</si>
  <si>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(    )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</si>
  <si>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</si>
  <si>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</si>
  <si>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</si>
  <si>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</si>
  <si>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</si>
  <si>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</si>
  <si>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</si>
  <si>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</si>
  <si>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</si>
  <si>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</si>
  <si>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</si>
  <si>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x</t>
  </si>
  <si>
    <r>
      <t xml:space="preserve">Цільове фінансування </t>
    </r>
    <r>
      <rPr>
        <b/>
        <sz val="14"/>
        <rFont val="Times New Roman"/>
        <family val="1"/>
        <charset val="204"/>
      </rPr>
      <t>(кошти місцевого бюджету)</t>
    </r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</si>
  <si>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</si>
  <si>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</si>
  <si>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</si>
  <si>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</si>
  <si>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</si>
  <si>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</si>
  <si>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</si>
  <si>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</si>
  <si>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</si>
  <si>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</si>
  <si>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</si>
  <si>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</si>
  <si>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</si>
  <si>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</si>
  <si>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</si>
  <si>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</si>
  <si>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</si>
  <si>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</si>
  <si>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</si>
  <si>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</si>
  <si>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</si>
  <si>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</si>
  <si>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</si>
  <si>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</si>
  <si>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</si>
  <si>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</si>
  <si>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</si>
  <si>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 xml:space="preserve"> 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</si>
  <si>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</si>
  <si>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</si>
  <si>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</si>
  <si>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</si>
  <si>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</si>
  <si>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</si>
  <si>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</si>
  <si>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</si>
  <si>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</si>
  <si>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</si>
  <si>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</si>
  <si>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</si>
  <si>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</si>
  <si>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</si>
  <si>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</si>
  <si>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</si>
  <si>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</si>
  <si>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</si>
  <si>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</si>
  <si>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</si>
  <si>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</si>
  <si>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</si>
  <si>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</si>
  <si>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</si>
  <si>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</si>
  <si>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</si>
  <si>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</si>
  <si>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8022</t>
  </si>
  <si>
    <t>8023</t>
  </si>
  <si>
    <r>
      <t xml:space="preserve">Директор </t>
    </r>
    <r>
      <rPr>
        <sz val="14"/>
        <rFont val="Times New Roman"/>
        <family val="1"/>
        <charset val="204"/>
      </rPr>
      <t xml:space="preserve">   </t>
    </r>
  </si>
  <si>
    <t>_____________________________</t>
  </si>
  <si>
    <t>Мирончук Ж.М.</t>
  </si>
  <si>
    <t>(підпис)</t>
  </si>
  <si>
    <t>I. Формування фінансових результатів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</si>
  <si>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</si>
  <si>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</si>
  <si>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</si>
  <si>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</si>
  <si>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</si>
  <si>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</si>
  <si>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</si>
  <si>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</t>
  </si>
  <si>
    <r>
      <t>Чистий дохід від реалізації продукції (товарів, робіт, послуг)</t>
    </r>
    <r>
      <rPr>
        <b/>
        <sz val="14"/>
        <rFont val="Times New Roman"/>
        <family val="1"/>
        <charset val="204"/>
      </rPr>
      <t xml:space="preserve"> </t>
    </r>
  </si>
  <si>
    <t xml:space="preserve">Дохід 20600,0  та амортизація 900,0 </t>
  </si>
  <si>
    <t>Витрати на сировину та основні матеріали</t>
  </si>
  <si>
    <t xml:space="preserve">Витрати на паливо </t>
  </si>
  <si>
    <t>-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</si>
  <si>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</si>
  <si>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</si>
  <si>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</si>
  <si>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</si>
  <si>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(відрядження, навчання)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</si>
  <si>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</si>
  <si>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</si>
  <si>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</si>
  <si>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</si>
  <si>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</si>
  <si>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</si>
  <si>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</si>
  <si>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</si>
  <si>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</si>
  <si>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</si>
  <si>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</si>
  <si>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</si>
  <si>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</si>
  <si>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</si>
  <si>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</si>
  <si>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</si>
  <si>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</si>
  <si>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</si>
  <si>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</si>
  <si>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</si>
  <si>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</si>
  <si>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</si>
  <si>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</si>
  <si>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</si>
  <si>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(пакети та супровід програмного забезпечення)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</si>
  <si>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</si>
  <si>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</si>
  <si>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</si>
  <si>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</si>
  <si>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</si>
  <si>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</si>
  <si>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</si>
  <si>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</si>
  <si>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</si>
  <si>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 xml:space="preserve">інші операційні доходи  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</si>
  <si>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</si>
  <si>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</si>
  <si>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</si>
  <si>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</si>
  <si>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</si>
  <si>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 xml:space="preserve">інші операційні витрати </t>
  </si>
  <si>
    <t>Дохід від участі в капіталі (розшифрувати)</t>
  </si>
  <si>
    <t>Втрати від участі в капіталі  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</si>
  <si>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</si>
  <si>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</si>
  <si>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</si>
  <si>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</si>
  <si>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</si>
  <si>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(придбання медичного та іншого обладнання)</t>
  </si>
  <si>
    <t>Чистий фінансовий результат, у тому числі:</t>
  </si>
  <si>
    <t>баланс 2350,2355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</si>
  <si>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</si>
  <si>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</si>
  <si>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</si>
  <si>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</si>
  <si>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</si>
  <si>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</si>
  <si>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</si>
  <si>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</si>
  <si>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</si>
  <si>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</si>
  <si>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</si>
  <si>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</si>
  <si>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</si>
  <si>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</si>
  <si>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</si>
  <si>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</si>
  <si>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</si>
  <si>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 (відрядження, зв'зок, охорона праці, навчання, ремонт, програми)</t>
  </si>
  <si>
    <t>Усього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</si>
  <si>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</si>
  <si>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</si>
  <si>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</si>
  <si>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</si>
  <si>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</si>
  <si>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</si>
  <si>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</si>
  <si>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</si>
  <si>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</si>
  <si>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</si>
  <si>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</si>
  <si>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</si>
  <si>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</si>
  <si>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</si>
  <si>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</si>
  <si>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</si>
  <si>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</si>
  <si>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</si>
  <si>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</si>
  <si>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</si>
  <si>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</si>
  <si>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</si>
  <si>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</si>
  <si>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</si>
  <si>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</si>
  <si>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</si>
  <si>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</si>
  <si>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</si>
  <si>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</si>
  <si>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</si>
  <si>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</si>
  <si>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 (Доходи 20600,0 та прибутковий 2300,0)</t>
  </si>
  <si>
    <r>
      <t xml:space="preserve">Виручка від реалізації продукції (товарів, робіт, послуг)  </t>
    </r>
    <r>
      <rPr>
        <b/>
        <sz val="14"/>
        <rFont val="Times New Roman"/>
        <family val="1"/>
        <charset val="204"/>
      </rPr>
      <t>(кошти НЦЗУ)</t>
    </r>
  </si>
  <si>
    <t>Повернення податків і зборів, у тому числі:</t>
  </si>
  <si>
    <t>податку на додану вартість</t>
  </si>
  <si>
    <r>
      <t xml:space="preserve">Цільове фінансування </t>
    </r>
    <r>
      <rPr>
        <b/>
        <sz val="14"/>
        <rFont val="Times New Roman"/>
        <family val="1"/>
        <charset val="204"/>
      </rPr>
      <t xml:space="preserve"> (кошти місцевого бюджету на комунальні послуги)</t>
    </r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</si>
  <si>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</si>
  <si>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</si>
  <si>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</si>
  <si>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</si>
  <si>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</si>
  <si>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r>
      <t xml:space="preserve">Інші надходження </t>
    </r>
    <r>
      <rPr>
        <b/>
        <sz val="14"/>
        <rFont val="Times New Roman"/>
        <family val="1"/>
        <charset val="204"/>
      </rPr>
      <t>(відсотки банку, прибутковий податок)</t>
    </r>
    <r>
      <rPr>
        <b/>
        <i/>
        <sz val="14"/>
        <rFont val="Times New Roman"/>
        <family val="1"/>
        <charset val="204"/>
      </rPr>
      <t xml:space="preserve"> </t>
    </r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</si>
  <si>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</si>
  <si>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</si>
  <si>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</si>
  <si>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</si>
  <si>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</si>
  <si>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</si>
  <si>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</si>
  <si>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</si>
  <si>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</si>
  <si>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</si>
  <si>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</si>
  <si>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</si>
  <si>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(єдиний соціальний внесок)</t>
  </si>
  <si>
    <t>Повернення коштів до бюджету</t>
  </si>
  <si>
    <t>Інші витрати (навчання,відрядження)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</si>
  <si>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</si>
  <si>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</si>
  <si>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</si>
  <si>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</si>
  <si>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</si>
  <si>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</si>
  <si>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</si>
  <si>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(медичне та інше обладнання)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</si>
  <si>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</si>
  <si>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</si>
  <si>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Придбання акцій та облігацій  </t>
  </si>
  <si>
    <t>Інші витрати (розшифрувати)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</si>
  <si>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</si>
  <si>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</si>
  <si>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</si>
  <si>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</si>
  <si>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</si>
  <si>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</si>
  <si>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</si>
  <si>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</si>
  <si>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</si>
  <si>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</si>
  <si>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</si>
  <si>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</si>
  <si>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</si>
  <si>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</si>
  <si>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 (медичне та інше обладнання)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</si>
  <si>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</si>
  <si>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</si>
  <si>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</si>
  <si>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</si>
  <si>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</si>
  <si>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</si>
  <si>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</si>
  <si>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</si>
  <si>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</si>
  <si>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</si>
  <si>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</si>
  <si>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</si>
  <si>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</si>
  <si>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</si>
  <si>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</si>
  <si>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</si>
  <si>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</si>
  <si>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</si>
  <si>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</si>
  <si>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</si>
  <si>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</si>
  <si>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</si>
  <si>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</si>
  <si>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</si>
  <si>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</si>
  <si>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</si>
  <si>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</si>
  <si>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</si>
  <si>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</si>
  <si>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</si>
  <si>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</si>
  <si>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2020 рік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</si>
  <si>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</si>
  <si>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</si>
  <si>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</si>
  <si>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Фінансовий план
поточного року</t>
  </si>
  <si>
    <t>Плановий рік до прогнозу на поточний рік, %</t>
  </si>
  <si>
    <t>Плановий рік до факту минулого року, %</t>
  </si>
  <si>
    <t>Фонд оплати праці, тис. грн, у тому числі:</t>
  </si>
  <si>
    <t>Витрати на оплату праці, тис. грн, у тому числі: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</si>
  <si>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</si>
  <si>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</si>
  <si>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</si>
  <si>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</si>
  <si>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</si>
  <si>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</si>
  <si>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</si>
  <si>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</si>
  <si>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_____ минулий рік</t>
  </si>
  <si>
    <t>Плановий показник поточного_____ року</t>
  </si>
  <si>
    <t>Фактичний показник поточного року за останній звітний період _________________________</t>
  </si>
  <si>
    <t>Плановий ______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</si>
  <si>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</si>
  <si>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</si>
  <si>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</si>
  <si>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</si>
  <si>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</si>
  <si>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</si>
  <si>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</si>
  <si>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</si>
  <si>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</si>
  <si>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</si>
  <si>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</si>
  <si>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</si>
  <si>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</si>
  <si>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</si>
  <si>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</si>
  <si>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</si>
  <si>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</si>
  <si>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</si>
  <si>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</si>
  <si>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</si>
  <si>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</si>
  <si>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</si>
  <si>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</si>
  <si>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</si>
  <si>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</si>
  <si>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</si>
  <si>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</si>
  <si>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</si>
  <si>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</si>
  <si>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</si>
  <si>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</si>
  <si>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</si>
  <si>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</si>
  <si>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</si>
  <si>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</si>
  <si>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</si>
  <si>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7.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</si>
  <si>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</si>
  <si>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</si>
  <si>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</si>
  <si>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</si>
  <si>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</si>
  <si>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</si>
  <si>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</si>
  <si>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</si>
  <si>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</si>
  <si>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</si>
  <si>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</si>
  <si>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</si>
  <si>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</si>
  <si>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</si>
  <si>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Кошти Національної Служби здоров'я України (медичне та інше обладнання)</t>
  </si>
  <si>
    <t>Відсоток</t>
  </si>
  <si>
    <t>9.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</si>
  <si>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</si>
  <si>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</si>
  <si>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</si>
  <si>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</si>
  <si>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</si>
  <si>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</si>
  <si>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</si>
  <si>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</si>
  <si>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</si>
  <si>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</si>
  <si>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</si>
  <si>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</si>
  <si>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</si>
  <si>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r>
      <t xml:space="preserve">Директор </t>
    </r>
    <r>
      <rPr>
        <sz val="16"/>
        <rFont val="Times New Roman"/>
        <family val="1"/>
        <charset val="204"/>
      </rPr>
      <t xml:space="preserve">   </t>
    </r>
  </si>
  <si>
    <t>{Додаток 1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</si>
</sst>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19">
    <numFmt numFmtId="43" formatCode="_-* #,##0.00_₴_-;\-* #,##0.00_₴_-;_-* &quot;-&quot;??_₴_-;_-@_-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7" formatCode="_-* #,##0.00\ _г_р_н_._-;\-* #,##0.00\ _г_р_н_._-;_-* &quot;-&quot;??\ _г_р_н_._-;_-@_-"/>
    <numFmt numFmtId="178" formatCode="#,##0.00&quot;р.&quot;;\-#,##0.00&quot;р.&quot;"/>
    <numFmt numFmtId="179" formatCode="#,##0&quot;р.&quot;;[Red]\-#,##0&quot;р.&quot;"/>
    <numFmt numFmtId="180" formatCode="###\ ##0.000"/>
    <numFmt numFmtId="181" formatCode="#,##0.0_ ;[Red]\-#,##0.0\ "/>
    <numFmt numFmtId="182" formatCode="_-* #,##0.00_р_._-;\-* #,##0.00_р_._-;_-* &quot;-&quot;??_р_._-;_-@_-"/>
    <numFmt numFmtId="183" formatCode="0.0;\(0.0\);\ ;\-"/>
    <numFmt numFmtId="184" formatCode="_(* #,##0_);_(* \(#,##0\);_(* &quot;-&quot;??_);_(@_)"/>
    <numFmt numFmtId="185" formatCode="0.0"/>
    <numFmt numFmtId="186" formatCode="#,##0.0"/>
    <numFmt numFmtId="187" formatCode="_(* #,##0.0_);_(* \(#,##0.0\);_(* &quot;-&quot;??_);_(@_)"/>
    <numFmt numFmtId="188" formatCode="0.0_);\(0.0\)"/>
    <numFmt numFmtId="189" formatCode="0;[Red]0"/>
    <numFmt numFmtId="190" formatCode="0.0;[Red]0.0"/>
    <numFmt numFmtId="191" formatCode="0_);\(0\)"/>
  </numFmts>
  <fonts count="78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6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8"/>
      <name val="Arial Cyr"/>
      <family val="2"/>
      <charset val="204"/>
    </font>
    <font>
      <sz val="10"/>
      <name val="Helv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color indexed="23"/>
      <name val="Arial Cyr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Arial Cyr"/>
      <family val="2"/>
      <charset val="204"/>
    </font>
    <font>
      <b/>
      <i/>
      <sz val="14"/>
      <name val="Arial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Arial Cyr"/>
      <family val="2"/>
      <charset val="204"/>
    </font>
    <font>
      <b/>
      <sz val="12"/>
      <color indexed="9"/>
      <name val="Arial"/>
      <family val="2"/>
      <charset val="204"/>
    </font>
    <font>
      <b/>
      <sz val="11"/>
      <color indexed="9"/>
      <name val="Arial Cyr"/>
      <family val="2"/>
      <charset val="204"/>
    </font>
    <font>
      <b/>
      <sz val="14"/>
      <name val="Arial"/>
      <family val="2"/>
      <charset val="204"/>
    </font>
    <font>
      <sz val="11"/>
      <color indexed="17"/>
      <name val="Arial Cyr"/>
      <family val="2"/>
      <charset val="204"/>
    </font>
    <font>
      <sz val="11"/>
      <color indexed="9"/>
      <name val="Arial"/>
      <family val="2"/>
      <charset val="204"/>
    </font>
    <font>
      <sz val="10"/>
      <name val="FreeSet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name val="Petersburg"/>
      <family val="2"/>
      <charset val="204"/>
    </font>
    <font>
      <u/>
      <sz val="10"/>
      <color indexed="12"/>
      <name val="Arial"/>
      <family val="2"/>
      <charset val="204"/>
    </font>
    <font>
      <sz val="10"/>
      <name val="Tahoma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sz val="11"/>
      <color indexed="20"/>
      <name val="Arial Cyr"/>
      <family val="2"/>
      <charset val="204"/>
    </font>
    <font>
      <sz val="12"/>
      <name val="Journal"/>
      <family val="2"/>
      <charset val="204"/>
    </font>
    <font>
      <b/>
      <sz val="11"/>
      <color indexed="52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  <charset val="204"/>
    </font>
    <font>
      <sz val="11"/>
      <color indexed="52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49" fontId="27" fillId="0" borderId="1">
      <alignment horizontal="left" vertical="center"/>
      <protection locked="0"/>
    </xf>
    <xf numFmtId="4" fontId="29" fillId="4" borderId="1">
      <alignment horizontal="right" vertical="center"/>
      <protection locked="0"/>
    </xf>
    <xf numFmtId="49" fontId="27" fillId="0" borderId="0" applyNumberFormat="0" applyFont="0" applyAlignment="0">
      <alignment vertical="top" wrapText="1"/>
      <protection locked="0"/>
    </xf>
    <xf numFmtId="0" fontId="26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43" fontId="25" fillId="0" borderId="0" applyFont="0" applyFill="0" applyBorder="0" applyAlignment="0" applyProtection="0"/>
    <xf numFmtId="49" fontId="37" fillId="0" borderId="1">
      <alignment horizontal="left" vertical="center"/>
      <protection locked="0"/>
    </xf>
    <xf numFmtId="4" fontId="28" fillId="9" borderId="1">
      <alignment horizontal="right" vertical="center"/>
      <protection locked="0"/>
    </xf>
    <xf numFmtId="0" fontId="33" fillId="0" borderId="0"/>
    <xf numFmtId="0" fontId="26" fillId="11" borderId="0" applyNumberFormat="0" applyBorder="0" applyAlignment="0" applyProtection="0"/>
    <xf numFmtId="9" fontId="77" fillId="0" borderId="0" applyFont="0" applyFill="0" applyBorder="0" applyAlignment="0" applyProtection="0"/>
    <xf numFmtId="0" fontId="25" fillId="12" borderId="0" applyNumberFormat="0" applyBorder="0" applyAlignment="0" applyProtection="0"/>
    <xf numFmtId="0" fontId="77" fillId="0" borderId="0"/>
    <xf numFmtId="49" fontId="27" fillId="0" borderId="1">
      <alignment horizontal="left" vertical="center"/>
      <protection locked="0"/>
    </xf>
    <xf numFmtId="9" fontId="77" fillId="0" borderId="0" applyFont="0" applyFill="0" applyBorder="0" applyAlignment="0" applyProtection="0"/>
    <xf numFmtId="0" fontId="18" fillId="12" borderId="4" applyNumberFormat="0" applyAlignment="0" applyProtection="0"/>
    <xf numFmtId="49" fontId="27" fillId="0" borderId="0" applyNumberFormat="0" applyFont="0" applyAlignment="0">
      <alignment vertical="top" wrapText="1"/>
      <protection locked="0"/>
    </xf>
    <xf numFmtId="0" fontId="33" fillId="0" borderId="0"/>
    <xf numFmtId="0" fontId="26" fillId="14" borderId="0" applyNumberFormat="0" applyBorder="0" applyAlignment="0" applyProtection="0"/>
    <xf numFmtId="49" fontId="27" fillId="0" borderId="0" applyNumberFormat="0" applyFont="0" applyAlignment="0">
      <alignment vertical="top" wrapText="1"/>
      <protection locked="0"/>
    </xf>
    <xf numFmtId="0" fontId="23" fillId="16" borderId="6" applyNumberFormat="0" applyAlignment="0" applyProtection="0"/>
    <xf numFmtId="0" fontId="26" fillId="17" borderId="0" applyNumberFormat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25" fillId="6" borderId="0" applyNumberFormat="0" applyBorder="0" applyAlignment="0" applyProtection="0"/>
    <xf numFmtId="4" fontId="36" fillId="0" borderId="1">
      <alignment horizontal="right" vertical="center"/>
    </xf>
    <xf numFmtId="49" fontId="39" fillId="0" borderId="1">
      <alignment horizontal="center" vertical="center"/>
      <protection locked="0"/>
    </xf>
    <xf numFmtId="0" fontId="33" fillId="0" borderId="0"/>
    <xf numFmtId="177" fontId="25" fillId="0" borderId="0" applyFon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/>
    <xf numFmtId="4" fontId="41" fillId="9" borderId="1">
      <alignment horizontal="right" vertical="center"/>
      <protection locked="0"/>
    </xf>
    <xf numFmtId="43" fontId="25" fillId="0" borderId="0" applyFont="0" applyFill="0" applyBorder="0" applyAlignment="0" applyProtection="0"/>
    <xf numFmtId="49" fontId="39" fillId="9" borderId="1">
      <alignment horizontal="left" vertical="center"/>
      <protection locked="0"/>
    </xf>
    <xf numFmtId="0" fontId="25" fillId="12" borderId="0" applyNumberFormat="0" applyBorder="0" applyAlignment="0" applyProtection="0"/>
    <xf numFmtId="0" fontId="34" fillId="13" borderId="3" applyNumberFormat="0" applyAlignment="0" applyProtection="0"/>
    <xf numFmtId="0" fontId="27" fillId="15" borderId="5" applyNumberFormat="0" applyFont="0" applyAlignment="0" applyProtection="0"/>
    <xf numFmtId="0" fontId="46" fillId="11" borderId="0" applyNumberFormat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8" fillId="16" borderId="6" applyNumberFormat="0" applyAlignment="0" applyProtection="0"/>
    <xf numFmtId="0" fontId="46" fillId="24" borderId="0" applyNumberFormat="0" applyBorder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33" fillId="0" borderId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33" fillId="0" borderId="0"/>
    <xf numFmtId="0" fontId="77" fillId="0" borderId="0"/>
    <xf numFmtId="0" fontId="25" fillId="21" borderId="0" applyNumberFormat="0" applyBorder="0" applyAlignment="0" applyProtection="0"/>
    <xf numFmtId="0" fontId="33" fillId="0" borderId="0"/>
    <xf numFmtId="0" fontId="25" fillId="10" borderId="0" applyNumberFormat="0" applyBorder="0" applyAlignment="0" applyProtection="0"/>
    <xf numFmtId="0" fontId="32" fillId="21" borderId="0" applyNumberFormat="0" applyBorder="0" applyAlignment="0" applyProtection="0"/>
    <xf numFmtId="49" fontId="28" fillId="9" borderId="1">
      <alignment horizontal="left" vertical="center"/>
    </xf>
    <xf numFmtId="0" fontId="25" fillId="6" borderId="0" applyNumberFormat="0" applyBorder="0" applyAlignment="0" applyProtection="0"/>
    <xf numFmtId="0" fontId="33" fillId="0" borderId="0"/>
    <xf numFmtId="0" fontId="40" fillId="0" borderId="2" applyNumberFormat="0" applyFill="0" applyAlignment="0" applyProtection="0"/>
    <xf numFmtId="49" fontId="27" fillId="0" borderId="0" applyNumberFormat="0" applyFont="0" applyAlignment="0">
      <alignment vertical="top" wrapText="1"/>
      <protection locked="0"/>
    </xf>
    <xf numFmtId="0" fontId="33" fillId="0" borderId="0"/>
    <xf numFmtId="49" fontId="27" fillId="0" borderId="1">
      <alignment horizontal="left" vertical="center"/>
      <protection locked="0"/>
    </xf>
    <xf numFmtId="0" fontId="25" fillId="8" borderId="0" applyNumberFormat="0" applyBorder="0" applyAlignment="0" applyProtection="0"/>
    <xf numFmtId="49" fontId="47" fillId="9" borderId="1">
      <alignment horizontal="left" vertical="center"/>
    </xf>
    <xf numFmtId="0" fontId="32" fillId="10" borderId="0" applyNumberFormat="0" applyBorder="0" applyAlignment="0" applyProtection="0"/>
    <xf numFmtId="0" fontId="25" fillId="10" borderId="0" applyNumberFormat="0" applyBorder="0" applyAlignment="0" applyProtection="0"/>
    <xf numFmtId="0" fontId="32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9" fontId="77" fillId="0" borderId="0" applyFont="0" applyFill="0" applyBorder="0" applyAlignment="0" applyProtection="0"/>
    <xf numFmtId="0" fontId="32" fillId="12" borderId="0" applyNumberFormat="0" applyBorder="0" applyAlignment="0" applyProtection="0"/>
    <xf numFmtId="49" fontId="39" fillId="0" borderId="1">
      <alignment horizontal="center" vertical="center"/>
      <protection locked="0"/>
    </xf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2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32" fillId="3" borderId="0" applyNumberFormat="0" applyBorder="0" applyAlignment="0" applyProtection="0"/>
    <xf numFmtId="0" fontId="25" fillId="3" borderId="0" applyNumberFormat="0" applyBorder="0" applyAlignment="0" applyProtection="0"/>
    <xf numFmtId="0" fontId="32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25" borderId="0" applyNumberFormat="0" applyBorder="0" applyAlignment="0" applyProtection="0"/>
    <xf numFmtId="0" fontId="25" fillId="25" borderId="0" applyNumberFormat="0" applyBorder="0" applyAlignment="0" applyProtection="0"/>
    <xf numFmtId="0" fontId="32" fillId="6" borderId="0" applyNumberFormat="0" applyBorder="0" applyAlignment="0" applyProtection="0"/>
    <xf numFmtId="0" fontId="25" fillId="6" borderId="0" applyNumberFormat="0" applyBorder="0" applyAlignment="0" applyProtection="0"/>
    <xf numFmtId="4" fontId="51" fillId="0" borderId="1">
      <alignment horizontal="right" vertical="center"/>
      <protection locked="0"/>
    </xf>
    <xf numFmtId="0" fontId="32" fillId="3" borderId="0" applyNumberFormat="0" applyBorder="0" applyAlignment="0" applyProtection="0"/>
    <xf numFmtId="49" fontId="47" fillId="9" borderId="1">
      <alignment horizontal="left" vertical="center"/>
      <protection locked="0"/>
    </xf>
    <xf numFmtId="0" fontId="25" fillId="3" borderId="0" applyNumberFormat="0" applyBorder="0" applyAlignment="0" applyProtection="0"/>
    <xf numFmtId="0" fontId="77" fillId="0" borderId="0"/>
    <xf numFmtId="0" fontId="32" fillId="7" borderId="0" applyNumberFormat="0" applyBorder="0" applyAlignment="0" applyProtection="0"/>
    <xf numFmtId="0" fontId="77" fillId="0" borderId="0"/>
    <xf numFmtId="0" fontId="25" fillId="7" borderId="0" applyNumberFormat="0" applyBorder="0" applyAlignment="0" applyProtection="0"/>
    <xf numFmtId="0" fontId="26" fillId="22" borderId="0" applyNumberFormat="0" applyBorder="0" applyAlignment="0" applyProtection="0"/>
    <xf numFmtId="0" fontId="26" fillId="11" borderId="0" applyNumberFormat="0" applyBorder="0" applyAlignment="0" applyProtection="0"/>
    <xf numFmtId="0" fontId="26" fillId="25" borderId="0" applyNumberFormat="0" applyBorder="0" applyAlignment="0" applyProtection="0"/>
    <xf numFmtId="0" fontId="26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46" fillId="22" borderId="0" applyNumberFormat="0" applyBorder="0" applyAlignment="0" applyProtection="0"/>
    <xf numFmtId="0" fontId="26" fillId="22" borderId="0" applyNumberFormat="0" applyBorder="0" applyAlignment="0" applyProtection="0"/>
    <xf numFmtId="0" fontId="46" fillId="25" borderId="0" applyNumberFormat="0" applyBorder="0" applyAlignment="0" applyProtection="0"/>
    <xf numFmtId="0" fontId="26" fillId="25" borderId="0" applyNumberFormat="0" applyBorder="0" applyAlignment="0" applyProtection="0"/>
    <xf numFmtId="9" fontId="77" fillId="0" borderId="0" applyFont="0" applyFill="0" applyBorder="0" applyAlignment="0" applyProtection="0"/>
    <xf numFmtId="49" fontId="39" fillId="9" borderId="1">
      <alignment horizontal="left" vertical="center"/>
    </xf>
    <xf numFmtId="0" fontId="46" fillId="5" borderId="0" applyNumberFormat="0" applyBorder="0" applyAlignment="0" applyProtection="0"/>
    <xf numFmtId="9" fontId="27" fillId="0" borderId="0" applyFont="0" applyFill="0" applyBorder="0" applyAlignment="0" applyProtection="0"/>
    <xf numFmtId="0" fontId="26" fillId="5" borderId="0" applyNumberFormat="0" applyBorder="0" applyAlignment="0" applyProtection="0"/>
    <xf numFmtId="0" fontId="46" fillId="18" borderId="0" applyNumberFormat="0" applyBorder="0" applyAlignment="0" applyProtection="0"/>
    <xf numFmtId="0" fontId="26" fillId="18" borderId="0" applyNumberFormat="0" applyBorder="0" applyAlignment="0" applyProtection="0"/>
    <xf numFmtId="0" fontId="4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49" fontId="27" fillId="0" borderId="0" applyNumberFormat="0" applyFont="0" applyAlignment="0">
      <alignment vertical="top" wrapText="1"/>
      <protection locked="0"/>
    </xf>
    <xf numFmtId="49" fontId="27" fillId="0" borderId="1">
      <alignment horizontal="left" vertical="center"/>
      <protection locked="0"/>
    </xf>
    <xf numFmtId="0" fontId="26" fillId="18" borderId="0" applyNumberFormat="0" applyBorder="0" applyAlignment="0" applyProtection="0"/>
    <xf numFmtId="0" fontId="50" fillId="2" borderId="0" applyNumberFormat="0" applyBorder="0" applyAlignment="0" applyProtection="0"/>
    <xf numFmtId="0" fontId="26" fillId="14" borderId="0" applyNumberFormat="0" applyBorder="0" applyAlignment="0" applyProtection="0"/>
    <xf numFmtId="0" fontId="77" fillId="0" borderId="0"/>
    <xf numFmtId="0" fontId="44" fillId="10" borderId="0" applyNumberFormat="0" applyBorder="0" applyAlignment="0" applyProtection="0"/>
    <xf numFmtId="49" fontId="53" fillId="9" borderId="1">
      <alignment horizontal="left" vertical="center"/>
    </xf>
    <xf numFmtId="0" fontId="42" fillId="13" borderId="4" applyNumberFormat="0" applyAlignment="0" applyProtection="0"/>
    <xf numFmtId="0" fontId="23" fillId="16" borderId="6" applyNumberFormat="0" applyAlignment="0" applyProtection="0"/>
    <xf numFmtId="0" fontId="25" fillId="0" borderId="0"/>
    <xf numFmtId="0" fontId="18" fillId="12" borderId="4" applyNumberFormat="0" applyAlignment="0" applyProtection="0"/>
    <xf numFmtId="49" fontId="39" fillId="0" borderId="1">
      <alignment horizontal="center" vertical="center"/>
      <protection locked="0"/>
    </xf>
    <xf numFmtId="180" fontId="52" fillId="0" borderId="0" applyAlignment="0">
      <alignment wrapText="1"/>
    </xf>
    <xf numFmtId="49" fontId="39" fillId="0" borderId="1">
      <alignment horizontal="center" vertical="center"/>
      <protection locked="0"/>
    </xf>
    <xf numFmtId="0" fontId="55" fillId="0" borderId="8" applyNumberFormat="0" applyFill="0" applyAlignment="0" applyProtection="0"/>
    <xf numFmtId="49" fontId="39" fillId="0" borderId="1">
      <alignment horizontal="center" vertical="center"/>
      <protection locked="0"/>
    </xf>
    <xf numFmtId="0" fontId="20" fillId="0" borderId="8" applyNumberFormat="0" applyFill="0" applyAlignment="0" applyProtection="0"/>
    <xf numFmtId="49" fontId="39" fillId="0" borderId="1">
      <alignment horizontal="center" vertical="center"/>
      <protection locked="0"/>
    </xf>
    <xf numFmtId="49" fontId="39" fillId="0" borderId="1">
      <alignment horizontal="center" vertical="center"/>
      <protection locked="0"/>
    </xf>
    <xf numFmtId="0" fontId="77" fillId="0" borderId="0"/>
    <xf numFmtId="49" fontId="51" fillId="0" borderId="1">
      <alignment horizontal="left" vertical="center"/>
    </xf>
    <xf numFmtId="49" fontId="39" fillId="0" borderId="1">
      <alignment horizontal="center" vertical="center"/>
      <protection locked="0"/>
    </xf>
    <xf numFmtId="0" fontId="77" fillId="0" borderId="0"/>
    <xf numFmtId="49" fontId="39" fillId="0" borderId="1">
      <alignment horizontal="center" vertical="center"/>
      <protection locked="0"/>
    </xf>
    <xf numFmtId="0" fontId="77" fillId="0" borderId="0"/>
    <xf numFmtId="49" fontId="27" fillId="0" borderId="1">
      <alignment horizontal="left" vertical="center"/>
      <protection locked="0"/>
    </xf>
    <xf numFmtId="49" fontId="39" fillId="0" borderId="1">
      <alignment horizontal="center" vertical="center"/>
      <protection locked="0"/>
    </xf>
    <xf numFmtId="0" fontId="77" fillId="0" borderId="0"/>
    <xf numFmtId="0" fontId="24" fillId="0" borderId="7" applyNumberFormat="0" applyFill="0" applyAlignment="0" applyProtection="0"/>
    <xf numFmtId="49" fontId="27" fillId="0" borderId="1">
      <alignment horizontal="left" vertical="center"/>
      <protection locked="0"/>
    </xf>
    <xf numFmtId="49" fontId="39" fillId="0" borderId="1">
      <alignment horizontal="center" vertical="center"/>
      <protection locked="0"/>
    </xf>
    <xf numFmtId="49" fontId="39" fillId="0" borderId="1">
      <alignment horizontal="center" vertical="center"/>
      <protection locked="0"/>
    </xf>
    <xf numFmtId="49" fontId="39" fillId="0" borderId="1">
      <alignment horizontal="center" vertical="center"/>
      <protection locked="0"/>
    </xf>
    <xf numFmtId="179" fontId="7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3" fillId="0" borderId="0"/>
    <xf numFmtId="49" fontId="27" fillId="0" borderId="1">
      <alignment horizontal="left" vertical="center"/>
      <protection locked="0"/>
    </xf>
    <xf numFmtId="0" fontId="77" fillId="0" borderId="0"/>
    <xf numFmtId="0" fontId="20" fillId="0" borderId="8" applyNumberFormat="0" applyFill="0" applyAlignment="0" applyProtection="0"/>
    <xf numFmtId="49" fontId="27" fillId="0" borderId="1">
      <alignment horizontal="left" vertical="center"/>
      <protection locked="0"/>
    </xf>
    <xf numFmtId="0" fontId="77" fillId="0" borderId="0"/>
    <xf numFmtId="0" fontId="30" fillId="0" borderId="9" applyNumberFormat="0" applyFill="0" applyAlignment="0" applyProtection="0"/>
    <xf numFmtId="49" fontId="27" fillId="0" borderId="1">
      <alignment horizontal="left" vertical="center"/>
      <protection locked="0"/>
    </xf>
    <xf numFmtId="0" fontId="77" fillId="0" borderId="0"/>
    <xf numFmtId="0" fontId="30" fillId="0" borderId="0" applyNumberFormat="0" applyFill="0" applyBorder="0" applyAlignment="0" applyProtection="0"/>
    <xf numFmtId="49" fontId="27" fillId="0" borderId="1">
      <alignment horizontal="left" vertical="center"/>
      <protection locked="0"/>
    </xf>
    <xf numFmtId="0" fontId="77" fillId="0" borderId="0"/>
    <xf numFmtId="49" fontId="27" fillId="0" borderId="1">
      <alignment horizontal="left" vertical="center"/>
      <protection locked="0"/>
    </xf>
    <xf numFmtId="0" fontId="27" fillId="0" borderId="0"/>
    <xf numFmtId="49" fontId="27" fillId="0" borderId="1">
      <alignment horizontal="left" vertical="center"/>
      <protection locked="0"/>
    </xf>
    <xf numFmtId="0" fontId="27" fillId="0" borderId="0"/>
    <xf numFmtId="49" fontId="27" fillId="0" borderId="1">
      <alignment horizontal="left" vertical="center"/>
      <protection locked="0"/>
    </xf>
    <xf numFmtId="49" fontId="27" fillId="0" borderId="1">
      <alignment horizontal="left" vertical="center"/>
      <protection locked="0"/>
    </xf>
    <xf numFmtId="9" fontId="77" fillId="0" borderId="0" applyFont="0" applyFill="0" applyBorder="0" applyAlignment="0" applyProtection="0"/>
    <xf numFmtId="49" fontId="27" fillId="0" borderId="1">
      <alignment horizontal="left" vertical="center"/>
      <protection locked="0"/>
    </xf>
    <xf numFmtId="49" fontId="57" fillId="0" borderId="1">
      <alignment horizontal="left" vertical="center"/>
      <protection locked="0"/>
    </xf>
    <xf numFmtId="49" fontId="27" fillId="0" borderId="1">
      <alignment horizontal="left" vertical="center"/>
      <protection locked="0"/>
    </xf>
    <xf numFmtId="0" fontId="27" fillId="0" borderId="0" applyNumberFormat="0" applyFont="0" applyFill="0" applyBorder="0" applyAlignment="0" applyProtection="0">
      <alignment vertical="top"/>
    </xf>
    <xf numFmtId="49" fontId="27" fillId="0" borderId="1">
      <alignment horizontal="left" vertical="center"/>
      <protection locked="0"/>
    </xf>
    <xf numFmtId="0" fontId="35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</xf>
    <xf numFmtId="49" fontId="51" fillId="0" borderId="1">
      <alignment horizontal="left" vertical="center"/>
      <protection locked="0"/>
    </xf>
    <xf numFmtId="49" fontId="27" fillId="0" borderId="0" applyNumberFormat="0" applyFont="0" applyAlignment="0">
      <alignment vertical="top" wrapText="1"/>
    </xf>
    <xf numFmtId="49" fontId="27" fillId="0" borderId="0" applyNumberFormat="0" applyFont="0" applyAlignment="0">
      <alignment vertical="top" wrapText="1"/>
      <protection locked="0"/>
    </xf>
    <xf numFmtId="4" fontId="47" fillId="9" borderId="1">
      <alignment horizontal="right" vertical="center"/>
      <protection locked="0"/>
    </xf>
    <xf numFmtId="49" fontId="27" fillId="0" borderId="0" applyNumberFormat="0" applyFont="0" applyAlignment="0">
      <alignment vertical="top" wrapText="1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</xf>
    <xf numFmtId="43" fontId="25" fillId="0" borderId="0" applyFont="0" applyFill="0" applyBorder="0" applyAlignment="0" applyProtection="0"/>
    <xf numFmtId="49" fontId="36" fillId="0" borderId="1">
      <alignment horizontal="left" vertical="center"/>
      <protection locked="0"/>
    </xf>
    <xf numFmtId="49" fontId="27" fillId="0" borderId="0" applyNumberFormat="0" applyFont="0" applyAlignment="0">
      <alignment vertical="top" wrapText="1"/>
      <protection locked="0"/>
    </xf>
    <xf numFmtId="0" fontId="21" fillId="0" borderId="2" applyNumberFormat="0" applyFill="0" applyAlignment="0" applyProtection="0"/>
    <xf numFmtId="49" fontId="27" fillId="0" borderId="0" applyNumberFormat="0" applyFont="0" applyAlignment="0">
      <alignment vertical="top" wrapText="1"/>
      <protection locked="0"/>
    </xf>
    <xf numFmtId="0" fontId="22" fillId="0" borderId="0" applyNumberFormat="0" applyFill="0" applyBorder="0" applyAlignment="0" applyProtection="0"/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9" fontId="77" fillId="0" borderId="0" applyFont="0" applyFill="0" applyBorder="0" applyAlignment="0" applyProtection="0"/>
    <xf numFmtId="0" fontId="62" fillId="12" borderId="4" applyNumberFormat="0" applyAlignment="0" applyProtection="0"/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27" fillId="0" borderId="0" applyNumberFormat="0" applyFont="0" applyAlignment="0">
      <alignment vertical="top" wrapText="1"/>
      <protection locked="0"/>
    </xf>
    <xf numFmtId="49" fontId="49" fillId="9" borderId="11">
      <alignment horizontal="left" vertical="center"/>
      <protection locked="0"/>
    </xf>
    <xf numFmtId="49" fontId="49" fillId="9" borderId="11">
      <alignment horizontal="left" vertical="center"/>
    </xf>
    <xf numFmtId="0" fontId="64" fillId="10" borderId="0" applyNumberFormat="0" applyBorder="0" applyAlignment="0" applyProtection="0"/>
    <xf numFmtId="4" fontId="49" fillId="9" borderId="11">
      <alignment horizontal="right" vertical="center"/>
      <protection locked="0"/>
    </xf>
    <xf numFmtId="4" fontId="49" fillId="9" borderId="11">
      <alignment horizontal="right" vertical="center"/>
    </xf>
    <xf numFmtId="4" fontId="47" fillId="9" borderId="11">
      <alignment horizontal="right" vertical="center"/>
      <protection locked="0"/>
    </xf>
    <xf numFmtId="43" fontId="25" fillId="0" borderId="0" applyFont="0" applyFill="0" applyBorder="0" applyAlignment="0" applyProtection="0"/>
    <xf numFmtId="49" fontId="41" fillId="9" borderId="1">
      <alignment horizontal="left" vertical="center"/>
      <protection locked="0"/>
    </xf>
    <xf numFmtId="0" fontId="35" fillId="0" borderId="0" applyNumberFormat="0" applyFill="0" applyBorder="0" applyAlignment="0" applyProtection="0"/>
    <xf numFmtId="49" fontId="41" fillId="9" borderId="1">
      <alignment horizontal="left" vertical="center"/>
    </xf>
    <xf numFmtId="49" fontId="53" fillId="9" borderId="1">
      <alignment horizontal="left" vertical="center"/>
      <protection locked="0"/>
    </xf>
    <xf numFmtId="4" fontId="41" fillId="9" borderId="1">
      <alignment horizontal="right" vertical="center"/>
    </xf>
    <xf numFmtId="0" fontId="77" fillId="15" borderId="5" applyNumberFormat="0" applyFont="0" applyAlignment="0" applyProtection="0"/>
    <xf numFmtId="4" fontId="54" fillId="9" borderId="1">
      <alignment horizontal="right" vertical="center"/>
      <protection locked="0"/>
    </xf>
    <xf numFmtId="0" fontId="66" fillId="13" borderId="4" applyNumberFormat="0" applyAlignment="0" applyProtection="0"/>
    <xf numFmtId="0" fontId="27" fillId="0" borderId="0"/>
    <xf numFmtId="49" fontId="39" fillId="9" borderId="1">
      <alignment horizontal="left" vertical="center"/>
      <protection locked="0"/>
    </xf>
    <xf numFmtId="0" fontId="42" fillId="13" borderId="4" applyNumberFormat="0" applyAlignment="0" applyProtection="0"/>
    <xf numFmtId="49" fontId="39" fillId="9" borderId="1">
      <alignment horizontal="left" vertical="center"/>
    </xf>
    <xf numFmtId="4" fontId="39" fillId="9" borderId="1">
      <alignment horizontal="right" vertical="center"/>
      <protection locked="0"/>
    </xf>
    <xf numFmtId="180" fontId="58" fillId="0" borderId="0">
      <alignment wrapText="1"/>
    </xf>
    <xf numFmtId="169" fontId="65" fillId="0" borderId="0" applyFont="0" applyFill="0" applyBorder="0" applyAlignment="0" applyProtection="0"/>
    <xf numFmtId="0" fontId="25" fillId="0" borderId="0"/>
    <xf numFmtId="0" fontId="31" fillId="0" borderId="0" applyNumberFormat="0" applyFill="0" applyBorder="0" applyAlignment="0" applyProtection="0"/>
    <xf numFmtId="4" fontId="39" fillId="9" borderId="1">
      <alignment horizontal="right" vertical="center"/>
      <protection locked="0"/>
    </xf>
    <xf numFmtId="0" fontId="25" fillId="0" borderId="0"/>
    <xf numFmtId="4" fontId="39" fillId="9" borderId="1">
      <alignment horizontal="right" vertical="center"/>
    </xf>
    <xf numFmtId="4" fontId="39" fillId="9" borderId="1">
      <alignment horizontal="right" vertical="center"/>
    </xf>
    <xf numFmtId="43" fontId="25" fillId="0" borderId="0" applyFont="0" applyFill="0" applyBorder="0" applyAlignment="0" applyProtection="0"/>
    <xf numFmtId="49" fontId="28" fillId="9" borderId="1">
      <alignment horizontal="left" vertical="center"/>
      <protection locked="0"/>
    </xf>
    <xf numFmtId="49" fontId="56" fillId="9" borderId="1">
      <alignment horizontal="left" vertical="center"/>
      <protection locked="0"/>
    </xf>
    <xf numFmtId="49" fontId="56" fillId="9" borderId="1">
      <alignment horizontal="left" vertical="center"/>
    </xf>
    <xf numFmtId="49" fontId="37" fillId="0" borderId="1">
      <alignment horizontal="left" vertical="center"/>
    </xf>
    <xf numFmtId="4" fontId="28" fillId="9" borderId="1">
      <alignment horizontal="right" vertical="center"/>
    </xf>
    <xf numFmtId="0" fontId="68" fillId="0" borderId="0"/>
    <xf numFmtId="4" fontId="37" fillId="0" borderId="1">
      <alignment horizontal="right" vertical="center"/>
      <protection locked="0"/>
    </xf>
    <xf numFmtId="49" fontId="51" fillId="0" borderId="1">
      <alignment horizontal="left" vertical="center"/>
      <protection locked="0"/>
    </xf>
    <xf numFmtId="4" fontId="61" fillId="9" borderId="1">
      <alignment horizontal="right" vertical="center"/>
      <protection locked="0"/>
    </xf>
    <xf numFmtId="4" fontId="37" fillId="0" borderId="1">
      <alignment horizontal="right" vertical="center"/>
      <protection locked="0"/>
    </xf>
    <xf numFmtId="9" fontId="77" fillId="0" borderId="0" applyFont="0" applyFill="0" applyBorder="0" applyAlignment="0" applyProtection="0"/>
    <xf numFmtId="4" fontId="37" fillId="0" borderId="1">
      <alignment horizontal="right" vertical="center"/>
    </xf>
    <xf numFmtId="49" fontId="36" fillId="0" borderId="1">
      <alignment horizontal="left" vertical="center"/>
    </xf>
    <xf numFmtId="49" fontId="57" fillId="0" borderId="1">
      <alignment horizontal="left" vertical="center"/>
    </xf>
    <xf numFmtId="4" fontId="36" fillId="0" borderId="1">
      <alignment horizontal="right" vertical="center"/>
      <protection locked="0"/>
    </xf>
    <xf numFmtId="43" fontId="25" fillId="0" borderId="0" applyFont="0" applyFill="0" applyBorder="0" applyAlignment="0" applyProtection="0"/>
    <xf numFmtId="49" fontId="37" fillId="0" borderId="1">
      <alignment horizontal="left" vertical="center"/>
      <protection locked="0"/>
    </xf>
    <xf numFmtId="0" fontId="27" fillId="0" borderId="0"/>
    <xf numFmtId="0" fontId="43" fillId="0" borderId="10" applyNumberFormat="0" applyFill="0" applyAlignment="0" applyProtection="0"/>
    <xf numFmtId="43" fontId="25" fillId="0" borderId="0" applyFont="0" applyFill="0" applyBorder="0" applyAlignment="0" applyProtection="0"/>
    <xf numFmtId="0" fontId="43" fillId="0" borderId="10" applyNumberFormat="0" applyFill="0" applyAlignment="0" applyProtection="0"/>
    <xf numFmtId="0" fontId="45" fillId="19" borderId="0" applyNumberFormat="0" applyBorder="0" applyAlignment="0" applyProtection="0"/>
    <xf numFmtId="0" fontId="77" fillId="0" borderId="0"/>
    <xf numFmtId="0" fontId="27" fillId="0" borderId="0"/>
    <xf numFmtId="0" fontId="27" fillId="0" borderId="0" applyNumberFormat="0" applyFill="0" applyAlignment="0">
      <alignment horizontal="center"/>
      <protection locked="0"/>
    </xf>
    <xf numFmtId="4" fontId="29" fillId="12" borderId="1">
      <alignment horizontal="right" vertical="center"/>
      <protection locked="0"/>
    </xf>
    <xf numFmtId="4" fontId="29" fillId="13" borderId="1">
      <alignment horizontal="right" vertical="center"/>
      <protection locked="0"/>
    </xf>
    <xf numFmtId="0" fontId="34" fillId="13" borderId="3" applyNumberFormat="0" applyAlignment="0" applyProtection="0"/>
    <xf numFmtId="49" fontId="39" fillId="0" borderId="1">
      <alignment horizontal="left" vertical="center" wrapText="1"/>
      <protection locked="0"/>
    </xf>
    <xf numFmtId="49" fontId="39" fillId="0" borderId="1">
      <alignment horizontal="left" vertical="center" wrapText="1"/>
      <protection locked="0"/>
    </xf>
    <xf numFmtId="0" fontId="21" fillId="0" borderId="2" applyNumberFormat="0" applyFill="0" applyAlignment="0" applyProtection="0"/>
    <xf numFmtId="0" fontId="46" fillId="20" borderId="0" applyNumberFormat="0" applyBorder="0" applyAlignment="0" applyProtection="0"/>
    <xf numFmtId="0" fontId="26" fillId="20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46" fillId="5" borderId="0" applyNumberFormat="0" applyBorder="0" applyAlignment="0" applyProtection="0"/>
    <xf numFmtId="0" fontId="46" fillId="18" borderId="0" applyNumberFormat="0" applyBorder="0" applyAlignment="0" applyProtection="0"/>
    <xf numFmtId="0" fontId="26" fillId="18" borderId="0" applyNumberFormat="0" applyBorder="0" applyAlignment="0" applyProtection="0"/>
    <xf numFmtId="0" fontId="46" fillId="14" borderId="0" applyNumberFormat="0" applyBorder="0" applyAlignment="0" applyProtection="0"/>
    <xf numFmtId="0" fontId="63" fillId="13" borderId="3" applyNumberFormat="0" applyAlignment="0" applyProtection="0"/>
    <xf numFmtId="170" fontId="27" fillId="0" borderId="0" applyFont="0" applyFill="0" applyBorder="0" applyAlignment="0" applyProtection="0"/>
    <xf numFmtId="0" fontId="73" fillId="0" borderId="7" applyNumberFormat="0" applyFill="0" applyAlignment="0" applyProtection="0"/>
    <xf numFmtId="0" fontId="24" fillId="0" borderId="7" applyNumberFormat="0" applyFill="0" applyAlignment="0" applyProtection="0"/>
    <xf numFmtId="0" fontId="70" fillId="0" borderId="9" applyNumberFormat="0" applyFill="0" applyAlignment="0" applyProtection="0"/>
    <xf numFmtId="0" fontId="30" fillId="0" borderId="9" applyNumberFormat="0" applyFill="0" applyAlignment="0" applyProtection="0"/>
    <xf numFmtId="0" fontId="77" fillId="0" borderId="0"/>
    <xf numFmtId="0" fontId="70" fillId="0" borderId="0" applyNumberFormat="0" applyFill="0" applyBorder="0" applyAlignment="0" applyProtection="0"/>
    <xf numFmtId="0" fontId="25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19" borderId="0" applyNumberFormat="0" applyBorder="0" applyAlignment="0" applyProtection="0"/>
    <xf numFmtId="0" fontId="45" fillId="19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2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0" fontId="52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 applyNumberFormat="0" applyFont="0" applyFill="0" applyBorder="0" applyAlignment="0" applyProtection="0">
      <alignment vertical="top"/>
    </xf>
    <xf numFmtId="0" fontId="77" fillId="0" borderId="0"/>
    <xf numFmtId="0" fontId="27" fillId="0" borderId="0"/>
    <xf numFmtId="0" fontId="77" fillId="0" borderId="0"/>
    <xf numFmtId="0" fontId="77" fillId="0" borderId="0"/>
    <xf numFmtId="0" fontId="77" fillId="0" borderId="0"/>
    <xf numFmtId="0" fontId="27" fillId="0" borderId="0"/>
    <xf numFmtId="0" fontId="44" fillId="10" borderId="0" applyNumberFormat="0" applyBorder="0" applyAlignment="0" applyProtection="0"/>
    <xf numFmtId="0" fontId="67" fillId="15" borderId="5" applyNumberFormat="0" applyFont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9" fillId="0" borderId="10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7" fontId="25" fillId="0" borderId="0" applyFont="0" applyFill="0" applyBorder="0" applyAlignment="0" applyProtection="0"/>
    <xf numFmtId="0" fontId="33" fillId="0" borderId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6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82" fontId="7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77" fillId="0" borderId="0" applyFont="0" applyFill="0" applyBorder="0" applyAlignment="0" applyProtection="0"/>
    <xf numFmtId="183" fontId="60" fillId="0" borderId="12" applyFill="0" applyBorder="0">
      <alignment horizontal="center" vertical="center" wrapText="1"/>
      <protection locked="0"/>
    </xf>
  </cellStyleXfs>
  <cellXfs count="37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185" fontId="1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84" fontId="5" fillId="19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4" fontId="6" fillId="19" borderId="1" xfId="0" applyNumberFormat="1" applyFont="1" applyFill="1" applyBorder="1" applyAlignment="1">
      <alignment horizontal="center" vertical="center" wrapText="1"/>
    </xf>
    <xf numFmtId="185" fontId="3" fillId="19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4" fontId="1" fillId="19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9" fillId="0" borderId="0" xfId="0" applyFont="1" applyFill="1" applyAlignment="1">
      <alignment vertical="center"/>
    </xf>
    <xf numFmtId="185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86" fontId="1" fillId="0" borderId="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86" fontId="3" fillId="0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86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186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12" fillId="0" borderId="0" xfId="0" applyFont="1" applyFill="1"/>
    <xf numFmtId="0" fontId="3" fillId="0" borderId="1" xfId="235" applyFont="1" applyFill="1" applyBorder="1" applyAlignment="1">
      <alignment horizontal="center" vertical="center"/>
    </xf>
    <xf numFmtId="0" fontId="1" fillId="0" borderId="1" xfId="235" applyFont="1" applyFill="1" applyBorder="1" applyAlignment="1">
      <alignment horizontal="left" vertical="center"/>
    </xf>
    <xf numFmtId="0" fontId="3" fillId="0" borderId="1" xfId="235" applyNumberFormat="1" applyFont="1" applyFill="1" applyBorder="1" applyAlignment="1">
      <alignment horizontal="center" vertical="center" wrapText="1"/>
    </xf>
    <xf numFmtId="186" fontId="3" fillId="19" borderId="1" xfId="235" applyNumberFormat="1" applyFont="1" applyFill="1" applyBorder="1" applyAlignment="1">
      <alignment horizontal="center" vertical="center" wrapText="1"/>
    </xf>
    <xf numFmtId="49" fontId="3" fillId="0" borderId="1" xfId="235" applyNumberFormat="1" applyFont="1" applyFill="1" applyBorder="1" applyAlignment="1">
      <alignment horizontal="left" vertical="center" wrapText="1"/>
    </xf>
    <xf numFmtId="0" fontId="3" fillId="0" borderId="1" xfId="235" applyNumberFormat="1" applyFont="1" applyFill="1" applyBorder="1" applyAlignment="1">
      <alignment horizontal="left" vertical="top" wrapText="1"/>
    </xf>
    <xf numFmtId="0" fontId="3" fillId="0" borderId="1" xfId="235" applyFont="1" applyFill="1" applyBorder="1" applyAlignment="1">
      <alignment horizontal="center" vertical="center" wrapText="1"/>
    </xf>
    <xf numFmtId="186" fontId="3" fillId="0" borderId="1" xfId="235" applyNumberFormat="1" applyFont="1" applyFill="1" applyBorder="1" applyAlignment="1">
      <alignment horizontal="center" vertical="center" wrapText="1"/>
    </xf>
    <xf numFmtId="0" fontId="3" fillId="0" borderId="1" xfId="235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90" fontId="1" fillId="19" borderId="1" xfId="0" applyNumberFormat="1" applyFont="1" applyFill="1" applyBorder="1" applyAlignment="1">
      <alignment horizontal="center" vertical="center" wrapText="1"/>
    </xf>
    <xf numFmtId="19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135" applyFont="1" applyFill="1"/>
    <xf numFmtId="0" fontId="1" fillId="0" borderId="0" xfId="0" applyFont="1" applyFill="1" applyAlignment="1">
      <alignment vertical="center"/>
    </xf>
    <xf numFmtId="0" fontId="1" fillId="12" borderId="21" xfId="135" applyFont="1" applyFill="1" applyBorder="1" applyAlignment="1">
      <alignment horizontal="left" vertical="center" wrapText="1"/>
    </xf>
    <xf numFmtId="0" fontId="1" fillId="0" borderId="21" xfId="135" applyFont="1" applyFill="1" applyBorder="1" applyAlignment="1">
      <alignment horizontal="left" vertical="center" wrapText="1"/>
    </xf>
    <xf numFmtId="0" fontId="1" fillId="0" borderId="22" xfId="135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188" fontId="1" fillId="4" borderId="1" xfId="0" applyNumberFormat="1" applyFont="1" applyFill="1" applyBorder="1" applyAlignment="1">
      <alignment horizontal="center" vertical="center" wrapText="1"/>
    </xf>
    <xf numFmtId="188" fontId="1" fillId="19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19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88" fontId="1" fillId="0" borderId="22" xfId="135" applyNumberFormat="1" applyFont="1" applyFill="1" applyBorder="1" applyAlignment="1">
      <alignment horizontal="left" vertical="center" wrapText="1"/>
    </xf>
    <xf numFmtId="0" fontId="1" fillId="0" borderId="14" xfId="135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3" xfId="135" applyFont="1" applyFill="1" applyBorder="1" applyAlignment="1">
      <alignment horizontal="left" vertical="center" wrapText="1"/>
    </xf>
    <xf numFmtId="0" fontId="3" fillId="26" borderId="0" xfId="0" applyFont="1" applyFill="1" applyAlignment="1">
      <alignment vertical="center"/>
    </xf>
    <xf numFmtId="188" fontId="1" fillId="0" borderId="23" xfId="135" applyNumberFormat="1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88" fontId="3" fillId="4" borderId="1" xfId="0" applyNumberFormat="1" applyFont="1" applyFill="1" applyBorder="1" applyAlignment="1">
      <alignment horizontal="center" vertical="center" wrapText="1"/>
    </xf>
    <xf numFmtId="0" fontId="1" fillId="0" borderId="0" xfId="135" applyFont="1" applyFill="1" applyBorder="1" applyAlignment="1">
      <alignment vertical="center"/>
    </xf>
    <xf numFmtId="0" fontId="1" fillId="0" borderId="0" xfId="135" applyFont="1" applyFill="1" applyBorder="1" applyAlignment="1">
      <alignment horizontal="center" vertical="center"/>
    </xf>
    <xf numFmtId="0" fontId="3" fillId="0" borderId="0" xfId="135" applyFont="1" applyFill="1" applyBorder="1" applyAlignment="1">
      <alignment horizontal="center" vertical="center"/>
    </xf>
    <xf numFmtId="0" fontId="3" fillId="0" borderId="0" xfId="135" applyFont="1" applyFill="1" applyBorder="1" applyAlignment="1">
      <alignment vertical="center"/>
    </xf>
    <xf numFmtId="0" fontId="3" fillId="0" borderId="1" xfId="135" applyFont="1" applyFill="1" applyBorder="1" applyAlignment="1">
      <alignment horizontal="center" vertical="center" wrapText="1"/>
    </xf>
    <xf numFmtId="0" fontId="3" fillId="0" borderId="1" xfId="135" applyFont="1" applyFill="1" applyBorder="1" applyAlignment="1">
      <alignment horizontal="center" vertical="center"/>
    </xf>
    <xf numFmtId="0" fontId="1" fillId="0" borderId="1" xfId="135" applyFont="1" applyFill="1" applyBorder="1" applyAlignment="1">
      <alignment horizontal="left" vertical="center" wrapText="1"/>
    </xf>
    <xf numFmtId="0" fontId="3" fillId="0" borderId="1" xfId="135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85" fontId="3" fillId="0" borderId="1" xfId="135" applyNumberFormat="1" applyFont="1" applyFill="1" applyBorder="1" applyAlignment="1">
      <alignment horizontal="left" vertical="center" wrapText="1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left" vertical="center" wrapText="1"/>
    </xf>
    <xf numFmtId="185" fontId="3" fillId="4" borderId="1" xfId="0" applyNumberFormat="1" applyFont="1" applyFill="1" applyBorder="1" applyAlignment="1">
      <alignment horizontal="center" vertical="center" wrapText="1"/>
    </xf>
    <xf numFmtId="185" fontId="1" fillId="0" borderId="1" xfId="135" applyNumberFormat="1" applyFont="1" applyFill="1" applyBorder="1" applyAlignment="1">
      <alignment horizontal="left" vertical="center" wrapText="1"/>
    </xf>
    <xf numFmtId="185" fontId="1" fillId="0" borderId="1" xfId="0" applyNumberFormat="1" applyFont="1" applyFill="1" applyBorder="1" applyAlignment="1">
      <alignment horizontal="center" vertical="center"/>
    </xf>
    <xf numFmtId="185" fontId="1" fillId="4" borderId="1" xfId="0" applyNumberFormat="1" applyFont="1" applyFill="1" applyBorder="1" applyAlignment="1">
      <alignment horizontal="center" vertical="center" wrapText="1"/>
    </xf>
    <xf numFmtId="185" fontId="1" fillId="19" borderId="1" xfId="0" applyNumberFormat="1" applyFont="1" applyFill="1" applyBorder="1" applyAlignment="1">
      <alignment horizontal="center" vertical="center" wrapText="1"/>
    </xf>
    <xf numFmtId="185" fontId="3" fillId="0" borderId="1" xfId="135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 wrapText="1"/>
    </xf>
    <xf numFmtId="185" fontId="1" fillId="0" borderId="1" xfId="135" applyNumberFormat="1" applyFont="1" applyFill="1" applyBorder="1" applyAlignment="1">
      <alignment horizontal="center" vertical="center"/>
    </xf>
    <xf numFmtId="0" fontId="3" fillId="0" borderId="0" xfId="135" applyFont="1" applyFill="1" applyBorder="1" applyAlignment="1">
      <alignment horizontal="left" vertical="center" wrapText="1"/>
    </xf>
    <xf numFmtId="186" fontId="3" fillId="0" borderId="0" xfId="135" applyNumberFormat="1" applyFont="1" applyFill="1" applyBorder="1" applyAlignment="1">
      <alignment horizontal="center" vertical="center" wrapText="1"/>
    </xf>
    <xf numFmtId="186" fontId="3" fillId="0" borderId="0" xfId="135" applyNumberFormat="1" applyFont="1" applyFill="1" applyBorder="1" applyAlignment="1">
      <alignment horizontal="right" vertical="center" wrapText="1"/>
    </xf>
    <xf numFmtId="0" fontId="3" fillId="0" borderId="0" xfId="135" applyFont="1" applyFill="1" applyBorder="1" applyAlignment="1">
      <alignment vertical="center" wrapText="1"/>
    </xf>
    <xf numFmtId="191" fontId="3" fillId="0" borderId="1" xfId="0" applyNumberFormat="1" applyFont="1" applyFill="1" applyBorder="1" applyAlignment="1">
      <alignment horizontal="center" vertical="center" wrapText="1"/>
    </xf>
    <xf numFmtId="191" fontId="3" fillId="19" borderId="1" xfId="0" applyNumberFormat="1" applyFont="1" applyFill="1" applyBorder="1" applyAlignment="1">
      <alignment horizontal="center" vertical="center" wrapText="1"/>
    </xf>
    <xf numFmtId="191" fontId="74" fillId="19" borderId="1" xfId="0" applyNumberFormat="1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left" vertical="center" wrapText="1"/>
    </xf>
    <xf numFmtId="191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26" borderId="1" xfId="0" applyNumberFormat="1" applyFont="1" applyFill="1" applyBorder="1" applyAlignment="1">
      <alignment horizontal="left" vertical="center" wrapText="1"/>
    </xf>
    <xf numFmtId="49" fontId="75" fillId="26" borderId="1" xfId="0" applyNumberFormat="1" applyFont="1" applyFill="1" applyBorder="1" applyAlignment="1">
      <alignment horizontal="left" vertical="center" wrapText="1"/>
    </xf>
    <xf numFmtId="191" fontId="1" fillId="12" borderId="1" xfId="0" applyNumberFormat="1" applyFont="1" applyFill="1" applyBorder="1" applyAlignment="1">
      <alignment horizontal="center" vertical="center" wrapText="1"/>
    </xf>
    <xf numFmtId="169" fontId="3" fillId="19" borderId="1" xfId="0" applyNumberFormat="1" applyFont="1" applyFill="1" applyBorder="1" applyAlignment="1">
      <alignment horizontal="center" vertical="center" wrapText="1"/>
    </xf>
    <xf numFmtId="191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91" fontId="1" fillId="19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6" fontId="3" fillId="0" borderId="0" xfId="0" applyNumberFormat="1" applyFont="1" applyFill="1" applyBorder="1" applyAlignment="1">
      <alignment horizontal="right" vertical="center" wrapText="1"/>
    </xf>
    <xf numFmtId="49" fontId="1" fillId="26" borderId="1" xfId="0" applyNumberFormat="1" applyFont="1" applyFill="1" applyBorder="1" applyAlignment="1">
      <alignment horizontal="left" vertical="center" wrapText="1"/>
    </xf>
    <xf numFmtId="49" fontId="76" fillId="26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3" fillId="0" borderId="1" xfId="254" applyFont="1" applyFill="1" applyBorder="1" applyAlignment="1">
      <alignment vertical="center" wrapText="1"/>
      <protection locked="0"/>
    </xf>
    <xf numFmtId="188" fontId="3" fillId="10" borderId="1" xfId="0" applyNumberFormat="1" applyFont="1" applyFill="1" applyBorder="1" applyAlignment="1">
      <alignment horizontal="center" vertical="center" wrapText="1"/>
    </xf>
    <xf numFmtId="0" fontId="1" fillId="0" borderId="1" xfId="254" applyFont="1" applyFill="1" applyBorder="1" applyAlignment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188" fontId="1" fillId="0" borderId="1" xfId="0" applyNumberFormat="1" applyFont="1" applyFill="1" applyBorder="1" applyAlignment="1">
      <alignment horizontal="center" vertical="center" wrapText="1"/>
    </xf>
    <xf numFmtId="188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>
      <alignment horizontal="center" vertical="center"/>
    </xf>
    <xf numFmtId="188" fontId="3" fillId="2" borderId="1" xfId="235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>
      <alignment horizontal="center" vertical="center"/>
    </xf>
    <xf numFmtId="169" fontId="1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9" fontId="3" fillId="10" borderId="1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86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1" xfId="235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0" xfId="135" applyFont="1" applyFill="1" applyBorder="1" applyAlignment="1">
      <alignment horizontal="center" vertical="center"/>
    </xf>
    <xf numFmtId="0" fontId="1" fillId="0" borderId="1" xfId="135" applyFont="1" applyFill="1" applyBorder="1" applyAlignment="1">
      <alignment horizontal="left" vertical="center" wrapText="1"/>
    </xf>
    <xf numFmtId="185" fontId="1" fillId="0" borderId="1" xfId="135" applyNumberFormat="1" applyFont="1" applyFill="1" applyBorder="1" applyAlignment="1">
      <alignment horizontal="left" vertical="center" wrapText="1"/>
    </xf>
    <xf numFmtId="0" fontId="3" fillId="0" borderId="1" xfId="135" applyFont="1" applyFill="1" applyBorder="1" applyAlignment="1">
      <alignment horizontal="center" vertical="center" wrapText="1"/>
    </xf>
    <xf numFmtId="0" fontId="3" fillId="0" borderId="14" xfId="135" applyFont="1" applyFill="1" applyBorder="1" applyAlignment="1">
      <alignment horizontal="center" vertical="center" wrapText="1"/>
    </xf>
    <xf numFmtId="0" fontId="3" fillId="0" borderId="18" xfId="135" applyFont="1" applyFill="1" applyBorder="1" applyAlignment="1">
      <alignment horizontal="center" vertical="center" wrapText="1"/>
    </xf>
    <xf numFmtId="0" fontId="1" fillId="0" borderId="0" xfId="235" applyNumberFormat="1" applyFont="1" applyFill="1" applyBorder="1" applyAlignment="1">
      <alignment horizontal="center" vertical="center" wrapText="1"/>
    </xf>
    <xf numFmtId="0" fontId="3" fillId="0" borderId="14" xfId="235" applyNumberFormat="1" applyFont="1" applyFill="1" applyBorder="1" applyAlignment="1">
      <alignment horizontal="center" vertical="center" wrapText="1"/>
    </xf>
    <xf numFmtId="0" fontId="3" fillId="0" borderId="18" xfId="235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4" fontId="1" fillId="19" borderId="21" xfId="0" applyNumberFormat="1" applyFont="1" applyFill="1" applyBorder="1" applyAlignment="1">
      <alignment horizontal="center" vertical="center" wrapText="1"/>
    </xf>
    <xf numFmtId="184" fontId="1" fillId="19" borderId="23" xfId="0" applyNumberFormat="1" applyFont="1" applyFill="1" applyBorder="1" applyAlignment="1">
      <alignment horizontal="center" vertical="center" wrapText="1"/>
    </xf>
    <xf numFmtId="187" fontId="1" fillId="0" borderId="21" xfId="0" applyNumberFormat="1" applyFont="1" applyFill="1" applyBorder="1" applyAlignment="1">
      <alignment horizontal="center" vertical="center" wrapText="1"/>
    </xf>
    <xf numFmtId="187" fontId="1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184" fontId="3" fillId="0" borderId="21" xfId="0" applyNumberFormat="1" applyFont="1" applyFill="1" applyBorder="1" applyAlignment="1">
      <alignment horizontal="center" vertical="center" wrapText="1"/>
    </xf>
    <xf numFmtId="184" fontId="3" fillId="0" borderId="23" xfId="0" applyNumberFormat="1" applyFont="1" applyFill="1" applyBorder="1" applyAlignment="1">
      <alignment horizontal="center" vertical="center" wrapText="1"/>
    </xf>
    <xf numFmtId="187" fontId="3" fillId="0" borderId="21" xfId="0" applyNumberFormat="1" applyFont="1" applyFill="1" applyBorder="1" applyAlignment="1">
      <alignment horizontal="center" vertical="center" wrapText="1"/>
    </xf>
    <xf numFmtId="187" fontId="3" fillId="0" borderId="23" xfId="0" applyNumberFormat="1" applyFont="1" applyFill="1" applyBorder="1" applyAlignment="1">
      <alignment horizontal="center" vertical="center" wrapText="1"/>
    </xf>
    <xf numFmtId="188" fontId="1" fillId="19" borderId="21" xfId="0" applyNumberFormat="1" applyFont="1" applyFill="1" applyBorder="1" applyAlignment="1">
      <alignment horizontal="right" vertical="center" wrapText="1"/>
    </xf>
    <xf numFmtId="188" fontId="1" fillId="19" borderId="23" xfId="0" applyNumberFormat="1" applyFont="1" applyFill="1" applyBorder="1" applyAlignment="1">
      <alignment horizontal="right" vertical="center" wrapText="1"/>
    </xf>
    <xf numFmtId="189" fontId="1" fillId="19" borderId="21" xfId="0" applyNumberFormat="1" applyFont="1" applyFill="1" applyBorder="1" applyAlignment="1">
      <alignment horizontal="right" vertical="center" wrapText="1"/>
    </xf>
    <xf numFmtId="189" fontId="1" fillId="19" borderId="23" xfId="0" applyNumberFormat="1" applyFont="1" applyFill="1" applyBorder="1" applyAlignment="1">
      <alignment horizontal="right" vertical="center" wrapText="1"/>
    </xf>
    <xf numFmtId="188" fontId="3" fillId="0" borderId="21" xfId="0" applyNumberFormat="1" applyFont="1" applyFill="1" applyBorder="1" applyAlignment="1">
      <alignment horizontal="right" vertical="center" wrapText="1"/>
    </xf>
    <xf numFmtId="188" fontId="3" fillId="0" borderId="23" xfId="0" applyNumberFormat="1" applyFont="1" applyFill="1" applyBorder="1" applyAlignment="1">
      <alignment horizontal="right" vertical="center" wrapText="1"/>
    </xf>
    <xf numFmtId="189" fontId="3" fillId="0" borderId="21" xfId="0" applyNumberFormat="1" applyFont="1" applyFill="1" applyBorder="1" applyAlignment="1">
      <alignment horizontal="right" vertical="center" wrapText="1"/>
    </xf>
    <xf numFmtId="189" fontId="3" fillId="0" borderId="23" xfId="0" applyNumberFormat="1" applyFont="1" applyFill="1" applyBorder="1" applyAlignment="1">
      <alignment horizontal="right" vertical="center" wrapText="1"/>
    </xf>
    <xf numFmtId="187" fontId="1" fillId="19" borderId="21" xfId="0" applyNumberFormat="1" applyFont="1" applyFill="1" applyBorder="1" applyAlignment="1">
      <alignment horizontal="center" vertical="center" wrapText="1"/>
    </xf>
    <xf numFmtId="187" fontId="1" fillId="19" borderId="23" xfId="0" applyNumberFormat="1" applyFont="1" applyFill="1" applyBorder="1" applyAlignment="1">
      <alignment horizontal="center" vertical="center" wrapText="1"/>
    </xf>
    <xf numFmtId="187" fontId="3" fillId="19" borderId="21" xfId="0" applyNumberFormat="1" applyFont="1" applyFill="1" applyBorder="1" applyAlignment="1">
      <alignment horizontal="center" vertical="center" wrapText="1"/>
    </xf>
    <xf numFmtId="187" fontId="3" fillId="19" borderId="23" xfId="0" applyNumberFormat="1" applyFont="1" applyFill="1" applyBorder="1" applyAlignment="1">
      <alignment horizontal="center" vertical="center" wrapText="1"/>
    </xf>
    <xf numFmtId="188" fontId="3" fillId="19" borderId="21" xfId="0" applyNumberFormat="1" applyFont="1" applyFill="1" applyBorder="1" applyAlignment="1">
      <alignment horizontal="right" vertical="center" wrapText="1"/>
    </xf>
    <xf numFmtId="188" fontId="3" fillId="19" borderId="2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186" fontId="3" fillId="0" borderId="21" xfId="0" applyNumberFormat="1" applyFont="1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84" fontId="3" fillId="19" borderId="1" xfId="0" applyNumberFormat="1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>
      <alignment horizontal="center" vertical="center" wrapText="1"/>
    </xf>
    <xf numFmtId="184" fontId="1" fillId="19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 wrapText="1"/>
    </xf>
    <xf numFmtId="184" fontId="4" fillId="0" borderId="22" xfId="0" applyNumberFormat="1" applyFont="1" applyFill="1" applyBorder="1" applyAlignment="1">
      <alignment horizontal="center" vertical="center" wrapText="1"/>
    </xf>
    <xf numFmtId="184" fontId="4" fillId="0" borderId="23" xfId="0" applyNumberFormat="1" applyFont="1" applyFill="1" applyBorder="1" applyAlignment="1">
      <alignment horizontal="center" vertical="center" wrapText="1"/>
    </xf>
    <xf numFmtId="187" fontId="4" fillId="0" borderId="22" xfId="0" applyNumberFormat="1" applyFont="1" applyFill="1" applyBorder="1" applyAlignment="1">
      <alignment horizontal="center" vertical="center" wrapText="1"/>
    </xf>
    <xf numFmtId="187" fontId="4" fillId="0" borderId="23" xfId="0" applyNumberFormat="1" applyFont="1" applyFill="1" applyBorder="1" applyAlignment="1">
      <alignment horizontal="center" vertical="center" wrapText="1"/>
    </xf>
    <xf numFmtId="187" fontId="4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184" fontId="1" fillId="19" borderId="22" xfId="0" applyNumberFormat="1" applyFont="1" applyFill="1" applyBorder="1" applyAlignment="1">
      <alignment horizontal="center" vertical="center" wrapText="1"/>
    </xf>
    <xf numFmtId="187" fontId="11" fillId="0" borderId="22" xfId="0" applyNumberFormat="1" applyFont="1" applyFill="1" applyBorder="1" applyAlignment="1">
      <alignment horizontal="center" vertical="center" wrapText="1"/>
    </xf>
    <xf numFmtId="187" fontId="11" fillId="0" borderId="23" xfId="0" applyNumberFormat="1" applyFont="1" applyFill="1" applyBorder="1" applyAlignment="1">
      <alignment horizontal="center" vertical="center" wrapText="1"/>
    </xf>
    <xf numFmtId="187" fontId="11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right" wrapText="1"/>
    </xf>
    <xf numFmtId="1" fontId="4" fillId="0" borderId="22" xfId="0" applyNumberFormat="1" applyFont="1" applyFill="1" applyBorder="1" applyAlignment="1">
      <alignment horizontal="right" wrapText="1"/>
    </xf>
    <xf numFmtId="1" fontId="4" fillId="0" borderId="23" xfId="0" applyNumberFormat="1" applyFont="1" applyFill="1" applyBorder="1" applyAlignment="1">
      <alignment horizontal="right" wrapText="1"/>
    </xf>
    <xf numFmtId="1" fontId="1" fillId="19" borderId="21" xfId="0" applyNumberFormat="1" applyFont="1" applyFill="1" applyBorder="1" applyAlignment="1">
      <alignment horizontal="right" wrapText="1" shrinkToFit="1"/>
    </xf>
    <xf numFmtId="1" fontId="1" fillId="19" borderId="22" xfId="0" applyNumberFormat="1" applyFont="1" applyFill="1" applyBorder="1" applyAlignment="1">
      <alignment horizontal="right" wrapText="1" shrinkToFit="1"/>
    </xf>
    <xf numFmtId="1" fontId="1" fillId="19" borderId="23" xfId="0" applyNumberFormat="1" applyFont="1" applyFill="1" applyBorder="1" applyAlignment="1">
      <alignment horizontal="right" wrapText="1" shrinkToFi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left" vertical="center" wrapText="1"/>
    </xf>
    <xf numFmtId="3" fontId="6" fillId="0" borderId="23" xfId="0" applyNumberFormat="1" applyFont="1" applyFill="1" applyBorder="1" applyAlignment="1">
      <alignment horizontal="left" vertical="center" wrapText="1"/>
    </xf>
    <xf numFmtId="184" fontId="3" fillId="19" borderId="21" xfId="0" applyNumberFormat="1" applyFont="1" applyFill="1" applyBorder="1" applyAlignment="1">
      <alignment horizontal="center" vertical="center" wrapText="1"/>
    </xf>
    <xf numFmtId="184" fontId="3" fillId="19" borderId="2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</cellXfs>
  <cellStyles count="353">
    <cellStyle name="_Fakt_2" xfId="29"/>
    <cellStyle name="_rozhufrovka 2009" xfId="57"/>
    <cellStyle name="_АТиСТ 5а МТР липень 2008" xfId="19"/>
    <cellStyle name="_ПРГК сводний_" xfId="60"/>
    <cellStyle name="_УТГ" xfId="52"/>
    <cellStyle name="_Феодосия 5а МТР липень 2008" xfId="46"/>
    <cellStyle name="_ХТГ довідка." xfId="49"/>
    <cellStyle name="_Шебелинка 5а МТР липень 2008" xfId="10"/>
    <cellStyle name="20% - Accent1" xfId="51"/>
    <cellStyle name="20% - Accent2" xfId="53"/>
    <cellStyle name="20% - Accent3" xfId="44"/>
    <cellStyle name="20% - Accent4" xfId="56"/>
    <cellStyle name="20% - Accent5" xfId="62"/>
    <cellStyle name="20% - Accent6" xfId="36"/>
    <cellStyle name="20% - Акцент1 2" xfId="54"/>
    <cellStyle name="20% - Акцент1 3" xfId="47"/>
    <cellStyle name="20% - Акцент2 2" xfId="64"/>
    <cellStyle name="20% - Акцент2 3" xfId="65"/>
    <cellStyle name="20% - Акцент3 2" xfId="66"/>
    <cellStyle name="20% - Акцент3 3" xfId="67"/>
    <cellStyle name="20% - Акцент4 2" xfId="5"/>
    <cellStyle name="20% - Акцент4 3" xfId="26"/>
    <cellStyle name="20% - Акцент5 2" xfId="6"/>
    <cellStyle name="20% - Акцент5 3" xfId="68"/>
    <cellStyle name="20% - Акцент6 2" xfId="70"/>
    <cellStyle name="20% - Акцент6 3" xfId="13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40% - Акцент1 2" xfId="78"/>
    <cellStyle name="40% - Акцент1 3" xfId="79"/>
    <cellStyle name="40% - Акцент2 2" xfId="80"/>
    <cellStyle name="40% - Акцент2 3" xfId="81"/>
    <cellStyle name="40% - Акцент3 2" xfId="82"/>
    <cellStyle name="40% - Акцент3 3" xfId="83"/>
    <cellStyle name="40% - Акцент4 2" xfId="84"/>
    <cellStyle name="40% - Акцент4 3" xfId="85"/>
    <cellStyle name="40% - Акцент5 2" xfId="87"/>
    <cellStyle name="40% - Акцент5 3" xfId="89"/>
    <cellStyle name="40% - Акцент6 2" xfId="91"/>
    <cellStyle name="40% - Акцент6 3" xfId="93"/>
    <cellStyle name="60% - Accent1" xfId="94"/>
    <cellStyle name="60% - Accent2" xfId="95"/>
    <cellStyle name="60% - Accent3" xfId="96"/>
    <cellStyle name="60% - Accent4" xfId="97"/>
    <cellStyle name="60% - Accent5" xfId="98"/>
    <cellStyle name="60% - Accent6" xfId="99"/>
    <cellStyle name="60% - Акцент1 2" xfId="100"/>
    <cellStyle name="60% - Акцент1 3" xfId="101"/>
    <cellStyle name="60% - Акцент2 2" xfId="39"/>
    <cellStyle name="60% - Акцент2 3" xfId="11"/>
    <cellStyle name="60% - Акцент3 2" xfId="102"/>
    <cellStyle name="60% - Акцент3 3" xfId="103"/>
    <cellStyle name="60% - Акцент4 2" xfId="106"/>
    <cellStyle name="60% - Акцент4 3" xfId="108"/>
    <cellStyle name="60% - Акцент5 2" xfId="109"/>
    <cellStyle name="60% - Акцент5 3" xfId="110"/>
    <cellStyle name="60% - Акцент6 2" xfId="111"/>
    <cellStyle name="60% - Акцент6 3" xfId="23"/>
    <cellStyle name="Accent1" xfId="112"/>
    <cellStyle name="Accent2" xfId="113"/>
    <cellStyle name="Accent3" xfId="114"/>
    <cellStyle name="Accent4" xfId="4"/>
    <cellStyle name="Accent5" xfId="117"/>
    <cellStyle name="Accent6" xfId="119"/>
    <cellStyle name="Bad" xfId="121"/>
    <cellStyle name="Calculation" xfId="123"/>
    <cellStyle name="Check Cell" xfId="124"/>
    <cellStyle name="Column-Header" xfId="127"/>
    <cellStyle name="Column-Header 2" xfId="129"/>
    <cellStyle name="Column-Header 3" xfId="131"/>
    <cellStyle name="Column-Header 4" xfId="133"/>
    <cellStyle name="Column-Header 5" xfId="134"/>
    <cellStyle name="Column-Header 6" xfId="137"/>
    <cellStyle name="Column-Header 7" xfId="139"/>
    <cellStyle name="Column-Header 7 2" xfId="71"/>
    <cellStyle name="Column-Header 8" xfId="142"/>
    <cellStyle name="Column-Header 8 2" xfId="28"/>
    <cellStyle name="Column-Header 9" xfId="146"/>
    <cellStyle name="Column-Header 9 2" xfId="147"/>
    <cellStyle name="Column-Header_Zvit rux-koshtiv 2010 Департамент " xfId="148"/>
    <cellStyle name="Comma_2005_03_15-Финансовый_БГ" xfId="150"/>
    <cellStyle name="Define-Column" xfId="152"/>
    <cellStyle name="Define-Column 10" xfId="61"/>
    <cellStyle name="Define-Column 2" xfId="141"/>
    <cellStyle name="Define-Column 3" xfId="145"/>
    <cellStyle name="Define-Column 4" xfId="155"/>
    <cellStyle name="Define-Column 5" xfId="158"/>
    <cellStyle name="Define-Column 6" xfId="161"/>
    <cellStyle name="Define-Column 7" xfId="163"/>
    <cellStyle name="Define-Column 7 2" xfId="165"/>
    <cellStyle name="Define-Column 7 3" xfId="167"/>
    <cellStyle name="Define-Column 8" xfId="1"/>
    <cellStyle name="Define-Column 8 2" xfId="168"/>
    <cellStyle name="Define-Column 8 3" xfId="15"/>
    <cellStyle name="Define-Column 9" xfId="170"/>
    <cellStyle name="Define-Column 9 2" xfId="172"/>
    <cellStyle name="Define-Column 9 3" xfId="174"/>
    <cellStyle name="Define-Column_Zvit rux-koshtiv 2010 Департамент " xfId="116"/>
    <cellStyle name="Explanatory Text" xfId="175"/>
    <cellStyle name="FS10" xfId="128"/>
    <cellStyle name="Good" xfId="176"/>
    <cellStyle name="Heading 1" xfId="144"/>
    <cellStyle name="Heading 2" xfId="154"/>
    <cellStyle name="Heading 3" xfId="157"/>
    <cellStyle name="Heading 4" xfId="160"/>
    <cellStyle name="Hyperlink 2" xfId="177"/>
    <cellStyle name="Input" xfId="126"/>
    <cellStyle name="Level0" xfId="178"/>
    <cellStyle name="Level0 10" xfId="179"/>
    <cellStyle name="Level0 2" xfId="181"/>
    <cellStyle name="Level0 2 2" xfId="182"/>
    <cellStyle name="Level0 3" xfId="184"/>
    <cellStyle name="Level0 3 2" xfId="185"/>
    <cellStyle name="Level0 4" xfId="186"/>
    <cellStyle name="Level0 4 2" xfId="189"/>
    <cellStyle name="Level0 5" xfId="59"/>
    <cellStyle name="Level0 6" xfId="191"/>
    <cellStyle name="Level0 7" xfId="193"/>
    <cellStyle name="Level0 7 2" xfId="194"/>
    <cellStyle name="Level0 7 3" xfId="195"/>
    <cellStyle name="Level0 8" xfId="198"/>
    <cellStyle name="Level0 8 2" xfId="3"/>
    <cellStyle name="Level0 8 3" xfId="115"/>
    <cellStyle name="Level0 9" xfId="18"/>
    <cellStyle name="Level0 9 2" xfId="199"/>
    <cellStyle name="Level0 9 3" xfId="200"/>
    <cellStyle name="Level0_Zvit rux-koshtiv 2010 Департамент " xfId="21"/>
    <cellStyle name="Level1" xfId="201"/>
    <cellStyle name="Level1 2" xfId="202"/>
    <cellStyle name="Level1-Numbers" xfId="204"/>
    <cellStyle name="Level1-Numbers 2" xfId="205"/>
    <cellStyle name="Level1-Numbers-Hide" xfId="206"/>
    <cellStyle name="Level2" xfId="208"/>
    <cellStyle name="Level2 2" xfId="210"/>
    <cellStyle name="Level2-Hide" xfId="211"/>
    <cellStyle name="Level2-Hide 2" xfId="122"/>
    <cellStyle name="Level2-Numbers" xfId="33"/>
    <cellStyle name="Level2-Numbers 2" xfId="212"/>
    <cellStyle name="Level2-Numbers-Hide" xfId="214"/>
    <cellStyle name="Level3" xfId="35"/>
    <cellStyle name="Level3 2" xfId="217"/>
    <cellStyle name="Level3 3" xfId="219"/>
    <cellStyle name="Level3_План департамент_2010_1207" xfId="105"/>
    <cellStyle name="Level3-Hide" xfId="88"/>
    <cellStyle name="Level3-Hide 2" xfId="63"/>
    <cellStyle name="Level3-Numbers" xfId="220"/>
    <cellStyle name="Level3-Numbers 2" xfId="225"/>
    <cellStyle name="Level3-Numbers 3" xfId="227"/>
    <cellStyle name="Level3-Numbers_План департамент_2010_1207" xfId="228"/>
    <cellStyle name="Level3-Numbers-Hide" xfId="183"/>
    <cellStyle name="Level4" xfId="230"/>
    <cellStyle name="Level4 2" xfId="55"/>
    <cellStyle name="Level4-Hide" xfId="231"/>
    <cellStyle name="Level4-Hide 2" xfId="232"/>
    <cellStyle name="Level4-Numbers" xfId="9"/>
    <cellStyle name="Level4-Numbers 2" xfId="234"/>
    <cellStyle name="Level4-Numbers-Hide" xfId="238"/>
    <cellStyle name="Level5" xfId="8"/>
    <cellStyle name="Level5 2" xfId="233"/>
    <cellStyle name="Level5-Hide" xfId="237"/>
    <cellStyle name="Level5-Hide 2" xfId="136"/>
    <cellStyle name="Level5-Numbers" xfId="239"/>
    <cellStyle name="Level5-Numbers 2" xfId="241"/>
    <cellStyle name="Level5-Numbers-Hide" xfId="86"/>
    <cellStyle name="Level6" xfId="188"/>
    <cellStyle name="Level6 2" xfId="242"/>
    <cellStyle name="Level6-Hide" xfId="171"/>
    <cellStyle name="Level6-Hide 2" xfId="243"/>
    <cellStyle name="Level6-Numbers" xfId="244"/>
    <cellStyle name="Level6-Numbers 2" xfId="27"/>
    <cellStyle name="Level7" xfId="246"/>
    <cellStyle name="Level7-Hide" xfId="180"/>
    <cellStyle name="Level7-Numbers" xfId="236"/>
    <cellStyle name="Linked Cell" xfId="248"/>
    <cellStyle name="Neutral" xfId="251"/>
    <cellStyle name="Normal 2" xfId="253"/>
    <cellStyle name="Normal_2005_03_15-Финансовый_БГ" xfId="216"/>
    <cellStyle name="Normal_GSE DCF_Model_31_07_09 final" xfId="254"/>
    <cellStyle name="Note" xfId="213"/>
    <cellStyle name="Number-Cells" xfId="255"/>
    <cellStyle name="Number-Cells-Column2" xfId="2"/>
    <cellStyle name="Number-Cells-Column5" xfId="256"/>
    <cellStyle name="Output" xfId="257"/>
    <cellStyle name="Row-Header" xfId="258"/>
    <cellStyle name="Row-Header 2" xfId="259"/>
    <cellStyle name="Title" xfId="224"/>
    <cellStyle name="Total" xfId="260"/>
    <cellStyle name="Warning Text" xfId="192"/>
    <cellStyle name="Акцент1 2" xfId="261"/>
    <cellStyle name="Акцент1 3" xfId="262"/>
    <cellStyle name="Акцент2 2" xfId="263"/>
    <cellStyle name="Акцент2 3" xfId="45"/>
    <cellStyle name="Акцент3 2" xfId="43"/>
    <cellStyle name="Акцент3 3" xfId="264"/>
    <cellStyle name="Акцент4 2" xfId="265"/>
    <cellStyle name="Акцент4 3" xfId="48"/>
    <cellStyle name="Акцент5 2" xfId="266"/>
    <cellStyle name="Акцент5 3" xfId="267"/>
    <cellStyle name="Акцент6 2" xfId="268"/>
    <cellStyle name="Акцент6 3" xfId="20"/>
    <cellStyle name="Ввод  2" xfId="197"/>
    <cellStyle name="Ввод  3" xfId="17"/>
    <cellStyle name="Вывод 2" xfId="269"/>
    <cellStyle name="Вывод 3" xfId="37"/>
    <cellStyle name="Вычисление 2" xfId="215"/>
    <cellStyle name="Вычисление 3" xfId="218"/>
    <cellStyle name="Денежный 2" xfId="270"/>
    <cellStyle name="Заголовок 1 2" xfId="271"/>
    <cellStyle name="Заголовок 1 3" xfId="272"/>
    <cellStyle name="Заголовок 2 2" xfId="130"/>
    <cellStyle name="Заголовок 2 3" xfId="132"/>
    <cellStyle name="Заголовок 3 2" xfId="273"/>
    <cellStyle name="Заголовок 3 3" xfId="274"/>
    <cellStyle name="Заголовок 4 2" xfId="276"/>
    <cellStyle name="Заголовок 4 3" xfId="278"/>
    <cellStyle name="Итог 2" xfId="58"/>
    <cellStyle name="Итог 3" xfId="190"/>
    <cellStyle name="Контрольная ячейка 2" xfId="42"/>
    <cellStyle name="Контрольная ячейка 3" xfId="22"/>
    <cellStyle name="Название 2" xfId="279"/>
    <cellStyle name="Название 3" xfId="280"/>
    <cellStyle name="Нейтральный 2" xfId="281"/>
    <cellStyle name="Нейтральный 3" xfId="282"/>
    <cellStyle name="Обычный" xfId="0" builtinId="0"/>
    <cellStyle name="Обычный 10" xfId="25"/>
    <cellStyle name="Обычный 11" xfId="283"/>
    <cellStyle name="Обычный 12" xfId="284"/>
    <cellStyle name="Обычный 13" xfId="90"/>
    <cellStyle name="Обычный 14" xfId="92"/>
    <cellStyle name="Обычный 15" xfId="285"/>
    <cellStyle name="Обычный 16" xfId="286"/>
    <cellStyle name="Обычный 17" xfId="287"/>
    <cellStyle name="Обычный 18" xfId="247"/>
    <cellStyle name="Обычный 2" xfId="235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50"/>
    <cellStyle name="Обычный 2 2" xfId="135"/>
    <cellStyle name="Обычный 2 2 2" xfId="295"/>
    <cellStyle name="Обычный 2 2 3" xfId="296"/>
    <cellStyle name="Обычный 2 2_Расшифровка прочих" xfId="297"/>
    <cellStyle name="Обычный 2 3" xfId="138"/>
    <cellStyle name="Обычный 2 4" xfId="140"/>
    <cellStyle name="Обычный 2 5" xfId="143"/>
    <cellStyle name="Обычный 2 6" xfId="153"/>
    <cellStyle name="Обычный 2 7" xfId="156"/>
    <cellStyle name="Обычный 2 8" xfId="159"/>
    <cellStyle name="Обычный 2 9" xfId="162"/>
    <cellStyle name="Обычный 2_2604-2010" xfId="120"/>
    <cellStyle name="Обычный 3" xfId="275"/>
    <cellStyle name="Обычный 3 10" xfId="298"/>
    <cellStyle name="Обычный 3 11" xfId="299"/>
    <cellStyle name="Обычный 3 12" xfId="300"/>
    <cellStyle name="Обычный 3 13" xfId="301"/>
    <cellStyle name="Обычный 3 14" xfId="302"/>
    <cellStyle name="Обычный 3 2" xfId="303"/>
    <cellStyle name="Обычный 3 3" xfId="304"/>
    <cellStyle name="Обычный 3 4" xfId="306"/>
    <cellStyle name="Обычный 3 5" xfId="223"/>
    <cellStyle name="Обычный 3 6" xfId="226"/>
    <cellStyle name="Обычный 3 7" xfId="307"/>
    <cellStyle name="Обычный 3 8" xfId="308"/>
    <cellStyle name="Обычный 3 9" xfId="309"/>
    <cellStyle name="Обычный 3_Дефицит_7 млрд_0608_бс" xfId="125"/>
    <cellStyle name="Обычный 4" xfId="277"/>
    <cellStyle name="Обычный 5" xfId="164"/>
    <cellStyle name="Обычный 5 2" xfId="14"/>
    <cellStyle name="Обычный 6" xfId="166"/>
    <cellStyle name="Обычный 6 2" xfId="173"/>
    <cellStyle name="Обычный 6 3" xfId="310"/>
    <cellStyle name="Обычный 6 4" xfId="311"/>
    <cellStyle name="Обычный 6_Дефицит_7 млрд_0608_бс" xfId="312"/>
    <cellStyle name="Обычный 7" xfId="313"/>
    <cellStyle name="Обычный 7 2" xfId="252"/>
    <cellStyle name="Обычный 8" xfId="314"/>
    <cellStyle name="Обычный 9" xfId="315"/>
    <cellStyle name="Обычный 9 2" xfId="316"/>
    <cellStyle name="Плохой 2" xfId="203"/>
    <cellStyle name="Плохой 3" xfId="317"/>
    <cellStyle name="Пояснение 2" xfId="32"/>
    <cellStyle name="Пояснение 3" xfId="209"/>
    <cellStyle name="Примечание 2" xfId="318"/>
    <cellStyle name="Примечание 3" xfId="38"/>
    <cellStyle name="Процентный 2" xfId="104"/>
    <cellStyle name="Процентный 2 10" xfId="169"/>
    <cellStyle name="Процентный 2 11" xfId="69"/>
    <cellStyle name="Процентный 2 12" xfId="12"/>
    <cellStyle name="Процентный 2 13" xfId="319"/>
    <cellStyle name="Процентный 2 14" xfId="320"/>
    <cellStyle name="Процентный 2 15" xfId="240"/>
    <cellStyle name="Процентный 2 16" xfId="321"/>
    <cellStyle name="Процентный 2 2" xfId="196"/>
    <cellStyle name="Процентный 2 3" xfId="16"/>
    <cellStyle name="Процентный 2 4" xfId="322"/>
    <cellStyle name="Процентный 2 5" xfId="323"/>
    <cellStyle name="Процентный 2 6" xfId="324"/>
    <cellStyle name="Процентный 2 7" xfId="24"/>
    <cellStyle name="Процентный 2 8" xfId="325"/>
    <cellStyle name="Процентный 2 9" xfId="326"/>
    <cellStyle name="Процентный 3" xfId="107"/>
    <cellStyle name="Процентный 4" xfId="327"/>
    <cellStyle name="Процентный 4 2" xfId="328"/>
    <cellStyle name="Связанная ячейка 2" xfId="329"/>
    <cellStyle name="Связанная ячейка 3" xfId="250"/>
    <cellStyle name="Стиль 1" xfId="330"/>
    <cellStyle name="Стиль 1 2" xfId="331"/>
    <cellStyle name="Стиль 1 3" xfId="151"/>
    <cellStyle name="Стиль 1 4" xfId="332"/>
    <cellStyle name="Стиль 1 5" xfId="333"/>
    <cellStyle name="Стиль 1 6" xfId="335"/>
    <cellStyle name="Стиль 1 7" xfId="31"/>
    <cellStyle name="Текст предупреждения 2" xfId="336"/>
    <cellStyle name="Текст предупреждения 3" xfId="337"/>
    <cellStyle name="Тысячи [0]_1.62" xfId="222"/>
    <cellStyle name="Тысячи_1.62" xfId="338"/>
    <cellStyle name="Финансовый 2" xfId="339"/>
    <cellStyle name="Финансовый 2 10" xfId="207"/>
    <cellStyle name="Финансовый 2 11" xfId="34"/>
    <cellStyle name="Финансовый 2 12" xfId="229"/>
    <cellStyle name="Финансовый 2 13" xfId="7"/>
    <cellStyle name="Финансовый 2 14" xfId="187"/>
    <cellStyle name="Финансовый 2 15" xfId="245"/>
    <cellStyle name="Финансовый 2 16" xfId="40"/>
    <cellStyle name="Финансовый 2 17" xfId="41"/>
    <cellStyle name="Финансовый 2 2" xfId="249"/>
    <cellStyle name="Финансовый 2 3" xfId="340"/>
    <cellStyle name="Финансовый 2 4" xfId="341"/>
    <cellStyle name="Финансовый 2 5" xfId="342"/>
    <cellStyle name="Финансовый 2 6" xfId="343"/>
    <cellStyle name="Финансовый 2 7" xfId="344"/>
    <cellStyle name="Финансовый 2 8" xfId="345"/>
    <cellStyle name="Финансовый 2 9" xfId="346"/>
    <cellStyle name="Финансовый 3" xfId="347"/>
    <cellStyle name="Финансовый 3 2" xfId="348"/>
    <cellStyle name="Финансовый 4" xfId="349"/>
    <cellStyle name="Финансовый 4 2" xfId="334"/>
    <cellStyle name="Финансовый 4 3" xfId="30"/>
    <cellStyle name="Финансовый 5" xfId="350"/>
    <cellStyle name="Финансовый 6" xfId="149"/>
    <cellStyle name="Финансовый 7" xfId="351"/>
    <cellStyle name="Хороший 2" xfId="118"/>
    <cellStyle name="Хороший 3" xfId="288"/>
    <cellStyle name="числовой" xfId="352"/>
    <cellStyle name="Ю" xfId="221"/>
    <cellStyle name="Ю-FreeSet_10" xfId="30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72"/>
  <sheetViews>
    <sheetView tabSelected="1" zoomScale="75" zoomScaleSheetLayoutView="69" workbookViewId="0">
      <selection activeCell="T13" sqref="T13"/>
    </sheetView>
  </sheetViews>
  <sheetFormatPr defaultRowHeight="18.75"/>
  <cols>
    <col min="1" max="1" width="84" style="53" customWidth="1"/>
    <col min="2" max="2" width="15.28515625" style="8" customWidth="1"/>
    <col min="3" max="5" width="18" style="8" customWidth="1"/>
    <col min="6" max="9" width="16.7109375" style="53" customWidth="1"/>
    <col min="10" max="10" width="18.140625" style="53" customWidth="1"/>
    <col min="11" max="11" width="10" style="53" customWidth="1"/>
    <col min="12" max="12" width="9.5703125" style="53" customWidth="1"/>
    <col min="13" max="14" width="9.140625" style="53" customWidth="1"/>
    <col min="15" max="15" width="10.5703125" style="53" customWidth="1"/>
    <col min="16" max="16384" width="9.140625" style="53"/>
  </cols>
  <sheetData>
    <row r="1" spans="1:10" ht="18.75" customHeight="1">
      <c r="B1" s="71"/>
      <c r="D1" s="53"/>
      <c r="E1" s="53"/>
      <c r="G1" s="203" t="s">
        <v>0</v>
      </c>
      <c r="H1" s="203"/>
      <c r="I1" s="203"/>
      <c r="J1" s="203"/>
    </row>
    <row r="2" spans="1:10">
      <c r="B2" s="71"/>
      <c r="D2" s="53"/>
      <c r="E2" s="53"/>
      <c r="F2" s="204" t="s">
        <v>1</v>
      </c>
      <c r="G2" s="204"/>
      <c r="H2" s="204"/>
      <c r="I2" s="204"/>
      <c r="J2" s="204"/>
    </row>
    <row r="3" spans="1:10" ht="18.75" customHeight="1">
      <c r="A3" s="205"/>
      <c r="B3" s="206"/>
      <c r="D3" s="71"/>
      <c r="E3" s="71"/>
      <c r="F3" s="204" t="s">
        <v>2</v>
      </c>
      <c r="G3" s="204"/>
      <c r="H3" s="204"/>
      <c r="I3" s="204"/>
      <c r="J3" s="204"/>
    </row>
    <row r="4" spans="1:10" ht="18.75" customHeight="1">
      <c r="A4" s="8"/>
      <c r="D4" s="71"/>
      <c r="E4" s="71"/>
      <c r="F4" s="71"/>
      <c r="G4" s="207"/>
      <c r="H4" s="207"/>
      <c r="I4" s="207"/>
      <c r="J4" s="207"/>
    </row>
    <row r="5" spans="1:10" ht="18.75" customHeight="1">
      <c r="A5" s="8"/>
      <c r="D5" s="71"/>
      <c r="E5" s="71"/>
      <c r="F5" s="71"/>
      <c r="G5" s="203"/>
      <c r="H5" s="203"/>
      <c r="I5" s="80"/>
      <c r="J5" s="80"/>
    </row>
    <row r="6" spans="1:10" ht="18.75" customHeight="1">
      <c r="A6" s="8"/>
      <c r="D6" s="71"/>
      <c r="E6" s="71"/>
      <c r="F6" s="71"/>
      <c r="G6" s="80"/>
      <c r="H6" s="80"/>
      <c r="I6" s="80"/>
      <c r="J6" s="80"/>
    </row>
    <row r="7" spans="1:10" ht="123" customHeight="1">
      <c r="A7" s="208" t="s">
        <v>3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ht="47.1" customHeight="1">
      <c r="A8" s="208" t="s">
        <v>4</v>
      </c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8.75" customHeight="1">
      <c r="A9" s="209"/>
      <c r="B9" s="209"/>
      <c r="D9" s="71"/>
      <c r="E9" s="71"/>
      <c r="F9" s="71"/>
      <c r="G9" s="203"/>
      <c r="H9" s="203"/>
      <c r="I9" s="203"/>
      <c r="J9" s="203"/>
    </row>
    <row r="10" spans="1:10" ht="20.100000000000001" customHeight="1">
      <c r="A10" s="164"/>
      <c r="B10" s="210"/>
      <c r="C10" s="210"/>
      <c r="D10" s="210"/>
      <c r="E10" s="210"/>
      <c r="F10" s="210"/>
      <c r="G10" s="165"/>
      <c r="H10" s="166"/>
      <c r="I10" s="181" t="s">
        <v>5</v>
      </c>
      <c r="J10" s="28" t="s">
        <v>6</v>
      </c>
    </row>
    <row r="11" spans="1:10" ht="44.1" customHeight="1">
      <c r="A11" s="167" t="s">
        <v>7</v>
      </c>
      <c r="B11" s="211" t="s">
        <v>8</v>
      </c>
      <c r="C11" s="211"/>
      <c r="D11" s="211"/>
      <c r="E11" s="211"/>
      <c r="F11" s="211"/>
      <c r="G11" s="168"/>
      <c r="H11" s="169"/>
      <c r="I11" s="182" t="s">
        <v>9</v>
      </c>
      <c r="J11" s="183">
        <v>42662070</v>
      </c>
    </row>
    <row r="12" spans="1:10" ht="35.1" customHeight="1">
      <c r="A12" s="167" t="s">
        <v>10</v>
      </c>
      <c r="B12" s="211" t="s">
        <v>11</v>
      </c>
      <c r="C12" s="211"/>
      <c r="D12" s="211"/>
      <c r="E12" s="211"/>
      <c r="F12" s="211"/>
      <c r="G12" s="170"/>
      <c r="H12" s="171"/>
      <c r="I12" s="182" t="s">
        <v>12</v>
      </c>
      <c r="J12" s="183">
        <v>150</v>
      </c>
    </row>
    <row r="13" spans="1:10" ht="35.1" customHeight="1">
      <c r="A13" s="167" t="s">
        <v>13</v>
      </c>
      <c r="B13" s="211" t="s">
        <v>14</v>
      </c>
      <c r="C13" s="211"/>
      <c r="D13" s="211"/>
      <c r="E13" s="211"/>
      <c r="F13" s="211"/>
      <c r="G13" s="170"/>
      <c r="H13" s="171"/>
      <c r="I13" s="182" t="s">
        <v>15</v>
      </c>
      <c r="J13" s="183">
        <v>5610700000</v>
      </c>
    </row>
    <row r="14" spans="1:10" ht="35.1" customHeight="1">
      <c r="A14" s="167" t="s">
        <v>16</v>
      </c>
      <c r="B14" s="211"/>
      <c r="C14" s="211"/>
      <c r="D14" s="211"/>
      <c r="E14" s="211"/>
      <c r="F14" s="211"/>
      <c r="G14" s="168"/>
      <c r="H14" s="169"/>
      <c r="I14" s="182" t="s">
        <v>17</v>
      </c>
      <c r="J14" s="183"/>
    </row>
    <row r="15" spans="1:10" ht="35.1" customHeight="1">
      <c r="A15" s="167" t="s">
        <v>18</v>
      </c>
      <c r="B15" s="211" t="s">
        <v>19</v>
      </c>
      <c r="C15" s="211"/>
      <c r="D15" s="211"/>
      <c r="E15" s="211"/>
      <c r="F15" s="211"/>
      <c r="G15" s="168"/>
      <c r="H15" s="169"/>
      <c r="I15" s="182" t="s">
        <v>20</v>
      </c>
      <c r="J15" s="183"/>
    </row>
    <row r="16" spans="1:10" ht="35.1" customHeight="1">
      <c r="A16" s="167" t="s">
        <v>21</v>
      </c>
      <c r="B16" s="211" t="s">
        <v>22</v>
      </c>
      <c r="C16" s="211"/>
      <c r="D16" s="211"/>
      <c r="E16" s="211"/>
      <c r="F16" s="211"/>
      <c r="G16" s="168"/>
      <c r="H16" s="172"/>
      <c r="I16" s="184" t="s">
        <v>23</v>
      </c>
      <c r="J16" s="183" t="s">
        <v>24</v>
      </c>
    </row>
    <row r="17" spans="1:10" ht="35.1" customHeight="1">
      <c r="A17" s="167" t="s">
        <v>25</v>
      </c>
      <c r="B17" s="211"/>
      <c r="C17" s="211"/>
      <c r="D17" s="211"/>
      <c r="E17" s="211"/>
      <c r="F17" s="211"/>
      <c r="G17" s="211" t="s">
        <v>26</v>
      </c>
      <c r="H17" s="212"/>
      <c r="I17" s="213"/>
      <c r="J17" s="185"/>
    </row>
    <row r="18" spans="1:10" ht="35.1" customHeight="1">
      <c r="A18" s="167" t="s">
        <v>27</v>
      </c>
      <c r="B18" s="211" t="s">
        <v>28</v>
      </c>
      <c r="C18" s="211"/>
      <c r="D18" s="211"/>
      <c r="E18" s="211"/>
      <c r="F18" s="211"/>
      <c r="G18" s="211" t="s">
        <v>29</v>
      </c>
      <c r="H18" s="212"/>
      <c r="I18" s="213"/>
      <c r="J18" s="185"/>
    </row>
    <row r="19" spans="1:10" ht="35.1" customHeight="1">
      <c r="A19" s="167" t="s">
        <v>30</v>
      </c>
      <c r="B19" s="211">
        <v>85</v>
      </c>
      <c r="C19" s="211"/>
      <c r="D19" s="211"/>
      <c r="E19" s="211"/>
      <c r="F19" s="211"/>
      <c r="G19" s="168"/>
      <c r="H19" s="168"/>
      <c r="I19" s="168"/>
      <c r="J19" s="169"/>
    </row>
    <row r="20" spans="1:10" ht="35.1" customHeight="1">
      <c r="A20" s="167" t="s">
        <v>31</v>
      </c>
      <c r="B20" s="211" t="s">
        <v>32</v>
      </c>
      <c r="C20" s="211"/>
      <c r="D20" s="211"/>
      <c r="E20" s="211"/>
      <c r="F20" s="211"/>
      <c r="G20" s="170"/>
      <c r="H20" s="170"/>
      <c r="I20" s="170"/>
      <c r="J20" s="171"/>
    </row>
    <row r="21" spans="1:10" ht="35.1" customHeight="1">
      <c r="A21" s="167" t="s">
        <v>33</v>
      </c>
      <c r="B21" s="211" t="s">
        <v>34</v>
      </c>
      <c r="C21" s="211"/>
      <c r="D21" s="211"/>
      <c r="E21" s="211"/>
      <c r="F21" s="211"/>
      <c r="G21" s="168"/>
      <c r="H21" s="168"/>
      <c r="I21" s="168"/>
      <c r="J21" s="169"/>
    </row>
    <row r="22" spans="1:10" ht="35.1" customHeight="1">
      <c r="A22" s="167" t="s">
        <v>35</v>
      </c>
      <c r="B22" s="211" t="s">
        <v>36</v>
      </c>
      <c r="C22" s="211"/>
      <c r="D22" s="211"/>
      <c r="E22" s="211"/>
      <c r="F22" s="211"/>
      <c r="G22" s="170"/>
      <c r="H22" s="170"/>
      <c r="I22" s="170"/>
      <c r="J22" s="171"/>
    </row>
    <row r="23" spans="1:10" ht="47.1" customHeight="1">
      <c r="A23" s="214" t="s">
        <v>37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ht="9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>
      <c r="A25" s="214" t="s">
        <v>38</v>
      </c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ht="12" customHeight="1">
      <c r="B26" s="79"/>
      <c r="C26" s="5"/>
      <c r="D26" s="79"/>
      <c r="E26" s="79"/>
      <c r="F26" s="79"/>
      <c r="G26" s="79"/>
      <c r="H26" s="79"/>
      <c r="I26" s="79"/>
      <c r="J26" s="79"/>
    </row>
    <row r="27" spans="1:10" ht="31.5" customHeight="1">
      <c r="A27" s="227" t="s">
        <v>39</v>
      </c>
      <c r="B27" s="228" t="s">
        <v>40</v>
      </c>
      <c r="C27" s="229" t="s">
        <v>41</v>
      </c>
      <c r="D27" s="229" t="s">
        <v>42</v>
      </c>
      <c r="E27" s="231" t="s">
        <v>43</v>
      </c>
      <c r="F27" s="228" t="s">
        <v>44</v>
      </c>
      <c r="G27" s="215" t="s">
        <v>45</v>
      </c>
      <c r="H27" s="216"/>
      <c r="I27" s="216"/>
      <c r="J27" s="217"/>
    </row>
    <row r="28" spans="1:10" ht="54.75" customHeight="1">
      <c r="A28" s="227"/>
      <c r="B28" s="228"/>
      <c r="C28" s="230"/>
      <c r="D28" s="230"/>
      <c r="E28" s="232"/>
      <c r="F28" s="228"/>
      <c r="G28" s="15" t="s">
        <v>46</v>
      </c>
      <c r="H28" s="15" t="s">
        <v>47</v>
      </c>
      <c r="I28" s="15" t="s">
        <v>48</v>
      </c>
      <c r="J28" s="15" t="s">
        <v>49</v>
      </c>
    </row>
    <row r="29" spans="1:10" ht="20.100000000000001" customHeight="1">
      <c r="A29" s="28">
        <v>1</v>
      </c>
      <c r="B29" s="15">
        <v>2</v>
      </c>
      <c r="C29" s="15">
        <v>3</v>
      </c>
      <c r="D29" s="15">
        <v>4</v>
      </c>
      <c r="E29" s="15">
        <v>5</v>
      </c>
      <c r="F29" s="15">
        <v>6</v>
      </c>
      <c r="G29" s="15">
        <v>7</v>
      </c>
      <c r="H29" s="15">
        <v>8</v>
      </c>
      <c r="I29" s="15">
        <v>9</v>
      </c>
      <c r="J29" s="15">
        <v>10</v>
      </c>
    </row>
    <row r="30" spans="1:10" ht="24.95" customHeight="1">
      <c r="A30" s="218" t="s">
        <v>50</v>
      </c>
      <c r="B30" s="218"/>
      <c r="C30" s="218"/>
      <c r="D30" s="218"/>
      <c r="E30" s="218"/>
      <c r="F30" s="218"/>
      <c r="G30" s="218"/>
      <c r="H30" s="218"/>
      <c r="I30" s="218"/>
      <c r="J30" s="218"/>
    </row>
    <row r="31" spans="1:10" ht="20.100000000000001" customHeight="1">
      <c r="A31" s="173" t="s">
        <v>51</v>
      </c>
      <c r="B31" s="28">
        <v>1000</v>
      </c>
      <c r="C31" s="107">
        <f>'I. Фін результат'!C7</f>
        <v>0</v>
      </c>
      <c r="D31" s="107">
        <f>'I. Фін результат'!D7</f>
        <v>20000</v>
      </c>
      <c r="E31" s="107">
        <f>'I. Фін результат'!E7</f>
        <v>17536</v>
      </c>
      <c r="F31" s="107">
        <f>'I. Фін результат'!F7</f>
        <v>21500</v>
      </c>
      <c r="G31" s="174">
        <f>F31*1.056</f>
        <v>22704</v>
      </c>
      <c r="H31" s="174">
        <f t="shared" ref="H31:J32" si="0">G31*1.05</f>
        <v>23839.200000000001</v>
      </c>
      <c r="I31" s="174">
        <f t="shared" si="0"/>
        <v>25031.160000000003</v>
      </c>
      <c r="J31" s="174">
        <f t="shared" si="0"/>
        <v>26282.718000000004</v>
      </c>
    </row>
    <row r="32" spans="1:10" ht="20.100000000000001" customHeight="1">
      <c r="A32" s="173" t="s">
        <v>52</v>
      </c>
      <c r="B32" s="28">
        <v>1010</v>
      </c>
      <c r="C32" s="107">
        <f>'I. Фін результат'!C8</f>
        <v>0</v>
      </c>
      <c r="D32" s="107">
        <f>'I. Фін результат'!D8</f>
        <v>-17200</v>
      </c>
      <c r="E32" s="107">
        <f>'I. Фін результат'!E8</f>
        <v>-14736</v>
      </c>
      <c r="F32" s="107">
        <f>'I. Фін результат'!F8</f>
        <v>-17870</v>
      </c>
      <c r="G32" s="174">
        <f>F32*1.056</f>
        <v>-18870.72</v>
      </c>
      <c r="H32" s="174">
        <f t="shared" si="0"/>
        <v>-19814.256000000001</v>
      </c>
      <c r="I32" s="174">
        <f t="shared" si="0"/>
        <v>-20804.968800000002</v>
      </c>
      <c r="J32" s="174">
        <f t="shared" si="0"/>
        <v>-21845.217240000002</v>
      </c>
    </row>
    <row r="33" spans="1:10" ht="20.100000000000001" customHeight="1">
      <c r="A33" s="175" t="s">
        <v>53</v>
      </c>
      <c r="B33" s="28">
        <v>1020</v>
      </c>
      <c r="C33" s="105">
        <f t="shared" ref="C33:J33" si="1">SUM(C31:C32)</f>
        <v>0</v>
      </c>
      <c r="D33" s="105">
        <f t="shared" si="1"/>
        <v>2800</v>
      </c>
      <c r="E33" s="105">
        <f t="shared" si="1"/>
        <v>2800</v>
      </c>
      <c r="F33" s="105">
        <f t="shared" si="1"/>
        <v>3630</v>
      </c>
      <c r="G33" s="105">
        <f t="shared" si="1"/>
        <v>3833.2799999999988</v>
      </c>
      <c r="H33" s="105">
        <f t="shared" si="1"/>
        <v>4024.9439999999995</v>
      </c>
      <c r="I33" s="105">
        <f t="shared" si="1"/>
        <v>4226.1912000000011</v>
      </c>
      <c r="J33" s="105">
        <f t="shared" si="1"/>
        <v>4437.5007600000026</v>
      </c>
    </row>
    <row r="34" spans="1:10" ht="20.100000000000001" customHeight="1">
      <c r="A34" s="173" t="s">
        <v>54</v>
      </c>
      <c r="B34" s="28">
        <v>1030</v>
      </c>
      <c r="C34" s="107">
        <f>'I. Фін результат'!C18</f>
        <v>0</v>
      </c>
      <c r="D34" s="107">
        <f>'I. Фін результат'!D18</f>
        <v>-1690</v>
      </c>
      <c r="E34" s="107">
        <f>'I. Фін результат'!E18</f>
        <v>-1690</v>
      </c>
      <c r="F34" s="107">
        <f>'I. Фін результат'!F18</f>
        <v>-2830</v>
      </c>
      <c r="G34" s="174">
        <f>F34*1.056</f>
        <v>-2988.48</v>
      </c>
      <c r="H34" s="174">
        <f>G34*1.05</f>
        <v>-3137.904</v>
      </c>
      <c r="I34" s="174">
        <f>H34*1.05</f>
        <v>-3294.7991999999999</v>
      </c>
      <c r="J34" s="174">
        <f>I34*1.05</f>
        <v>-3459.5391600000003</v>
      </c>
    </row>
    <row r="35" spans="1:10" ht="20.100000000000001" customHeight="1">
      <c r="A35" s="173" t="s">
        <v>55</v>
      </c>
      <c r="B35" s="28">
        <v>1060</v>
      </c>
      <c r="C35" s="107">
        <f>'I. Фін результат'!C41</f>
        <v>0</v>
      </c>
      <c r="D35" s="107">
        <f>'I. Фін результат'!D41</f>
        <v>0</v>
      </c>
      <c r="E35" s="107">
        <f>'I. Фін результат'!E41</f>
        <v>0</v>
      </c>
      <c r="F35" s="107">
        <f>'I. Фін результат'!F41</f>
        <v>0</v>
      </c>
      <c r="G35" s="174"/>
      <c r="H35" s="174"/>
      <c r="I35" s="174"/>
      <c r="J35" s="174"/>
    </row>
    <row r="36" spans="1:10" ht="20.100000000000001" customHeight="1">
      <c r="A36" s="173" t="s">
        <v>56</v>
      </c>
      <c r="B36" s="28">
        <v>1070</v>
      </c>
      <c r="C36" s="107">
        <f>'I. Фін результат'!C49</f>
        <v>0</v>
      </c>
      <c r="D36" s="107">
        <f>'I. Фін результат'!D49</f>
        <v>0</v>
      </c>
      <c r="E36" s="107">
        <f>'I. Фін результат'!E49</f>
        <v>0</v>
      </c>
      <c r="F36" s="107">
        <f>'I. Фін результат'!F49</f>
        <v>0</v>
      </c>
      <c r="G36" s="174"/>
      <c r="H36" s="174"/>
      <c r="I36" s="174"/>
      <c r="J36" s="174"/>
    </row>
    <row r="37" spans="1:10" ht="20.100000000000001" customHeight="1">
      <c r="A37" s="173" t="s">
        <v>57</v>
      </c>
      <c r="B37" s="28">
        <v>1080</v>
      </c>
      <c r="C37" s="107">
        <f>'I. Фін результат'!C53</f>
        <v>0</v>
      </c>
      <c r="D37" s="107">
        <f>'I. Фін результат'!D53</f>
        <v>0</v>
      </c>
      <c r="E37" s="107">
        <f>'I. Фін результат'!E53</f>
        <v>0</v>
      </c>
      <c r="F37" s="107">
        <f>'I. Фін результат'!F53</f>
        <v>0</v>
      </c>
      <c r="G37" s="174"/>
      <c r="H37" s="174"/>
      <c r="I37" s="174"/>
      <c r="J37" s="174"/>
    </row>
    <row r="38" spans="1:10" ht="20.100000000000001" customHeight="1">
      <c r="A38" s="176" t="s">
        <v>58</v>
      </c>
      <c r="B38" s="28">
        <v>1100</v>
      </c>
      <c r="C38" s="105">
        <f>SUM(C33:C37)</f>
        <v>0</v>
      </c>
      <c r="D38" s="105">
        <f>SUM(D33:D37)</f>
        <v>1110</v>
      </c>
      <c r="E38" s="105">
        <f>SUM(E33:E37)</f>
        <v>1110</v>
      </c>
      <c r="F38" s="105">
        <f>SUM(F33:F34)</f>
        <v>800</v>
      </c>
      <c r="G38" s="105">
        <f>SUM(G33:G34)</f>
        <v>844.79999999999882</v>
      </c>
      <c r="H38" s="105">
        <f>SUM(H33:H34)</f>
        <v>887.03999999999951</v>
      </c>
      <c r="I38" s="105">
        <f>SUM(I33:I34)</f>
        <v>931.39200000000119</v>
      </c>
      <c r="J38" s="105">
        <f>SUM(J33:J34)</f>
        <v>977.96160000000236</v>
      </c>
    </row>
    <row r="39" spans="1:10" ht="20.100000000000001" customHeight="1">
      <c r="A39" s="177" t="s">
        <v>59</v>
      </c>
      <c r="B39" s="28">
        <v>1310</v>
      </c>
      <c r="C39" s="178" t="e">
        <f>'I. Фін результат'!C89</f>
        <v>#VALUE!</v>
      </c>
      <c r="D39" s="178" t="e">
        <f>'I. Фін результат'!D89</f>
        <v>#VALUE!</v>
      </c>
      <c r="E39" s="178" t="e">
        <f>'I. Фін результат'!E89</f>
        <v>#VALUE!</v>
      </c>
      <c r="F39" s="178">
        <f>'I. Фін результат'!F89</f>
        <v>1700</v>
      </c>
      <c r="G39" s="174">
        <f>F39*1.059</f>
        <v>1800.3</v>
      </c>
      <c r="H39" s="174">
        <f>G39*1.05</f>
        <v>1890.3150000000001</v>
      </c>
      <c r="I39" s="174">
        <f>H39*1.05</f>
        <v>1984.8307500000001</v>
      </c>
      <c r="J39" s="174">
        <f>I39*1.05</f>
        <v>2084.0722875000001</v>
      </c>
    </row>
    <row r="40" spans="1:10" ht="20.100000000000001" customHeight="1">
      <c r="A40" s="177" t="s">
        <v>60</v>
      </c>
      <c r="B40" s="28">
        <f>' V. Коефіцієнти'!B8</f>
        <v>5010</v>
      </c>
      <c r="C40" s="179" t="e">
        <f>(C39/C31)*100</f>
        <v>#VALUE!</v>
      </c>
      <c r="D40" s="179" t="e">
        <f t="shared" ref="D40:J40" si="2">(D39/D31)*100</f>
        <v>#VALUE!</v>
      </c>
      <c r="E40" s="179" t="e">
        <f t="shared" si="2"/>
        <v>#VALUE!</v>
      </c>
      <c r="F40" s="179">
        <f t="shared" si="2"/>
        <v>7.9069767441860463</v>
      </c>
      <c r="G40" s="179">
        <f t="shared" si="2"/>
        <v>7.9294397463002113</v>
      </c>
      <c r="H40" s="179">
        <f t="shared" si="2"/>
        <v>7.9294397463002113</v>
      </c>
      <c r="I40" s="179">
        <f t="shared" si="2"/>
        <v>7.9294397463002113</v>
      </c>
      <c r="J40" s="179">
        <f t="shared" si="2"/>
        <v>7.9294397463002113</v>
      </c>
    </row>
    <row r="41" spans="1:10" ht="20.100000000000001" customHeight="1">
      <c r="A41" s="64" t="s">
        <v>61</v>
      </c>
      <c r="B41" s="28">
        <v>1110</v>
      </c>
      <c r="C41" s="107">
        <f>'I. Фін результат'!C61</f>
        <v>0</v>
      </c>
      <c r="D41" s="107">
        <f>'I. Фін результат'!D61</f>
        <v>0</v>
      </c>
      <c r="E41" s="107">
        <f>'I. Фін результат'!E61</f>
        <v>0</v>
      </c>
      <c r="F41" s="107">
        <f>'I. Фін результат'!F61</f>
        <v>0</v>
      </c>
      <c r="G41" s="174"/>
      <c r="H41" s="174"/>
      <c r="I41" s="174"/>
      <c r="J41" s="174"/>
    </row>
    <row r="42" spans="1:10" ht="20.100000000000001" customHeight="1">
      <c r="A42" s="64" t="s">
        <v>62</v>
      </c>
      <c r="B42" s="28">
        <v>1120</v>
      </c>
      <c r="C42" s="107" t="str">
        <f>'I. Фін результат'!C62</f>
        <v>(    )</v>
      </c>
      <c r="D42" s="107" t="str">
        <f>'I. Фін результат'!D62</f>
        <v>(    )</v>
      </c>
      <c r="E42" s="107" t="str">
        <f>'I. Фін результат'!E62</f>
        <v>(    )</v>
      </c>
      <c r="F42" s="107">
        <f>'I. Фін результат'!F62</f>
        <v>0</v>
      </c>
      <c r="G42" s="174"/>
      <c r="H42" s="174"/>
      <c r="I42" s="174"/>
      <c r="J42" s="174"/>
    </row>
    <row r="43" spans="1:10" ht="20.100000000000001" customHeight="1">
      <c r="A43" s="64" t="s">
        <v>63</v>
      </c>
      <c r="B43" s="28">
        <v>1130</v>
      </c>
      <c r="C43" s="107">
        <f>'I. Фін результат'!C63</f>
        <v>0</v>
      </c>
      <c r="D43" s="107">
        <f>'I. Фін результат'!D63</f>
        <v>0</v>
      </c>
      <c r="E43" s="107">
        <f>'I. Фін результат'!E63</f>
        <v>0</v>
      </c>
      <c r="F43" s="107">
        <f>'I. Фін результат'!F63</f>
        <v>0</v>
      </c>
      <c r="G43" s="174"/>
      <c r="H43" s="174"/>
      <c r="I43" s="174"/>
      <c r="J43" s="174"/>
    </row>
    <row r="44" spans="1:10" ht="20.100000000000001" customHeight="1">
      <c r="A44" s="64" t="s">
        <v>64</v>
      </c>
      <c r="B44" s="28">
        <v>1140</v>
      </c>
      <c r="C44" s="107" t="str">
        <f>'I. Фін результат'!C64</f>
        <v>(    )</v>
      </c>
      <c r="D44" s="107" t="str">
        <f>'I. Фін результат'!D64</f>
        <v>(    )</v>
      </c>
      <c r="E44" s="107" t="str">
        <f>'I. Фін результат'!E64</f>
        <v>(    )</v>
      </c>
      <c r="F44" s="107">
        <f>'I. Фін результат'!F64</f>
        <v>0</v>
      </c>
      <c r="G44" s="174"/>
      <c r="H44" s="174"/>
      <c r="I44" s="174"/>
      <c r="J44" s="174"/>
    </row>
    <row r="45" spans="1:10" ht="20.100000000000001" customHeight="1">
      <c r="A45" s="64" t="s">
        <v>65</v>
      </c>
      <c r="B45" s="28">
        <v>1150</v>
      </c>
      <c r="C45" s="107">
        <f>'I. Фін результат'!C65</f>
        <v>0</v>
      </c>
      <c r="D45" s="107">
        <f>'I. Фін результат'!D65</f>
        <v>0</v>
      </c>
      <c r="E45" s="107">
        <f>'I. Фін результат'!E65</f>
        <v>0</v>
      </c>
      <c r="F45" s="107">
        <f>'I. Фін результат'!F65</f>
        <v>0</v>
      </c>
      <c r="G45" s="174"/>
      <c r="H45" s="174"/>
      <c r="I45" s="174"/>
      <c r="J45" s="174"/>
    </row>
    <row r="46" spans="1:10" ht="20.100000000000001" customHeight="1">
      <c r="A46" s="173" t="s">
        <v>66</v>
      </c>
      <c r="B46" s="28">
        <v>1160</v>
      </c>
      <c r="C46" s="107">
        <f>'I. Фін результат'!C68</f>
        <v>0</v>
      </c>
      <c r="D46" s="107">
        <f>'I. Фін результат'!D68</f>
        <v>-1110</v>
      </c>
      <c r="E46" s="107">
        <f>'I. Фін результат'!E68</f>
        <v>-1110</v>
      </c>
      <c r="F46" s="107">
        <f>'I. Фін результат'!F68</f>
        <v>-800</v>
      </c>
      <c r="G46" s="174">
        <f>F46*1.056</f>
        <v>-844.80000000000007</v>
      </c>
      <c r="H46" s="174">
        <f>G46*1.05</f>
        <v>-887.04000000000008</v>
      </c>
      <c r="I46" s="174">
        <f>H46*1.05</f>
        <v>-931.39200000000017</v>
      </c>
      <c r="J46" s="174">
        <f>I46*1.05</f>
        <v>-977.9616000000002</v>
      </c>
    </row>
    <row r="47" spans="1:10" ht="20.100000000000001" customHeight="1">
      <c r="A47" s="177" t="s">
        <v>67</v>
      </c>
      <c r="B47" s="28">
        <v>1170</v>
      </c>
      <c r="C47" s="105">
        <f>SUM(C38,C41:C46)</f>
        <v>0</v>
      </c>
      <c r="D47" s="105">
        <f t="shared" ref="D47:J47" si="3">SUM(D38,D41:D46)</f>
        <v>0</v>
      </c>
      <c r="E47" s="105">
        <f t="shared" si="3"/>
        <v>0</v>
      </c>
      <c r="F47" s="105">
        <f t="shared" si="3"/>
        <v>0</v>
      </c>
      <c r="G47" s="105">
        <f t="shared" si="3"/>
        <v>-1.2505552149377763E-12</v>
      </c>
      <c r="H47" s="105">
        <f t="shared" si="3"/>
        <v>0</v>
      </c>
      <c r="I47" s="105">
        <f t="shared" si="3"/>
        <v>1.0231815394945443E-12</v>
      </c>
      <c r="J47" s="105">
        <f t="shared" si="3"/>
        <v>2.1600499167107046E-12</v>
      </c>
    </row>
    <row r="48" spans="1:10" ht="20.100000000000001" customHeight="1">
      <c r="A48" s="64" t="s">
        <v>68</v>
      </c>
      <c r="B48" s="15">
        <v>1180</v>
      </c>
      <c r="C48" s="107" t="str">
        <f>'I. Фін результат'!C72</f>
        <v>(    )</v>
      </c>
      <c r="D48" s="107" t="str">
        <f>'I. Фін результат'!D72</f>
        <v>(    )</v>
      </c>
      <c r="E48" s="107" t="str">
        <f>'I. Фін результат'!E72</f>
        <v>(    )</v>
      </c>
      <c r="F48" s="107">
        <f>'I. Фін результат'!F72</f>
        <v>0</v>
      </c>
      <c r="G48" s="174"/>
      <c r="H48" s="174"/>
      <c r="I48" s="174"/>
      <c r="J48" s="174"/>
    </row>
    <row r="49" spans="1:10" ht="20.100000000000001" customHeight="1">
      <c r="A49" s="64" t="s">
        <v>69</v>
      </c>
      <c r="B49" s="15">
        <v>1181</v>
      </c>
      <c r="C49" s="107">
        <f>'I. Фін результат'!C73</f>
        <v>0</v>
      </c>
      <c r="D49" s="107">
        <f>'I. Фін результат'!D73</f>
        <v>0</v>
      </c>
      <c r="E49" s="107">
        <f>'I. Фін результат'!E73</f>
        <v>0</v>
      </c>
      <c r="F49" s="107">
        <f>'I. Фін результат'!F73</f>
        <v>0</v>
      </c>
      <c r="G49" s="174"/>
      <c r="H49" s="174"/>
      <c r="I49" s="174"/>
      <c r="J49" s="174"/>
    </row>
    <row r="50" spans="1:10" ht="20.100000000000001" customHeight="1">
      <c r="A50" s="64" t="s">
        <v>70</v>
      </c>
      <c r="B50" s="28">
        <v>1190</v>
      </c>
      <c r="C50" s="107">
        <f>'I. Фін результат'!C74</f>
        <v>0</v>
      </c>
      <c r="D50" s="107">
        <f>'I. Фін результат'!D74</f>
        <v>0</v>
      </c>
      <c r="E50" s="107">
        <f>'I. Фін результат'!E74</f>
        <v>0</v>
      </c>
      <c r="F50" s="107">
        <f>'I. Фін результат'!F74</f>
        <v>0</v>
      </c>
      <c r="G50" s="174"/>
      <c r="H50" s="174"/>
      <c r="I50" s="174"/>
      <c r="J50" s="174"/>
    </row>
    <row r="51" spans="1:10" ht="20.100000000000001" customHeight="1">
      <c r="A51" s="64" t="s">
        <v>71</v>
      </c>
      <c r="B51" s="28">
        <v>1191</v>
      </c>
      <c r="C51" s="107" t="str">
        <f>'I. Фін результат'!C75</f>
        <v>(    )</v>
      </c>
      <c r="D51" s="107" t="str">
        <f>'I. Фін результат'!D75</f>
        <v>(    )</v>
      </c>
      <c r="E51" s="107" t="str">
        <f>'I. Фін результат'!E75</f>
        <v>(    )</v>
      </c>
      <c r="F51" s="107">
        <f>'I. Фін результат'!F75</f>
        <v>0</v>
      </c>
      <c r="G51" s="174"/>
      <c r="H51" s="174"/>
      <c r="I51" s="174"/>
      <c r="J51" s="174"/>
    </row>
    <row r="52" spans="1:10" ht="20.100000000000001" customHeight="1">
      <c r="A52" s="176" t="s">
        <v>72</v>
      </c>
      <c r="B52" s="28">
        <v>1200</v>
      </c>
      <c r="C52" s="105">
        <f>SUM(C47:C51)</f>
        <v>0</v>
      </c>
      <c r="D52" s="105">
        <f t="shared" ref="D52:J52" si="4">SUM(D47:D51)</f>
        <v>0</v>
      </c>
      <c r="E52" s="105">
        <f t="shared" si="4"/>
        <v>0</v>
      </c>
      <c r="F52" s="105">
        <f t="shared" si="4"/>
        <v>0</v>
      </c>
      <c r="G52" s="105">
        <f t="shared" si="4"/>
        <v>-1.2505552149377763E-12</v>
      </c>
      <c r="H52" s="105">
        <f t="shared" si="4"/>
        <v>0</v>
      </c>
      <c r="I52" s="105">
        <f t="shared" si="4"/>
        <v>1.0231815394945443E-12</v>
      </c>
      <c r="J52" s="105">
        <f t="shared" si="4"/>
        <v>2.1600499167107046E-12</v>
      </c>
    </row>
    <row r="53" spans="1:10" ht="20.100000000000001" customHeight="1">
      <c r="A53" s="64" t="s">
        <v>73</v>
      </c>
      <c r="B53" s="28">
        <v>1201</v>
      </c>
      <c r="C53" s="107">
        <f>'I. Фін результат'!C77</f>
        <v>0</v>
      </c>
      <c r="D53" s="107">
        <f>'I. Фін результат'!D77</f>
        <v>0</v>
      </c>
      <c r="E53" s="107">
        <f>'I. Фін результат'!E77</f>
        <v>0</v>
      </c>
      <c r="F53" s="107">
        <f>'I. Фін результат'!F77</f>
        <v>0</v>
      </c>
      <c r="G53" s="174"/>
      <c r="H53" s="174"/>
      <c r="I53" s="174"/>
      <c r="J53" s="174"/>
    </row>
    <row r="54" spans="1:10" ht="20.100000000000001" customHeight="1">
      <c r="A54" s="64" t="s">
        <v>74</v>
      </c>
      <c r="B54" s="28">
        <v>1202</v>
      </c>
      <c r="C54" s="107" t="str">
        <f>'I. Фін результат'!C78</f>
        <v>(    )</v>
      </c>
      <c r="D54" s="107" t="str">
        <f>'I. Фін результат'!D78</f>
        <v>(    )</v>
      </c>
      <c r="E54" s="107" t="str">
        <f>'I. Фін результат'!E78</f>
        <v>(    )</v>
      </c>
      <c r="F54" s="107">
        <f>'I. Фін результат'!F78</f>
        <v>0</v>
      </c>
      <c r="G54" s="174"/>
      <c r="H54" s="174"/>
      <c r="I54" s="174"/>
      <c r="J54" s="174"/>
    </row>
    <row r="55" spans="1:10" ht="24.95" customHeight="1">
      <c r="A55" s="219" t="s">
        <v>75</v>
      </c>
      <c r="B55" s="219"/>
      <c r="C55" s="219"/>
      <c r="D55" s="219"/>
      <c r="E55" s="219"/>
      <c r="F55" s="219"/>
      <c r="G55" s="219"/>
      <c r="H55" s="219"/>
      <c r="I55" s="219"/>
      <c r="J55" s="219"/>
    </row>
    <row r="56" spans="1:10" ht="37.5">
      <c r="A56" s="125" t="s">
        <v>76</v>
      </c>
      <c r="B56" s="28">
        <v>2110</v>
      </c>
      <c r="C56" s="178">
        <f>'ІІ. Розр. з бюджетом'!C20</f>
        <v>0</v>
      </c>
      <c r="D56" s="178">
        <f>'ІІ. Розр. з бюджетом'!D20</f>
        <v>0</v>
      </c>
      <c r="E56" s="178">
        <f>'ІІ. Розр. з бюджетом'!E20</f>
        <v>0</v>
      </c>
      <c r="F56" s="178">
        <f>'ІІ. Розр. з бюджетом'!F20</f>
        <v>0</v>
      </c>
      <c r="G56" s="174"/>
      <c r="H56" s="174"/>
      <c r="I56" s="174"/>
      <c r="J56" s="174"/>
    </row>
    <row r="57" spans="1:10">
      <c r="A57" s="64" t="s">
        <v>77</v>
      </c>
      <c r="B57" s="28">
        <v>2111</v>
      </c>
      <c r="C57" s="107">
        <f>'ІІ. Розр. з бюджетом'!C21</f>
        <v>0</v>
      </c>
      <c r="D57" s="107">
        <f>'ІІ. Розр. з бюджетом'!D21</f>
        <v>0</v>
      </c>
      <c r="E57" s="107">
        <f>'ІІ. Розр. з бюджетом'!E21</f>
        <v>0</v>
      </c>
      <c r="F57" s="107">
        <f>'ІІ. Розр. з бюджетом'!F21</f>
        <v>0</v>
      </c>
      <c r="G57" s="174"/>
      <c r="H57" s="174"/>
      <c r="I57" s="174"/>
      <c r="J57" s="174"/>
    </row>
    <row r="58" spans="1:10" ht="37.5">
      <c r="A58" s="64" t="s">
        <v>78</v>
      </c>
      <c r="B58" s="28">
        <v>2112</v>
      </c>
      <c r="C58" s="107">
        <f>'ІІ. Розр. з бюджетом'!C22</f>
        <v>0</v>
      </c>
      <c r="D58" s="107">
        <f>'ІІ. Розр. з бюджетом'!D22</f>
        <v>0</v>
      </c>
      <c r="E58" s="107">
        <f>'ІІ. Розр. з бюджетом'!E22</f>
        <v>0</v>
      </c>
      <c r="F58" s="107">
        <f>'ІІ. Розр. з бюджетом'!F22</f>
        <v>0</v>
      </c>
      <c r="G58" s="174"/>
      <c r="H58" s="174"/>
      <c r="I58" s="174"/>
      <c r="J58" s="174"/>
    </row>
    <row r="59" spans="1:10" ht="37.5">
      <c r="A59" s="126" t="s">
        <v>79</v>
      </c>
      <c r="B59" s="15">
        <v>2113</v>
      </c>
      <c r="C59" s="107" t="str">
        <f>'ІІ. Розр. з бюджетом'!C23</f>
        <v>(    )</v>
      </c>
      <c r="D59" s="107" t="str">
        <f>'ІІ. Розр. з бюджетом'!D23</f>
        <v>(    )</v>
      </c>
      <c r="E59" s="107" t="str">
        <f>'ІІ. Розр. з бюджетом'!E23</f>
        <v>(    )</v>
      </c>
      <c r="F59" s="107">
        <f>'ІІ. Розр. з бюджетом'!F23</f>
        <v>0</v>
      </c>
      <c r="G59" s="174" t="s">
        <v>80</v>
      </c>
      <c r="H59" s="174" t="s">
        <v>80</v>
      </c>
      <c r="I59" s="174" t="s">
        <v>80</v>
      </c>
      <c r="J59" s="174" t="s">
        <v>80</v>
      </c>
    </row>
    <row r="60" spans="1:10">
      <c r="A60" s="126" t="s">
        <v>81</v>
      </c>
      <c r="B60" s="124">
        <v>2114</v>
      </c>
      <c r="C60" s="107">
        <f>'ІІ. Розр. з бюджетом'!C24</f>
        <v>0</v>
      </c>
      <c r="D60" s="107">
        <f>'ІІ. Розр. з бюджетом'!D24</f>
        <v>0</v>
      </c>
      <c r="E60" s="107">
        <f>'ІІ. Розр. з бюджетом'!E24</f>
        <v>0</v>
      </c>
      <c r="F60" s="107">
        <f>'ІІ. Розр. з бюджетом'!F24</f>
        <v>0</v>
      </c>
      <c r="G60" s="174"/>
      <c r="H60" s="174"/>
      <c r="I60" s="174"/>
      <c r="J60" s="174"/>
    </row>
    <row r="61" spans="1:10" ht="37.5">
      <c r="A61" s="126" t="s">
        <v>82</v>
      </c>
      <c r="B61" s="124">
        <v>2115</v>
      </c>
      <c r="C61" s="107">
        <f>'ІІ. Розр. з бюджетом'!C25</f>
        <v>0</v>
      </c>
      <c r="D61" s="107">
        <f>'ІІ. Розр. з бюджетом'!D25</f>
        <v>0</v>
      </c>
      <c r="E61" s="107">
        <f>'ІІ. Розр. з бюджетом'!E25</f>
        <v>0</v>
      </c>
      <c r="F61" s="107">
        <f>'ІІ. Розр. з бюджетом'!F25</f>
        <v>0</v>
      </c>
      <c r="G61" s="174"/>
      <c r="H61" s="174"/>
      <c r="I61" s="174"/>
      <c r="J61" s="174"/>
    </row>
    <row r="62" spans="1:10">
      <c r="A62" s="117" t="s">
        <v>83</v>
      </c>
      <c r="B62" s="15">
        <v>2116</v>
      </c>
      <c r="C62" s="107">
        <f>'ІІ. Розр. з бюджетом'!C26</f>
        <v>0</v>
      </c>
      <c r="D62" s="107">
        <f>'ІІ. Розр. з бюджетом'!D26</f>
        <v>0</v>
      </c>
      <c r="E62" s="107">
        <f>'ІІ. Розр. з бюджетом'!E26</f>
        <v>0</v>
      </c>
      <c r="F62" s="107">
        <f>'ІІ. Розр. з бюджетом'!F26</f>
        <v>0</v>
      </c>
      <c r="G62" s="174"/>
      <c r="H62" s="174"/>
      <c r="I62" s="174"/>
      <c r="J62" s="174"/>
    </row>
    <row r="63" spans="1:10">
      <c r="A63" s="117" t="s">
        <v>84</v>
      </c>
      <c r="B63" s="15">
        <v>2117</v>
      </c>
      <c r="C63" s="107">
        <f>'ІІ. Розр. з бюджетом'!C27</f>
        <v>0</v>
      </c>
      <c r="D63" s="107">
        <f>'ІІ. Розр. з бюджетом'!D27</f>
        <v>0</v>
      </c>
      <c r="E63" s="107">
        <f>'ІІ. Розр. з бюджетом'!E27</f>
        <v>0</v>
      </c>
      <c r="F63" s="107">
        <f>'ІІ. Розр. з бюджетом'!F27</f>
        <v>0</v>
      </c>
      <c r="G63" s="174"/>
      <c r="H63" s="174"/>
      <c r="I63" s="174"/>
      <c r="J63" s="174"/>
    </row>
    <row r="64" spans="1:10" ht="37.5">
      <c r="A64" s="180" t="s">
        <v>85</v>
      </c>
      <c r="B64" s="15">
        <v>2120</v>
      </c>
      <c r="C64" s="178">
        <f>'ІІ. Розр. з бюджетом'!C30</f>
        <v>0</v>
      </c>
      <c r="D64" s="178">
        <f>'ІІ. Розр. з бюджетом'!D30</f>
        <v>1800</v>
      </c>
      <c r="E64" s="178">
        <f>'ІІ. Розр. з бюджетом'!E30</f>
        <v>1800</v>
      </c>
      <c r="F64" s="178">
        <f>'ІІ. Розр. з бюджетом'!F30</f>
        <v>2300</v>
      </c>
      <c r="G64" s="174">
        <f>F64*1.056</f>
        <v>2428.8000000000002</v>
      </c>
      <c r="H64" s="174">
        <f t="shared" ref="H64:J65" si="5">G64*1.05</f>
        <v>2550.2400000000002</v>
      </c>
      <c r="I64" s="174">
        <f t="shared" si="5"/>
        <v>2677.7520000000004</v>
      </c>
      <c r="J64" s="174">
        <f t="shared" si="5"/>
        <v>2811.6396000000004</v>
      </c>
    </row>
    <row r="65" spans="1:10" ht="37.5">
      <c r="A65" s="180" t="s">
        <v>86</v>
      </c>
      <c r="B65" s="15">
        <v>2130</v>
      </c>
      <c r="C65" s="178">
        <f>'ІІ. Розр. з бюджетом'!C35</f>
        <v>0</v>
      </c>
      <c r="D65" s="178">
        <f>'ІІ. Розр. з бюджетом'!D35</f>
        <v>2200</v>
      </c>
      <c r="E65" s="178">
        <f>'ІІ. Розр. з бюджетом'!E35</f>
        <v>2200</v>
      </c>
      <c r="F65" s="178">
        <f>'ІІ. Розр. з бюджетом'!F35</f>
        <v>2858</v>
      </c>
      <c r="G65" s="174">
        <f>F65*1.056</f>
        <v>3018.0480000000002</v>
      </c>
      <c r="H65" s="174">
        <f t="shared" si="5"/>
        <v>3168.9504000000002</v>
      </c>
      <c r="I65" s="174">
        <f t="shared" si="5"/>
        <v>3327.3979200000003</v>
      </c>
      <c r="J65" s="174">
        <f t="shared" si="5"/>
        <v>3493.7678160000005</v>
      </c>
    </row>
    <row r="66" spans="1:10" ht="75">
      <c r="A66" s="117" t="s">
        <v>87</v>
      </c>
      <c r="B66" s="15">
        <v>2131</v>
      </c>
      <c r="C66" s="107">
        <f>'ІІ. Розр. з бюджетом'!C36</f>
        <v>0</v>
      </c>
      <c r="D66" s="107">
        <f>'ІІ. Розр. з бюджетом'!D36</f>
        <v>0</v>
      </c>
      <c r="E66" s="107">
        <f>'ІІ. Розр. з бюджетом'!E36</f>
        <v>0</v>
      </c>
      <c r="F66" s="107">
        <f>'ІІ. Розр. з бюджетом'!F36</f>
        <v>0</v>
      </c>
      <c r="G66" s="174"/>
      <c r="H66" s="174"/>
      <c r="I66" s="174"/>
      <c r="J66" s="174"/>
    </row>
    <row r="67" spans="1:10" ht="37.5">
      <c r="A67" s="117" t="s">
        <v>88</v>
      </c>
      <c r="B67" s="15">
        <v>2133</v>
      </c>
      <c r="C67" s="107">
        <f>'ІІ. Розр. з бюджетом'!C38</f>
        <v>0</v>
      </c>
      <c r="D67" s="107">
        <f>'ІІ. Розр. з бюджетом'!D38</f>
        <v>2200</v>
      </c>
      <c r="E67" s="107">
        <f>'ІІ. Розр. з бюджетом'!E38</f>
        <v>2200</v>
      </c>
      <c r="F67" s="107">
        <v>2200</v>
      </c>
      <c r="G67" s="174">
        <f>F67*1.056</f>
        <v>2323.2000000000003</v>
      </c>
      <c r="H67" s="174">
        <f>G67*1.05</f>
        <v>2439.3600000000006</v>
      </c>
      <c r="I67" s="174">
        <f>H67*1.05</f>
        <v>2561.3280000000009</v>
      </c>
      <c r="J67" s="174">
        <f>I67*1.05</f>
        <v>2689.394400000001</v>
      </c>
    </row>
    <row r="68" spans="1:10" ht="25.5" customHeight="1">
      <c r="A68" s="180" t="s">
        <v>89</v>
      </c>
      <c r="B68" s="15">
        <v>2200</v>
      </c>
      <c r="C68" s="178">
        <f>'ІІ. Розр. з бюджетом'!C43</f>
        <v>0</v>
      </c>
      <c r="D68" s="178">
        <f>'ІІ. Розр. з бюджетом'!D43</f>
        <v>4000</v>
      </c>
      <c r="E68" s="178">
        <f>'ІІ. Розр. з бюджетом'!E43</f>
        <v>4000</v>
      </c>
      <c r="F68" s="178">
        <f>'ІІ. Розр. з бюджетом'!F43</f>
        <v>5158</v>
      </c>
      <c r="G68" s="174">
        <f>G64+G65</f>
        <v>5446.848</v>
      </c>
      <c r="H68" s="174">
        <f>H64+H65</f>
        <v>5719.1904000000004</v>
      </c>
      <c r="I68" s="174">
        <f>I64+I65</f>
        <v>6005.1499200000007</v>
      </c>
      <c r="J68" s="174">
        <f>J64+J65</f>
        <v>6305.4074160000009</v>
      </c>
    </row>
    <row r="69" spans="1:10" ht="24.95" customHeight="1">
      <c r="A69" s="219" t="s">
        <v>90</v>
      </c>
      <c r="B69" s="220"/>
      <c r="C69" s="219"/>
      <c r="D69" s="219"/>
      <c r="E69" s="219"/>
      <c r="F69" s="219"/>
      <c r="G69" s="219"/>
      <c r="H69" s="219"/>
      <c r="I69" s="219"/>
      <c r="J69" s="219"/>
    </row>
    <row r="70" spans="1:10" ht="20.100000000000001" customHeight="1">
      <c r="A70" s="186" t="s">
        <v>91</v>
      </c>
      <c r="B70" s="28">
        <v>3405</v>
      </c>
      <c r="C70" s="178">
        <f>'ІІІ. Рух грош. коштів'!C69</f>
        <v>0</v>
      </c>
      <c r="D70" s="178">
        <f>'ІІІ. Рух грош. коштів'!D69</f>
        <v>0</v>
      </c>
      <c r="E70" s="178">
        <f>'ІІІ. Рух грош. коштів'!E69</f>
        <v>0</v>
      </c>
      <c r="F70" s="178">
        <f>'ІІІ. Рух грош. коштів'!F69</f>
        <v>0</v>
      </c>
      <c r="G70" s="107" t="s">
        <v>92</v>
      </c>
      <c r="H70" s="107" t="s">
        <v>92</v>
      </c>
      <c r="I70" s="107" t="s">
        <v>92</v>
      </c>
      <c r="J70" s="107" t="s">
        <v>92</v>
      </c>
    </row>
    <row r="71" spans="1:10" ht="20.100000000000001" customHeight="1">
      <c r="A71" s="117" t="s">
        <v>93</v>
      </c>
      <c r="B71" s="187">
        <v>3030</v>
      </c>
      <c r="C71" s="107">
        <f>'ІІІ. Рух грош. коштів'!C11</f>
        <v>0.4</v>
      </c>
      <c r="D71" s="107">
        <f>'ІІІ. Рух грош. коштів'!D11</f>
        <v>2630</v>
      </c>
      <c r="E71" s="107">
        <f>'ІІІ. Рух грош. коштів'!E11</f>
        <v>166</v>
      </c>
      <c r="F71" s="107">
        <f>'ІІІ. Рух грош. коштів'!F11</f>
        <v>170</v>
      </c>
      <c r="G71" s="174">
        <f>F71*1.056</f>
        <v>179.52</v>
      </c>
      <c r="H71" s="174">
        <f>G71*1.05</f>
        <v>188.49600000000001</v>
      </c>
      <c r="I71" s="174">
        <f>H71*1.05</f>
        <v>197.92080000000001</v>
      </c>
      <c r="J71" s="174"/>
    </row>
    <row r="72" spans="1:10" ht="20.100000000000001" customHeight="1">
      <c r="A72" s="117" t="s">
        <v>94</v>
      </c>
      <c r="B72" s="187">
        <v>3195</v>
      </c>
      <c r="C72" s="107">
        <f>'ІІІ. Рух грош. коштів'!C37</f>
        <v>0</v>
      </c>
      <c r="D72" s="107">
        <f>'ІІІ. Рух грош. коштів'!D37</f>
        <v>0</v>
      </c>
      <c r="E72" s="107">
        <f>'ІІІ. Рух грош. коштів'!E37</f>
        <v>0</v>
      </c>
      <c r="F72" s="107">
        <f>'ІІІ. Рух грош. коштів'!F37</f>
        <v>0</v>
      </c>
      <c r="G72" s="107" t="s">
        <v>92</v>
      </c>
      <c r="H72" s="107" t="s">
        <v>92</v>
      </c>
      <c r="I72" s="107" t="s">
        <v>92</v>
      </c>
      <c r="J72" s="107" t="s">
        <v>92</v>
      </c>
    </row>
    <row r="73" spans="1:10" ht="20.100000000000001" customHeight="1">
      <c r="A73" s="117" t="s">
        <v>95</v>
      </c>
      <c r="B73" s="187">
        <v>3295</v>
      </c>
      <c r="C73" s="107">
        <f>'ІІІ. Рух грош. коштів'!C50</f>
        <v>0</v>
      </c>
      <c r="D73" s="107">
        <f>'ІІІ. Рух грош. коштів'!D50</f>
        <v>0</v>
      </c>
      <c r="E73" s="107">
        <f>'ІІІ. Рух грош. коштів'!E50</f>
        <v>0</v>
      </c>
      <c r="F73" s="107">
        <f>'ІІІ. Рух грош. коштів'!F50</f>
        <v>0</v>
      </c>
      <c r="G73" s="107" t="s">
        <v>92</v>
      </c>
      <c r="H73" s="107" t="s">
        <v>92</v>
      </c>
      <c r="I73" s="107" t="s">
        <v>92</v>
      </c>
      <c r="J73" s="107" t="s">
        <v>92</v>
      </c>
    </row>
    <row r="74" spans="1:10" ht="20.100000000000001" customHeight="1">
      <c r="A74" s="117" t="s">
        <v>96</v>
      </c>
      <c r="B74" s="28">
        <v>3395</v>
      </c>
      <c r="C74" s="107">
        <f>'ІІІ. Рух грош. коштів'!C67</f>
        <v>0</v>
      </c>
      <c r="D74" s="107">
        <f>'ІІІ. Рух грош. коштів'!D67</f>
        <v>0</v>
      </c>
      <c r="E74" s="107">
        <f>'ІІІ. Рух грош. коштів'!E67</f>
        <v>0</v>
      </c>
      <c r="F74" s="107">
        <f>'ІІІ. Рух грош. коштів'!F67</f>
        <v>0</v>
      </c>
      <c r="G74" s="107" t="s">
        <v>92</v>
      </c>
      <c r="H74" s="107" t="s">
        <v>92</v>
      </c>
      <c r="I74" s="107" t="s">
        <v>92</v>
      </c>
      <c r="J74" s="107" t="s">
        <v>92</v>
      </c>
    </row>
    <row r="75" spans="1:10" ht="20.100000000000001" customHeight="1">
      <c r="A75" s="117" t="s">
        <v>97</v>
      </c>
      <c r="B75" s="28">
        <v>3410</v>
      </c>
      <c r="C75" s="107">
        <f>'ІІІ. Рух грош. коштів'!C70</f>
        <v>0</v>
      </c>
      <c r="D75" s="107">
        <f>'ІІІ. Рух грош. коштів'!D70</f>
        <v>0</v>
      </c>
      <c r="E75" s="107">
        <f>'ІІІ. Рух грош. коштів'!E70</f>
        <v>0</v>
      </c>
      <c r="F75" s="107">
        <f>'ІІІ. Рух грош. коштів'!F70</f>
        <v>0</v>
      </c>
      <c r="G75" s="107" t="s">
        <v>92</v>
      </c>
      <c r="H75" s="107" t="s">
        <v>92</v>
      </c>
      <c r="I75" s="107" t="s">
        <v>92</v>
      </c>
      <c r="J75" s="107" t="s">
        <v>92</v>
      </c>
    </row>
    <row r="76" spans="1:10" ht="20.100000000000001" customHeight="1">
      <c r="A76" s="188" t="s">
        <v>98</v>
      </c>
      <c r="B76" s="28">
        <v>3415</v>
      </c>
      <c r="C76" s="105">
        <f>SUM(C70,C72:C75)</f>
        <v>0</v>
      </c>
      <c r="D76" s="105">
        <f>SUM(D70,D72:D75)</f>
        <v>0</v>
      </c>
      <c r="E76" s="105">
        <f>SUM(E70,E72:E75)</f>
        <v>0</v>
      </c>
      <c r="F76" s="105">
        <f>SUM(F70,F72:F75)</f>
        <v>0</v>
      </c>
      <c r="G76" s="107" t="s">
        <v>92</v>
      </c>
      <c r="H76" s="107" t="s">
        <v>92</v>
      </c>
      <c r="I76" s="107" t="s">
        <v>92</v>
      </c>
      <c r="J76" s="107" t="s">
        <v>92</v>
      </c>
    </row>
    <row r="77" spans="1:10" ht="24.95" customHeight="1">
      <c r="A77" s="221" t="s">
        <v>99</v>
      </c>
      <c r="B77" s="222"/>
      <c r="C77" s="222"/>
      <c r="D77" s="222"/>
      <c r="E77" s="222"/>
      <c r="F77" s="222"/>
      <c r="G77" s="222"/>
      <c r="H77" s="222"/>
      <c r="I77" s="222"/>
      <c r="J77" s="223"/>
    </row>
    <row r="78" spans="1:10" ht="20.100000000000001" customHeight="1">
      <c r="A78" s="117" t="s">
        <v>100</v>
      </c>
      <c r="B78" s="28">
        <v>4000</v>
      </c>
      <c r="C78" s="127">
        <f>'IV. Кап. інвестиції'!C6</f>
        <v>0</v>
      </c>
      <c r="D78" s="189">
        <f>'IV. Кап. інвестиції'!D6</f>
        <v>1110</v>
      </c>
      <c r="E78" s="189">
        <f>'IV. Кап. інвестиції'!E6</f>
        <v>1110</v>
      </c>
      <c r="F78" s="190">
        <f>'IV. Кап. інвестиції'!F6</f>
        <v>800</v>
      </c>
      <c r="G78" s="127"/>
      <c r="H78" s="127"/>
      <c r="I78" s="127"/>
      <c r="J78" s="127"/>
    </row>
    <row r="79" spans="1:10" ht="24.95" customHeight="1">
      <c r="A79" s="224" t="s">
        <v>101</v>
      </c>
      <c r="B79" s="224"/>
      <c r="C79" s="224"/>
      <c r="D79" s="224"/>
      <c r="E79" s="224"/>
      <c r="F79" s="224"/>
      <c r="G79" s="224"/>
      <c r="H79" s="224"/>
      <c r="I79" s="224"/>
      <c r="J79" s="224"/>
    </row>
    <row r="80" spans="1:10" ht="19.5" customHeight="1">
      <c r="A80" s="191" t="s">
        <v>102</v>
      </c>
      <c r="B80" s="192">
        <v>5040</v>
      </c>
      <c r="C80" s="193" t="e">
        <f>(C52/C31)*100</f>
        <v>#DIV/0!</v>
      </c>
      <c r="D80" s="193">
        <f t="shared" ref="D80:J80" si="6">(D52/D31)*100</f>
        <v>0</v>
      </c>
      <c r="E80" s="193">
        <f t="shared" si="6"/>
        <v>0</v>
      </c>
      <c r="F80" s="193">
        <f t="shared" si="6"/>
        <v>0</v>
      </c>
      <c r="G80" s="193">
        <f t="shared" si="6"/>
        <v>-5.5080832229465134E-15</v>
      </c>
      <c r="H80" s="193">
        <f t="shared" si="6"/>
        <v>0</v>
      </c>
      <c r="I80" s="193">
        <f t="shared" si="6"/>
        <v>4.0876313342831261E-15</v>
      </c>
      <c r="J80" s="193">
        <f t="shared" si="6"/>
        <v>8.2185180266009944E-15</v>
      </c>
    </row>
    <row r="81" spans="1:10" ht="20.100000000000001" customHeight="1">
      <c r="A81" s="191" t="s">
        <v>103</v>
      </c>
      <c r="B81" s="192">
        <v>5020</v>
      </c>
      <c r="C81" s="193" t="e">
        <f>(C52/C92)*100</f>
        <v>#DIV/0!</v>
      </c>
      <c r="D81" s="193">
        <f>(D52/D92)*100</f>
        <v>0</v>
      </c>
      <c r="E81" s="193">
        <f>(E52/E92)*100</f>
        <v>0</v>
      </c>
      <c r="F81" s="193">
        <f>(F52/F92)*100</f>
        <v>0</v>
      </c>
      <c r="G81" s="107" t="s">
        <v>92</v>
      </c>
      <c r="H81" s="107" t="s">
        <v>92</v>
      </c>
      <c r="I81" s="107" t="s">
        <v>92</v>
      </c>
      <c r="J81" s="107" t="s">
        <v>92</v>
      </c>
    </row>
    <row r="82" spans="1:10" ht="20.100000000000001" customHeight="1">
      <c r="A82" s="117" t="s">
        <v>104</v>
      </c>
      <c r="B82" s="28">
        <v>5030</v>
      </c>
      <c r="C82" s="193" t="e">
        <f>(C52/C98)*100</f>
        <v>#DIV/0!</v>
      </c>
      <c r="D82" s="193">
        <f>(D52/D98)*100</f>
        <v>0</v>
      </c>
      <c r="E82" s="193">
        <f>(E52/E98)*100</f>
        <v>0</v>
      </c>
      <c r="F82" s="193">
        <f>(F52/F98)*100</f>
        <v>0</v>
      </c>
      <c r="G82" s="107" t="s">
        <v>92</v>
      </c>
      <c r="H82" s="107" t="s">
        <v>92</v>
      </c>
      <c r="I82" s="107" t="s">
        <v>92</v>
      </c>
      <c r="J82" s="107" t="s">
        <v>92</v>
      </c>
    </row>
    <row r="83" spans="1:10" ht="20.100000000000001" customHeight="1">
      <c r="A83" s="194" t="s">
        <v>105</v>
      </c>
      <c r="B83" s="187">
        <v>5110</v>
      </c>
      <c r="C83" s="193" t="e">
        <f>C98/C95</f>
        <v>#DIV/0!</v>
      </c>
      <c r="D83" s="193">
        <f>D98/D95</f>
        <v>1</v>
      </c>
      <c r="E83" s="193">
        <f>E98/E95</f>
        <v>1</v>
      </c>
      <c r="F83" s="193">
        <f>F98/F95</f>
        <v>1</v>
      </c>
      <c r="G83" s="107" t="s">
        <v>92</v>
      </c>
      <c r="H83" s="107" t="s">
        <v>92</v>
      </c>
      <c r="I83" s="107" t="s">
        <v>92</v>
      </c>
      <c r="J83" s="107" t="s">
        <v>92</v>
      </c>
    </row>
    <row r="84" spans="1:10" ht="20.100000000000001" customHeight="1">
      <c r="A84" s="194" t="s">
        <v>106</v>
      </c>
      <c r="B84" s="187">
        <v>5220</v>
      </c>
      <c r="C84" s="193" t="e">
        <f>C89/C88</f>
        <v>#DIV/0!</v>
      </c>
      <c r="D84" s="193">
        <f>D89/D88</f>
        <v>0.1</v>
      </c>
      <c r="E84" s="193">
        <f>E89/E88</f>
        <v>0.1</v>
      </c>
      <c r="F84" s="193">
        <f>F89/F88</f>
        <v>0.1</v>
      </c>
      <c r="G84" s="107" t="s">
        <v>92</v>
      </c>
      <c r="H84" s="107" t="s">
        <v>92</v>
      </c>
      <c r="I84" s="107" t="s">
        <v>92</v>
      </c>
      <c r="J84" s="107" t="s">
        <v>92</v>
      </c>
    </row>
    <row r="85" spans="1:10" ht="24.95" customHeight="1">
      <c r="A85" s="219" t="s">
        <v>107</v>
      </c>
      <c r="B85" s="219"/>
      <c r="C85" s="219"/>
      <c r="D85" s="219"/>
      <c r="E85" s="219"/>
      <c r="F85" s="219"/>
      <c r="G85" s="219"/>
      <c r="H85" s="219"/>
      <c r="I85" s="219"/>
      <c r="J85" s="219"/>
    </row>
    <row r="86" spans="1:10" ht="20.100000000000001" customHeight="1">
      <c r="A86" s="191" t="s">
        <v>108</v>
      </c>
      <c r="B86" s="192">
        <v>6000</v>
      </c>
      <c r="C86" s="174"/>
      <c r="D86" s="174"/>
      <c r="E86" s="174"/>
      <c r="F86" s="174"/>
      <c r="G86" s="107" t="s">
        <v>92</v>
      </c>
      <c r="H86" s="107" t="s">
        <v>92</v>
      </c>
      <c r="I86" s="107" t="s">
        <v>92</v>
      </c>
      <c r="J86" s="107" t="s">
        <v>92</v>
      </c>
    </row>
    <row r="87" spans="1:10" ht="20.100000000000001" customHeight="1">
      <c r="A87" s="191" t="s">
        <v>109</v>
      </c>
      <c r="B87" s="192">
        <v>6001</v>
      </c>
      <c r="C87" s="108">
        <f>C88-C89</f>
        <v>0</v>
      </c>
      <c r="D87" s="108">
        <f>D88-D89</f>
        <v>999</v>
      </c>
      <c r="E87" s="108">
        <f>E88-E89</f>
        <v>999</v>
      </c>
      <c r="F87" s="108">
        <f>F88-F89</f>
        <v>720</v>
      </c>
      <c r="G87" s="107" t="s">
        <v>92</v>
      </c>
      <c r="H87" s="107" t="s">
        <v>92</v>
      </c>
      <c r="I87" s="107" t="s">
        <v>92</v>
      </c>
      <c r="J87" s="107" t="s">
        <v>92</v>
      </c>
    </row>
    <row r="88" spans="1:10" ht="20.100000000000001" customHeight="1">
      <c r="A88" s="191" t="s">
        <v>110</v>
      </c>
      <c r="B88" s="192">
        <v>6002</v>
      </c>
      <c r="C88" s="174"/>
      <c r="D88" s="174">
        <v>1110</v>
      </c>
      <c r="E88" s="174">
        <v>1110</v>
      </c>
      <c r="F88" s="174">
        <v>800</v>
      </c>
      <c r="G88" s="107" t="s">
        <v>92</v>
      </c>
      <c r="H88" s="107" t="s">
        <v>92</v>
      </c>
      <c r="I88" s="107" t="s">
        <v>92</v>
      </c>
      <c r="J88" s="107" t="s">
        <v>92</v>
      </c>
    </row>
    <row r="89" spans="1:10" ht="20.100000000000001" customHeight="1">
      <c r="A89" s="191" t="s">
        <v>111</v>
      </c>
      <c r="B89" s="192">
        <v>6003</v>
      </c>
      <c r="C89" s="174"/>
      <c r="D89" s="174">
        <v>111</v>
      </c>
      <c r="E89" s="174">
        <v>111</v>
      </c>
      <c r="F89" s="174">
        <v>80</v>
      </c>
      <c r="G89" s="107" t="s">
        <v>92</v>
      </c>
      <c r="H89" s="107" t="s">
        <v>92</v>
      </c>
      <c r="I89" s="107" t="s">
        <v>92</v>
      </c>
      <c r="J89" s="107" t="s">
        <v>92</v>
      </c>
    </row>
    <row r="90" spans="1:10" ht="20.100000000000001" customHeight="1">
      <c r="A90" s="117" t="s">
        <v>112</v>
      </c>
      <c r="B90" s="28">
        <v>6010</v>
      </c>
      <c r="C90" s="174"/>
      <c r="D90" s="174"/>
      <c r="E90" s="174"/>
      <c r="F90" s="174"/>
      <c r="G90" s="107" t="s">
        <v>92</v>
      </c>
      <c r="H90" s="107" t="s">
        <v>92</v>
      </c>
      <c r="I90" s="107" t="s">
        <v>92</v>
      </c>
      <c r="J90" s="107" t="s">
        <v>92</v>
      </c>
    </row>
    <row r="91" spans="1:10" ht="20.100000000000001" customHeight="1">
      <c r="A91" s="117" t="s">
        <v>113</v>
      </c>
      <c r="B91" s="28">
        <v>6011</v>
      </c>
      <c r="C91" s="174"/>
      <c r="D91" s="174"/>
      <c r="E91" s="174"/>
      <c r="F91" s="174"/>
      <c r="G91" s="107" t="s">
        <v>92</v>
      </c>
      <c r="H91" s="107" t="s">
        <v>92</v>
      </c>
      <c r="I91" s="107" t="s">
        <v>92</v>
      </c>
      <c r="J91" s="107" t="s">
        <v>92</v>
      </c>
    </row>
    <row r="92" spans="1:10" s="56" customFormat="1" ht="20.100000000000001" customHeight="1">
      <c r="A92" s="180" t="s">
        <v>114</v>
      </c>
      <c r="B92" s="28">
        <v>6020</v>
      </c>
      <c r="C92" s="174"/>
      <c r="D92" s="174">
        <v>1100</v>
      </c>
      <c r="E92" s="174">
        <v>1100</v>
      </c>
      <c r="F92" s="174">
        <v>800</v>
      </c>
      <c r="G92" s="107" t="s">
        <v>92</v>
      </c>
      <c r="H92" s="107" t="s">
        <v>92</v>
      </c>
      <c r="I92" s="107" t="s">
        <v>92</v>
      </c>
      <c r="J92" s="107" t="s">
        <v>92</v>
      </c>
    </row>
    <row r="93" spans="1:10" ht="20.100000000000001" customHeight="1">
      <c r="A93" s="117" t="s">
        <v>115</v>
      </c>
      <c r="B93" s="28">
        <v>6030</v>
      </c>
      <c r="C93" s="174"/>
      <c r="D93" s="174"/>
      <c r="E93" s="174"/>
      <c r="F93" s="174"/>
      <c r="G93" s="107" t="s">
        <v>92</v>
      </c>
      <c r="H93" s="107" t="s">
        <v>92</v>
      </c>
      <c r="I93" s="107" t="s">
        <v>92</v>
      </c>
      <c r="J93" s="107" t="s">
        <v>92</v>
      </c>
    </row>
    <row r="94" spans="1:10" ht="20.100000000000001" customHeight="1">
      <c r="A94" s="117" t="s">
        <v>116</v>
      </c>
      <c r="B94" s="28">
        <v>6040</v>
      </c>
      <c r="C94" s="174"/>
      <c r="D94" s="174">
        <v>1110</v>
      </c>
      <c r="E94" s="174">
        <v>1110</v>
      </c>
      <c r="F94" s="174">
        <v>800</v>
      </c>
      <c r="G94" s="107" t="s">
        <v>92</v>
      </c>
      <c r="H94" s="107" t="s">
        <v>92</v>
      </c>
      <c r="I94" s="107" t="s">
        <v>92</v>
      </c>
      <c r="J94" s="107" t="s">
        <v>92</v>
      </c>
    </row>
    <row r="95" spans="1:10" s="56" customFormat="1" ht="20.100000000000001" customHeight="1">
      <c r="A95" s="180" t="s">
        <v>117</v>
      </c>
      <c r="B95" s="28">
        <v>6050</v>
      </c>
      <c r="C95" s="106">
        <f>SUM(C93:C94)</f>
        <v>0</v>
      </c>
      <c r="D95" s="106">
        <f>SUM(D93:D94)</f>
        <v>1110</v>
      </c>
      <c r="E95" s="106">
        <f>SUM(E93:E94)</f>
        <v>1110</v>
      </c>
      <c r="F95" s="106">
        <f>SUM(F93:F94)</f>
        <v>800</v>
      </c>
      <c r="G95" s="107" t="s">
        <v>92</v>
      </c>
      <c r="H95" s="107" t="s">
        <v>92</v>
      </c>
      <c r="I95" s="107" t="s">
        <v>92</v>
      </c>
      <c r="J95" s="107" t="s">
        <v>92</v>
      </c>
    </row>
    <row r="96" spans="1:10" ht="20.100000000000001" customHeight="1">
      <c r="A96" s="117" t="s">
        <v>118</v>
      </c>
      <c r="B96" s="28">
        <v>6060</v>
      </c>
      <c r="C96" s="174"/>
      <c r="D96" s="174"/>
      <c r="E96" s="174"/>
      <c r="F96" s="174"/>
      <c r="G96" s="174"/>
      <c r="H96" s="174"/>
      <c r="I96" s="174"/>
      <c r="J96" s="174"/>
    </row>
    <row r="97" spans="1:10" ht="20.100000000000001" customHeight="1">
      <c r="A97" s="117" t="s">
        <v>119</v>
      </c>
      <c r="B97" s="28">
        <v>6070</v>
      </c>
      <c r="C97" s="174"/>
      <c r="D97" s="174"/>
      <c r="E97" s="174"/>
      <c r="F97" s="174"/>
      <c r="G97" s="107" t="s">
        <v>92</v>
      </c>
      <c r="H97" s="107" t="s">
        <v>92</v>
      </c>
      <c r="I97" s="107" t="s">
        <v>92</v>
      </c>
      <c r="J97" s="107" t="s">
        <v>92</v>
      </c>
    </row>
    <row r="98" spans="1:10" s="56" customFormat="1" ht="20.100000000000001" customHeight="1">
      <c r="A98" s="180" t="s">
        <v>120</v>
      </c>
      <c r="B98" s="28">
        <v>6080</v>
      </c>
      <c r="C98" s="174"/>
      <c r="D98" s="174">
        <v>1110</v>
      </c>
      <c r="E98" s="174">
        <v>1110</v>
      </c>
      <c r="F98" s="174">
        <v>800</v>
      </c>
      <c r="G98" s="107" t="s">
        <v>92</v>
      </c>
      <c r="H98" s="107" t="s">
        <v>92</v>
      </c>
      <c r="I98" s="107" t="s">
        <v>92</v>
      </c>
      <c r="J98" s="107" t="s">
        <v>92</v>
      </c>
    </row>
    <row r="99" spans="1:10" s="56" customFormat="1" ht="20.100000000000001" customHeight="1">
      <c r="A99" s="219" t="s">
        <v>121</v>
      </c>
      <c r="B99" s="219"/>
      <c r="C99" s="219"/>
      <c r="D99" s="219"/>
      <c r="E99" s="219"/>
      <c r="F99" s="219"/>
      <c r="G99" s="219"/>
      <c r="H99" s="219"/>
      <c r="I99" s="219"/>
      <c r="J99" s="219"/>
    </row>
    <row r="100" spans="1:10" s="56" customFormat="1" ht="20.100000000000001" customHeight="1">
      <c r="A100" s="186" t="s">
        <v>122</v>
      </c>
      <c r="B100" s="195" t="s">
        <v>123</v>
      </c>
      <c r="C100" s="196">
        <f t="shared" ref="C100:J100" si="7">SUM(C101:C103)</f>
        <v>0</v>
      </c>
      <c r="D100" s="196">
        <f t="shared" si="7"/>
        <v>0</v>
      </c>
      <c r="E100" s="196">
        <f t="shared" si="7"/>
        <v>0</v>
      </c>
      <c r="F100" s="196">
        <f t="shared" si="7"/>
        <v>0</v>
      </c>
      <c r="G100" s="196">
        <f t="shared" si="7"/>
        <v>0</v>
      </c>
      <c r="H100" s="196">
        <f t="shared" si="7"/>
        <v>0</v>
      </c>
      <c r="I100" s="196">
        <f t="shared" si="7"/>
        <v>0</v>
      </c>
      <c r="J100" s="196">
        <f t="shared" si="7"/>
        <v>0</v>
      </c>
    </row>
    <row r="101" spans="1:10" s="56" customFormat="1" ht="20.100000000000001" customHeight="1">
      <c r="A101" s="117" t="s">
        <v>124</v>
      </c>
      <c r="B101" s="197" t="s">
        <v>125</v>
      </c>
      <c r="C101" s="198"/>
      <c r="D101" s="198"/>
      <c r="E101" s="198"/>
      <c r="F101" s="199">
        <f>'6.1. Інша інфо_1'!G66</f>
        <v>0</v>
      </c>
      <c r="G101" s="198"/>
      <c r="H101" s="198"/>
      <c r="I101" s="198"/>
      <c r="J101" s="198"/>
    </row>
    <row r="102" spans="1:10" s="56" customFormat="1" ht="20.100000000000001" customHeight="1">
      <c r="A102" s="117" t="s">
        <v>126</v>
      </c>
      <c r="B102" s="197" t="s">
        <v>127</v>
      </c>
      <c r="C102" s="198"/>
      <c r="D102" s="198"/>
      <c r="E102" s="198"/>
      <c r="F102" s="199">
        <f>'6.1. Інша інфо_1'!G69</f>
        <v>0</v>
      </c>
      <c r="G102" s="198"/>
      <c r="H102" s="198"/>
      <c r="I102" s="198"/>
      <c r="J102" s="198"/>
    </row>
    <row r="103" spans="1:10" s="56" customFormat="1" ht="20.100000000000001" customHeight="1">
      <c r="A103" s="117" t="s">
        <v>128</v>
      </c>
      <c r="B103" s="197" t="s">
        <v>129</v>
      </c>
      <c r="C103" s="198"/>
      <c r="D103" s="198"/>
      <c r="E103" s="198"/>
      <c r="F103" s="199">
        <f>'6.1. Інша інфо_1'!G72</f>
        <v>0</v>
      </c>
      <c r="G103" s="198"/>
      <c r="H103" s="198"/>
      <c r="I103" s="198"/>
      <c r="J103" s="198"/>
    </row>
    <row r="104" spans="1:10" s="56" customFormat="1" ht="20.100000000000001" customHeight="1">
      <c r="A104" s="180" t="s">
        <v>130</v>
      </c>
      <c r="B104" s="197" t="s">
        <v>131</v>
      </c>
      <c r="C104" s="196">
        <f t="shared" ref="C104:J104" si="8">SUM(C105:C107)</f>
        <v>0</v>
      </c>
      <c r="D104" s="196">
        <f t="shared" si="8"/>
        <v>0</v>
      </c>
      <c r="E104" s="196">
        <f t="shared" si="8"/>
        <v>0</v>
      </c>
      <c r="F104" s="196">
        <f t="shared" si="8"/>
        <v>0</v>
      </c>
      <c r="G104" s="196">
        <f t="shared" si="8"/>
        <v>0</v>
      </c>
      <c r="H104" s="196">
        <f t="shared" si="8"/>
        <v>0</v>
      </c>
      <c r="I104" s="196">
        <f t="shared" si="8"/>
        <v>0</v>
      </c>
      <c r="J104" s="196">
        <f t="shared" si="8"/>
        <v>0</v>
      </c>
    </row>
    <row r="105" spans="1:10" s="56" customFormat="1" ht="20.100000000000001" customHeight="1">
      <c r="A105" s="117" t="s">
        <v>124</v>
      </c>
      <c r="B105" s="197" t="s">
        <v>132</v>
      </c>
      <c r="C105" s="198"/>
      <c r="D105" s="198"/>
      <c r="E105" s="198"/>
      <c r="F105" s="199">
        <f>'6.1. Інша інфо_1'!J66</f>
        <v>0</v>
      </c>
      <c r="G105" s="198"/>
      <c r="H105" s="198"/>
      <c r="I105" s="198"/>
      <c r="J105" s="198"/>
    </row>
    <row r="106" spans="1:10" s="56" customFormat="1" ht="19.5" customHeight="1">
      <c r="A106" s="117" t="s">
        <v>126</v>
      </c>
      <c r="B106" s="197" t="s">
        <v>133</v>
      </c>
      <c r="C106" s="198"/>
      <c r="D106" s="198"/>
      <c r="E106" s="198"/>
      <c r="F106" s="199">
        <f>'6.1. Інша інфо_1'!J69</f>
        <v>0</v>
      </c>
      <c r="G106" s="198"/>
      <c r="H106" s="198"/>
      <c r="I106" s="198"/>
      <c r="J106" s="198"/>
    </row>
    <row r="107" spans="1:10" ht="19.5" customHeight="1">
      <c r="A107" s="194" t="s">
        <v>128</v>
      </c>
      <c r="B107" s="200" t="s">
        <v>134</v>
      </c>
      <c r="C107" s="198"/>
      <c r="D107" s="198"/>
      <c r="E107" s="198"/>
      <c r="F107" s="199">
        <f>'6.1. Інша інфо_1'!J72</f>
        <v>0</v>
      </c>
      <c r="G107" s="198"/>
      <c r="H107" s="198"/>
      <c r="I107" s="198"/>
      <c r="J107" s="198"/>
    </row>
    <row r="108" spans="1:10">
      <c r="A108" s="219" t="s">
        <v>135</v>
      </c>
      <c r="B108" s="219"/>
      <c r="C108" s="219"/>
      <c r="D108" s="219"/>
      <c r="E108" s="219"/>
      <c r="F108" s="219"/>
      <c r="G108" s="219"/>
      <c r="H108" s="219"/>
      <c r="I108" s="219"/>
      <c r="J108" s="219"/>
    </row>
    <row r="109" spans="1:10" s="8" customFormat="1" ht="56.25">
      <c r="A109" s="180" t="s">
        <v>136</v>
      </c>
      <c r="B109" s="197" t="s">
        <v>137</v>
      </c>
      <c r="C109" s="196">
        <f>SUM(C110:C112)</f>
        <v>1</v>
      </c>
      <c r="D109" s="196">
        <f>SUM(D110:D112)</f>
        <v>85</v>
      </c>
      <c r="E109" s="196">
        <f>SUM(E110:E112)</f>
        <v>87</v>
      </c>
      <c r="F109" s="196">
        <f>SUM(F110:F112)</f>
        <v>92</v>
      </c>
      <c r="G109" s="65" t="s">
        <v>92</v>
      </c>
      <c r="H109" s="65" t="s">
        <v>92</v>
      </c>
      <c r="I109" s="65" t="s">
        <v>92</v>
      </c>
      <c r="J109" s="65" t="s">
        <v>92</v>
      </c>
    </row>
    <row r="110" spans="1:10" s="8" customFormat="1">
      <c r="A110" s="64" t="s">
        <v>138</v>
      </c>
      <c r="B110" s="197" t="s">
        <v>139</v>
      </c>
      <c r="C110" s="127">
        <f>'6.1. Інша інфо_1'!D12</f>
        <v>1</v>
      </c>
      <c r="D110" s="127">
        <f>'6.1. Інша інфо_1'!F12</f>
        <v>1</v>
      </c>
      <c r="E110" s="127">
        <f>'6.1. Інша інфо_1'!H12</f>
        <v>1</v>
      </c>
      <c r="F110" s="127">
        <f>'6.1. Інша інфо_1'!J12</f>
        <v>1</v>
      </c>
      <c r="G110" s="65" t="s">
        <v>92</v>
      </c>
      <c r="H110" s="65" t="s">
        <v>92</v>
      </c>
      <c r="I110" s="65" t="s">
        <v>92</v>
      </c>
      <c r="J110" s="65" t="s">
        <v>92</v>
      </c>
    </row>
    <row r="111" spans="1:10" s="8" customFormat="1">
      <c r="A111" s="64" t="s">
        <v>140</v>
      </c>
      <c r="B111" s="197" t="s">
        <v>141</v>
      </c>
      <c r="C111" s="127">
        <f>'6.1. Інша інфо_1'!D13</f>
        <v>0</v>
      </c>
      <c r="D111" s="127">
        <f>'6.1. Інша інфо_1'!F13</f>
        <v>9</v>
      </c>
      <c r="E111" s="127">
        <f>'6.1. Інша інфо_1'!H13</f>
        <v>11</v>
      </c>
      <c r="F111" s="127">
        <f>'6.1. Інша інфо_1'!J13</f>
        <v>13</v>
      </c>
      <c r="G111" s="65" t="s">
        <v>92</v>
      </c>
      <c r="H111" s="65" t="s">
        <v>92</v>
      </c>
      <c r="I111" s="65" t="s">
        <v>92</v>
      </c>
      <c r="J111" s="65" t="s">
        <v>92</v>
      </c>
    </row>
    <row r="112" spans="1:10" s="8" customFormat="1">
      <c r="A112" s="64" t="s">
        <v>142</v>
      </c>
      <c r="B112" s="197" t="s">
        <v>143</v>
      </c>
      <c r="C112" s="127">
        <f>'6.1. Інша інфо_1'!D14</f>
        <v>0</v>
      </c>
      <c r="D112" s="127">
        <f>'6.1. Інша інфо_1'!F14</f>
        <v>75</v>
      </c>
      <c r="E112" s="127">
        <f>'6.1. Інша інфо_1'!H14</f>
        <v>75</v>
      </c>
      <c r="F112" s="127">
        <f>'6.1. Інша інфо_1'!J14</f>
        <v>78</v>
      </c>
      <c r="G112" s="65" t="s">
        <v>92</v>
      </c>
      <c r="H112" s="65" t="s">
        <v>92</v>
      </c>
      <c r="I112" s="65" t="s">
        <v>92</v>
      </c>
      <c r="J112" s="65" t="s">
        <v>92</v>
      </c>
    </row>
    <row r="113" spans="1:10" s="8" customFormat="1">
      <c r="A113" s="180" t="s">
        <v>144</v>
      </c>
      <c r="B113" s="197" t="s">
        <v>145</v>
      </c>
      <c r="C113" s="105">
        <f>'I. Фін результат'!C94</f>
        <v>0</v>
      </c>
      <c r="D113" s="105">
        <f>'I. Фін результат'!D94</f>
        <v>8680</v>
      </c>
      <c r="E113" s="105">
        <f>'I. Фін результат'!E94</f>
        <v>8680</v>
      </c>
      <c r="F113" s="105">
        <f>'I. Фін результат'!F94</f>
        <v>12858</v>
      </c>
      <c r="G113" s="107" t="s">
        <v>92</v>
      </c>
      <c r="H113" s="107" t="s">
        <v>92</v>
      </c>
      <c r="I113" s="107" t="s">
        <v>92</v>
      </c>
      <c r="J113" s="107" t="s">
        <v>92</v>
      </c>
    </row>
    <row r="114" spans="1:10" s="8" customFormat="1" ht="37.5">
      <c r="A114" s="180" t="s">
        <v>146</v>
      </c>
      <c r="B114" s="197" t="s">
        <v>147</v>
      </c>
      <c r="C114" s="178">
        <f>'6.1. Інша інфо_1'!D23</f>
        <v>0</v>
      </c>
      <c r="D114" s="178">
        <f>'6.1. Інша інфо_1'!F23</f>
        <v>9803.9215686274492</v>
      </c>
      <c r="E114" s="178">
        <f>'6.1. Інша інфо_1'!H23</f>
        <v>9578.5440613026803</v>
      </c>
      <c r="F114" s="178">
        <f>'6.1. Інша інфо_1'!J23</f>
        <v>11710.564663023681</v>
      </c>
      <c r="G114" s="107" t="s">
        <v>92</v>
      </c>
      <c r="H114" s="107" t="s">
        <v>92</v>
      </c>
      <c r="I114" s="107" t="s">
        <v>92</v>
      </c>
      <c r="J114" s="107" t="s">
        <v>92</v>
      </c>
    </row>
    <row r="115" spans="1:10" s="8" customFormat="1">
      <c r="A115" s="64" t="s">
        <v>138</v>
      </c>
      <c r="B115" s="197" t="s">
        <v>148</v>
      </c>
      <c r="C115" s="107">
        <f>'6.1. Інша інфо_1'!D24</f>
        <v>0</v>
      </c>
      <c r="D115" s="107">
        <f>'6.1. Інша інфо_1'!F24</f>
        <v>21416.666666666668</v>
      </c>
      <c r="E115" s="107">
        <f>'6.1. Інша інфо_1'!H24</f>
        <v>21416.666666666668</v>
      </c>
      <c r="F115" s="107">
        <f>'6.1. Інша інфо_1'!J24</f>
        <v>28583.333333333332</v>
      </c>
      <c r="G115" s="107" t="s">
        <v>92</v>
      </c>
      <c r="H115" s="107" t="s">
        <v>92</v>
      </c>
      <c r="I115" s="107" t="s">
        <v>92</v>
      </c>
      <c r="J115" s="107" t="s">
        <v>92</v>
      </c>
    </row>
    <row r="116" spans="1:10" s="8" customFormat="1">
      <c r="A116" s="64" t="s">
        <v>140</v>
      </c>
      <c r="B116" s="197" t="s">
        <v>149</v>
      </c>
      <c r="C116" s="107" t="e">
        <f>'6.1. Інша інфо_1'!D25</f>
        <v>#DIV/0!</v>
      </c>
      <c r="D116" s="107">
        <f>'6.1. Інша інфо_1'!F25</f>
        <v>12287.037037037038</v>
      </c>
      <c r="E116" s="107">
        <f>'6.1. Інша інфо_1'!H25</f>
        <v>10053.030303030302</v>
      </c>
      <c r="F116" s="107">
        <f>'6.1. Інша інфо_1'!J25</f>
        <v>11334.615384615385</v>
      </c>
      <c r="G116" s="107" t="s">
        <v>92</v>
      </c>
      <c r="H116" s="107" t="s">
        <v>92</v>
      </c>
      <c r="I116" s="107" t="s">
        <v>92</v>
      </c>
      <c r="J116" s="107" t="s">
        <v>92</v>
      </c>
    </row>
    <row r="117" spans="1:10" s="8" customFormat="1">
      <c r="A117" s="64" t="s">
        <v>142</v>
      </c>
      <c r="B117" s="197" t="s">
        <v>150</v>
      </c>
      <c r="C117" s="107" t="e">
        <f>'6.1. Інша інфо_1'!D26</f>
        <v>#DIV/0!</v>
      </c>
      <c r="D117" s="107">
        <f>'6.1. Інша інфо_1'!F26</f>
        <v>9351.1111111111113</v>
      </c>
      <c r="E117" s="107">
        <f>'6.1. Інша інфо_1'!H26</f>
        <v>9351.1111111111113</v>
      </c>
      <c r="F117" s="107">
        <f>'6.1. Інша інфо_1'!J26</f>
        <v>11481.837606837606</v>
      </c>
      <c r="G117" s="107" t="s">
        <v>92</v>
      </c>
      <c r="H117" s="107" t="s">
        <v>92</v>
      </c>
      <c r="I117" s="107" t="s">
        <v>92</v>
      </c>
      <c r="J117" s="107" t="s">
        <v>92</v>
      </c>
    </row>
    <row r="118" spans="1:10" s="8" customFormat="1">
      <c r="A118" s="201"/>
      <c r="C118" s="46"/>
      <c r="D118" s="202"/>
      <c r="E118" s="202"/>
      <c r="F118" s="202"/>
      <c r="G118" s="77"/>
      <c r="H118" s="77"/>
      <c r="I118" s="77"/>
      <c r="J118" s="77"/>
    </row>
    <row r="119" spans="1:10" s="8" customFormat="1">
      <c r="A119" s="201"/>
      <c r="C119" s="46"/>
      <c r="D119" s="202"/>
      <c r="E119" s="202"/>
      <c r="F119" s="202"/>
      <c r="G119" s="77"/>
      <c r="H119" s="77"/>
      <c r="I119" s="77"/>
      <c r="J119" s="77"/>
    </row>
    <row r="120" spans="1:10" s="8" customFormat="1">
      <c r="A120" s="76" t="s">
        <v>151</v>
      </c>
      <c r="C120" s="225" t="s">
        <v>152</v>
      </c>
      <c r="D120" s="225"/>
      <c r="E120" s="225"/>
      <c r="F120" s="225"/>
      <c r="G120" s="78"/>
      <c r="H120" s="226" t="s">
        <v>153</v>
      </c>
      <c r="I120" s="226"/>
      <c r="J120" s="226"/>
    </row>
    <row r="121" spans="1:10" s="8" customFormat="1">
      <c r="B121" s="53"/>
      <c r="C121" s="209" t="s">
        <v>154</v>
      </c>
      <c r="D121" s="209"/>
      <c r="E121" s="209"/>
      <c r="F121" s="209"/>
      <c r="G121" s="79"/>
      <c r="H121" s="203"/>
      <c r="I121" s="203"/>
      <c r="J121" s="203"/>
    </row>
    <row r="122" spans="1:10" s="8" customFormat="1">
      <c r="A122" s="97"/>
      <c r="F122" s="53"/>
      <c r="G122" s="53"/>
      <c r="H122" s="53"/>
      <c r="I122" s="53"/>
      <c r="J122" s="53"/>
    </row>
    <row r="123" spans="1:10" s="8" customFormat="1">
      <c r="A123" s="97"/>
      <c r="F123" s="53"/>
      <c r="G123" s="53"/>
      <c r="H123" s="53"/>
      <c r="I123" s="53"/>
      <c r="J123" s="53"/>
    </row>
    <row r="124" spans="1:10" s="8" customFormat="1">
      <c r="A124" s="97"/>
      <c r="F124" s="53"/>
      <c r="G124" s="53"/>
      <c r="H124" s="53"/>
      <c r="I124" s="53"/>
      <c r="J124" s="53"/>
    </row>
    <row r="125" spans="1:10" s="8" customFormat="1">
      <c r="A125" s="97"/>
      <c r="F125" s="53"/>
      <c r="G125" s="53"/>
      <c r="H125" s="53"/>
      <c r="I125" s="53"/>
      <c r="J125" s="53"/>
    </row>
    <row r="126" spans="1:10" s="8" customFormat="1">
      <c r="A126" s="97"/>
      <c r="F126" s="53"/>
      <c r="G126" s="53"/>
      <c r="H126" s="53"/>
      <c r="I126" s="53"/>
      <c r="J126" s="53"/>
    </row>
    <row r="127" spans="1:10" s="8" customFormat="1">
      <c r="A127" s="97"/>
      <c r="F127" s="53"/>
      <c r="G127" s="53"/>
      <c r="H127" s="53"/>
      <c r="I127" s="53"/>
      <c r="J127" s="53"/>
    </row>
    <row r="128" spans="1:10" s="8" customFormat="1">
      <c r="A128" s="97"/>
      <c r="F128" s="53"/>
      <c r="G128" s="53"/>
      <c r="H128" s="53"/>
      <c r="I128" s="53"/>
      <c r="J128" s="53"/>
    </row>
    <row r="129" spans="1:10" s="8" customFormat="1">
      <c r="A129" s="97"/>
      <c r="F129" s="53"/>
      <c r="G129" s="53"/>
      <c r="H129" s="53"/>
      <c r="I129" s="53"/>
      <c r="J129" s="53"/>
    </row>
    <row r="130" spans="1:10" s="8" customFormat="1">
      <c r="A130" s="97"/>
      <c r="F130" s="53"/>
      <c r="G130" s="53"/>
      <c r="H130" s="53"/>
      <c r="I130" s="53"/>
      <c r="J130" s="53"/>
    </row>
    <row r="131" spans="1:10" s="8" customFormat="1">
      <c r="A131" s="97"/>
      <c r="F131" s="53"/>
      <c r="G131" s="53"/>
      <c r="H131" s="53"/>
      <c r="I131" s="53"/>
      <c r="J131" s="53"/>
    </row>
    <row r="132" spans="1:10" s="8" customFormat="1">
      <c r="A132" s="97"/>
      <c r="F132" s="53"/>
      <c r="G132" s="53"/>
      <c r="H132" s="53"/>
      <c r="I132" s="53"/>
      <c r="J132" s="53"/>
    </row>
    <row r="133" spans="1:10" s="8" customFormat="1">
      <c r="A133" s="97"/>
      <c r="F133" s="53"/>
      <c r="G133" s="53"/>
      <c r="H133" s="53"/>
      <c r="I133" s="53"/>
      <c r="J133" s="53"/>
    </row>
    <row r="134" spans="1:10" s="8" customFormat="1">
      <c r="A134" s="97"/>
      <c r="F134" s="53"/>
      <c r="G134" s="53"/>
      <c r="H134" s="53"/>
      <c r="I134" s="53"/>
      <c r="J134" s="53"/>
    </row>
    <row r="135" spans="1:10" s="8" customFormat="1">
      <c r="A135" s="97"/>
      <c r="F135" s="53"/>
      <c r="G135" s="53"/>
      <c r="H135" s="53"/>
      <c r="I135" s="53"/>
      <c r="J135" s="53"/>
    </row>
    <row r="136" spans="1:10" s="8" customFormat="1">
      <c r="A136" s="97"/>
      <c r="F136" s="53"/>
      <c r="G136" s="53"/>
      <c r="H136" s="53"/>
      <c r="I136" s="53"/>
      <c r="J136" s="53"/>
    </row>
    <row r="137" spans="1:10" s="8" customFormat="1">
      <c r="A137" s="97"/>
      <c r="F137" s="53"/>
      <c r="G137" s="53"/>
      <c r="H137" s="53"/>
      <c r="I137" s="53"/>
      <c r="J137" s="53"/>
    </row>
    <row r="138" spans="1:10" s="8" customFormat="1">
      <c r="A138" s="97"/>
      <c r="F138" s="53"/>
      <c r="G138" s="53"/>
      <c r="H138" s="53"/>
      <c r="I138" s="53"/>
      <c r="J138" s="53"/>
    </row>
    <row r="139" spans="1:10" s="8" customFormat="1">
      <c r="A139" s="97"/>
      <c r="F139" s="53"/>
      <c r="G139" s="53"/>
      <c r="H139" s="53"/>
      <c r="I139" s="53"/>
      <c r="J139" s="53"/>
    </row>
    <row r="140" spans="1:10" s="8" customFormat="1">
      <c r="A140" s="97"/>
      <c r="F140" s="53"/>
      <c r="G140" s="53"/>
      <c r="H140" s="53"/>
      <c r="I140" s="53"/>
      <c r="J140" s="53"/>
    </row>
    <row r="141" spans="1:10" s="8" customFormat="1">
      <c r="A141" s="97"/>
      <c r="F141" s="53"/>
      <c r="G141" s="53"/>
      <c r="H141" s="53"/>
      <c r="I141" s="53"/>
      <c r="J141" s="53"/>
    </row>
    <row r="142" spans="1:10" s="8" customFormat="1">
      <c r="A142" s="97"/>
      <c r="F142" s="53"/>
      <c r="G142" s="53"/>
      <c r="H142" s="53"/>
      <c r="I142" s="53"/>
      <c r="J142" s="53"/>
    </row>
    <row r="143" spans="1:10" s="8" customFormat="1">
      <c r="A143" s="97"/>
      <c r="F143" s="53"/>
      <c r="G143" s="53"/>
      <c r="H143" s="53"/>
      <c r="I143" s="53"/>
      <c r="J143" s="53"/>
    </row>
    <row r="144" spans="1:10" s="8" customFormat="1">
      <c r="A144" s="97"/>
      <c r="F144" s="53"/>
      <c r="G144" s="53"/>
      <c r="H144" s="53"/>
      <c r="I144" s="53"/>
      <c r="J144" s="53"/>
    </row>
    <row r="145" spans="1:10" s="8" customFormat="1">
      <c r="A145" s="97"/>
      <c r="F145" s="53"/>
      <c r="G145" s="53"/>
      <c r="H145" s="53"/>
      <c r="I145" s="53"/>
      <c r="J145" s="53"/>
    </row>
    <row r="146" spans="1:10" s="8" customFormat="1">
      <c r="A146" s="97"/>
      <c r="F146" s="53"/>
      <c r="G146" s="53"/>
      <c r="H146" s="53"/>
      <c r="I146" s="53"/>
      <c r="J146" s="53"/>
    </row>
    <row r="147" spans="1:10" s="8" customFormat="1">
      <c r="A147" s="97"/>
      <c r="F147" s="53"/>
      <c r="G147" s="53"/>
      <c r="H147" s="53"/>
      <c r="I147" s="53"/>
      <c r="J147" s="53"/>
    </row>
    <row r="148" spans="1:10" s="8" customFormat="1">
      <c r="A148" s="97"/>
      <c r="F148" s="53"/>
      <c r="G148" s="53"/>
      <c r="H148" s="53"/>
      <c r="I148" s="53"/>
      <c r="J148" s="53"/>
    </row>
    <row r="149" spans="1:10" s="8" customFormat="1">
      <c r="A149" s="97"/>
      <c r="F149" s="53"/>
      <c r="G149" s="53"/>
      <c r="H149" s="53"/>
      <c r="I149" s="53"/>
      <c r="J149" s="53"/>
    </row>
    <row r="150" spans="1:10" s="8" customFormat="1">
      <c r="A150" s="97"/>
      <c r="F150" s="53"/>
      <c r="G150" s="53"/>
      <c r="H150" s="53"/>
      <c r="I150" s="53"/>
      <c r="J150" s="53"/>
    </row>
    <row r="151" spans="1:10" s="8" customFormat="1">
      <c r="A151" s="97"/>
      <c r="F151" s="53"/>
      <c r="G151" s="53"/>
      <c r="H151" s="53"/>
      <c r="I151" s="53"/>
      <c r="J151" s="53"/>
    </row>
    <row r="152" spans="1:10" s="8" customFormat="1">
      <c r="A152" s="97"/>
      <c r="F152" s="53"/>
      <c r="G152" s="53"/>
      <c r="H152" s="53"/>
      <c r="I152" s="53"/>
      <c r="J152" s="53"/>
    </row>
    <row r="153" spans="1:10" s="8" customFormat="1">
      <c r="A153" s="97"/>
      <c r="F153" s="53"/>
      <c r="G153" s="53"/>
      <c r="H153" s="53"/>
      <c r="I153" s="53"/>
      <c r="J153" s="53"/>
    </row>
    <row r="154" spans="1:10" s="8" customFormat="1">
      <c r="A154" s="97"/>
      <c r="F154" s="53"/>
      <c r="G154" s="53"/>
      <c r="H154" s="53"/>
      <c r="I154" s="53"/>
      <c r="J154" s="53"/>
    </row>
    <row r="155" spans="1:10" s="8" customFormat="1">
      <c r="A155" s="97"/>
      <c r="F155" s="53"/>
      <c r="G155" s="53"/>
      <c r="H155" s="53"/>
      <c r="I155" s="53"/>
      <c r="J155" s="53"/>
    </row>
    <row r="156" spans="1:10" s="8" customFormat="1">
      <c r="A156" s="97"/>
      <c r="F156" s="53"/>
      <c r="G156" s="53"/>
      <c r="H156" s="53"/>
      <c r="I156" s="53"/>
      <c r="J156" s="53"/>
    </row>
    <row r="157" spans="1:10" s="8" customFormat="1">
      <c r="A157" s="97"/>
      <c r="F157" s="53"/>
      <c r="G157" s="53"/>
      <c r="H157" s="53"/>
      <c r="I157" s="53"/>
      <c r="J157" s="53"/>
    </row>
    <row r="158" spans="1:10" s="8" customFormat="1">
      <c r="A158" s="97"/>
      <c r="F158" s="53"/>
      <c r="G158" s="53"/>
      <c r="H158" s="53"/>
      <c r="I158" s="53"/>
      <c r="J158" s="53"/>
    </row>
    <row r="159" spans="1:10" s="8" customFormat="1">
      <c r="A159" s="97"/>
      <c r="F159" s="53"/>
      <c r="G159" s="53"/>
      <c r="H159" s="53"/>
      <c r="I159" s="53"/>
      <c r="J159" s="53"/>
    </row>
    <row r="160" spans="1:10" s="8" customFormat="1">
      <c r="A160" s="97"/>
      <c r="F160" s="53"/>
      <c r="G160" s="53"/>
      <c r="H160" s="53"/>
      <c r="I160" s="53"/>
      <c r="J160" s="53"/>
    </row>
    <row r="161" spans="1:10" s="8" customFormat="1">
      <c r="A161" s="97"/>
      <c r="F161" s="53"/>
      <c r="G161" s="53"/>
      <c r="H161" s="53"/>
      <c r="I161" s="53"/>
      <c r="J161" s="53"/>
    </row>
    <row r="162" spans="1:10" s="8" customFormat="1">
      <c r="A162" s="97"/>
      <c r="F162" s="53"/>
      <c r="G162" s="53"/>
      <c r="H162" s="53"/>
      <c r="I162" s="53"/>
      <c r="J162" s="53"/>
    </row>
    <row r="163" spans="1:10" s="8" customFormat="1">
      <c r="A163" s="97"/>
      <c r="F163" s="53"/>
      <c r="G163" s="53"/>
      <c r="H163" s="53"/>
      <c r="I163" s="53"/>
      <c r="J163" s="53"/>
    </row>
    <row r="164" spans="1:10" s="8" customFormat="1">
      <c r="A164" s="97"/>
      <c r="F164" s="53"/>
      <c r="G164" s="53"/>
      <c r="H164" s="53"/>
      <c r="I164" s="53"/>
      <c r="J164" s="53"/>
    </row>
    <row r="165" spans="1:10" s="8" customFormat="1">
      <c r="A165" s="97"/>
      <c r="F165" s="53"/>
      <c r="G165" s="53"/>
      <c r="H165" s="53"/>
      <c r="I165" s="53"/>
      <c r="J165" s="53"/>
    </row>
    <row r="166" spans="1:10" s="8" customFormat="1">
      <c r="A166" s="97"/>
      <c r="F166" s="53"/>
      <c r="G166" s="53"/>
      <c r="H166" s="53"/>
      <c r="I166" s="53"/>
      <c r="J166" s="53"/>
    </row>
    <row r="167" spans="1:10" s="8" customFormat="1">
      <c r="A167" s="97"/>
      <c r="F167" s="53"/>
      <c r="G167" s="53"/>
      <c r="H167" s="53"/>
      <c r="I167" s="53"/>
      <c r="J167" s="53"/>
    </row>
    <row r="168" spans="1:10" s="8" customFormat="1">
      <c r="A168" s="97"/>
      <c r="F168" s="53"/>
      <c r="G168" s="53"/>
      <c r="H168" s="53"/>
      <c r="I168" s="53"/>
      <c r="J168" s="53"/>
    </row>
    <row r="169" spans="1:10" s="8" customFormat="1">
      <c r="A169" s="97"/>
      <c r="F169" s="53"/>
      <c r="G169" s="53"/>
      <c r="H169" s="53"/>
      <c r="I169" s="53"/>
      <c r="J169" s="53"/>
    </row>
    <row r="170" spans="1:10" s="8" customFormat="1">
      <c r="A170" s="97"/>
      <c r="F170" s="53"/>
      <c r="G170" s="53"/>
      <c r="H170" s="53"/>
      <c r="I170" s="53"/>
      <c r="J170" s="53"/>
    </row>
    <row r="171" spans="1:10" s="8" customFormat="1">
      <c r="A171" s="97"/>
      <c r="F171" s="53"/>
      <c r="G171" s="53"/>
      <c r="H171" s="53"/>
      <c r="I171" s="53"/>
      <c r="J171" s="53"/>
    </row>
    <row r="172" spans="1:10" s="8" customFormat="1">
      <c r="A172" s="97"/>
      <c r="F172" s="53"/>
      <c r="G172" s="53"/>
      <c r="H172" s="53"/>
      <c r="I172" s="53"/>
      <c r="J172" s="53"/>
    </row>
    <row r="173" spans="1:10" s="8" customFormat="1">
      <c r="A173" s="97"/>
      <c r="F173" s="53"/>
      <c r="G173" s="53"/>
      <c r="H173" s="53"/>
      <c r="I173" s="53"/>
      <c r="J173" s="53"/>
    </row>
    <row r="174" spans="1:10" s="8" customFormat="1">
      <c r="A174" s="97"/>
      <c r="F174" s="53"/>
      <c r="G174" s="53"/>
      <c r="H174" s="53"/>
      <c r="I174" s="53"/>
      <c r="J174" s="53"/>
    </row>
    <row r="175" spans="1:10" s="8" customFormat="1">
      <c r="A175" s="97"/>
      <c r="F175" s="53"/>
      <c r="G175" s="53"/>
      <c r="H175" s="53"/>
      <c r="I175" s="53"/>
      <c r="J175" s="53"/>
    </row>
    <row r="176" spans="1:10" s="8" customFormat="1">
      <c r="A176" s="97"/>
      <c r="F176" s="53"/>
      <c r="G176" s="53"/>
      <c r="H176" s="53"/>
      <c r="I176" s="53"/>
      <c r="J176" s="53"/>
    </row>
    <row r="177" spans="1:10" s="8" customFormat="1">
      <c r="A177" s="97"/>
      <c r="F177" s="53"/>
      <c r="G177" s="53"/>
      <c r="H177" s="53"/>
      <c r="I177" s="53"/>
      <c r="J177" s="53"/>
    </row>
    <row r="178" spans="1:10" s="8" customFormat="1">
      <c r="A178" s="97"/>
      <c r="F178" s="53"/>
      <c r="G178" s="53"/>
      <c r="H178" s="53"/>
      <c r="I178" s="53"/>
      <c r="J178" s="53"/>
    </row>
    <row r="179" spans="1:10" s="8" customFormat="1">
      <c r="A179" s="97"/>
      <c r="F179" s="53"/>
      <c r="G179" s="53"/>
      <c r="H179" s="53"/>
      <c r="I179" s="53"/>
      <c r="J179" s="53"/>
    </row>
    <row r="180" spans="1:10" s="8" customFormat="1">
      <c r="A180" s="97"/>
      <c r="F180" s="53"/>
      <c r="G180" s="53"/>
      <c r="H180" s="53"/>
      <c r="I180" s="53"/>
      <c r="J180" s="53"/>
    </row>
    <row r="181" spans="1:10" s="8" customFormat="1">
      <c r="A181" s="97"/>
      <c r="F181" s="53"/>
      <c r="G181" s="53"/>
      <c r="H181" s="53"/>
      <c r="I181" s="53"/>
      <c r="J181" s="53"/>
    </row>
    <row r="182" spans="1:10" s="8" customFormat="1">
      <c r="A182" s="97"/>
      <c r="F182" s="53"/>
      <c r="G182" s="53"/>
      <c r="H182" s="53"/>
      <c r="I182" s="53"/>
      <c r="J182" s="53"/>
    </row>
    <row r="183" spans="1:10" s="8" customFormat="1">
      <c r="A183" s="97"/>
      <c r="F183" s="53"/>
      <c r="G183" s="53"/>
      <c r="H183" s="53"/>
      <c r="I183" s="53"/>
      <c r="J183" s="53"/>
    </row>
    <row r="184" spans="1:10" s="8" customFormat="1">
      <c r="A184" s="97"/>
      <c r="F184" s="53"/>
      <c r="G184" s="53"/>
      <c r="H184" s="53"/>
      <c r="I184" s="53"/>
      <c r="J184" s="53"/>
    </row>
    <row r="185" spans="1:10" s="8" customFormat="1">
      <c r="A185" s="97"/>
      <c r="F185" s="53"/>
      <c r="G185" s="53"/>
      <c r="H185" s="53"/>
      <c r="I185" s="53"/>
      <c r="J185" s="53"/>
    </row>
    <row r="186" spans="1:10" s="8" customFormat="1">
      <c r="A186" s="97"/>
      <c r="F186" s="53"/>
      <c r="G186" s="53"/>
      <c r="H186" s="53"/>
      <c r="I186" s="53"/>
      <c r="J186" s="53"/>
    </row>
    <row r="187" spans="1:10" s="8" customFormat="1">
      <c r="A187" s="97"/>
      <c r="F187" s="53"/>
      <c r="G187" s="53"/>
      <c r="H187" s="53"/>
      <c r="I187" s="53"/>
      <c r="J187" s="53"/>
    </row>
    <row r="188" spans="1:10" s="8" customFormat="1">
      <c r="A188" s="97"/>
      <c r="F188" s="53"/>
      <c r="G188" s="53"/>
      <c r="H188" s="53"/>
      <c r="I188" s="53"/>
      <c r="J188" s="53"/>
    </row>
    <row r="189" spans="1:10" s="8" customFormat="1">
      <c r="A189" s="97"/>
      <c r="F189" s="53"/>
      <c r="G189" s="53"/>
      <c r="H189" s="53"/>
      <c r="I189" s="53"/>
      <c r="J189" s="53"/>
    </row>
    <row r="190" spans="1:10" s="8" customFormat="1">
      <c r="A190" s="97"/>
      <c r="F190" s="53"/>
      <c r="G190" s="53"/>
      <c r="H190" s="53"/>
      <c r="I190" s="53"/>
      <c r="J190" s="53"/>
    </row>
    <row r="191" spans="1:10" s="8" customFormat="1">
      <c r="A191" s="97"/>
      <c r="F191" s="53"/>
      <c r="G191" s="53"/>
      <c r="H191" s="53"/>
      <c r="I191" s="53"/>
      <c r="J191" s="53"/>
    </row>
    <row r="192" spans="1:10" s="8" customFormat="1">
      <c r="A192" s="97"/>
      <c r="F192" s="53"/>
      <c r="G192" s="53"/>
      <c r="H192" s="53"/>
      <c r="I192" s="53"/>
      <c r="J192" s="53"/>
    </row>
    <row r="193" spans="1:10" s="8" customFormat="1">
      <c r="A193" s="97"/>
      <c r="F193" s="53"/>
      <c r="G193" s="53"/>
      <c r="H193" s="53"/>
      <c r="I193" s="53"/>
      <c r="J193" s="53"/>
    </row>
    <row r="194" spans="1:10" s="8" customFormat="1">
      <c r="A194" s="97"/>
      <c r="F194" s="53"/>
      <c r="G194" s="53"/>
      <c r="H194" s="53"/>
      <c r="I194" s="53"/>
      <c r="J194" s="53"/>
    </row>
    <row r="195" spans="1:10" s="8" customFormat="1">
      <c r="A195" s="97"/>
      <c r="F195" s="53"/>
      <c r="G195" s="53"/>
      <c r="H195" s="53"/>
      <c r="I195" s="53"/>
      <c r="J195" s="53"/>
    </row>
    <row r="196" spans="1:10" s="8" customFormat="1">
      <c r="A196" s="97"/>
      <c r="F196" s="53"/>
      <c r="G196" s="53"/>
      <c r="H196" s="53"/>
      <c r="I196" s="53"/>
      <c r="J196" s="53"/>
    </row>
    <row r="197" spans="1:10" s="8" customFormat="1">
      <c r="A197" s="97"/>
      <c r="F197" s="53"/>
      <c r="G197" s="53"/>
      <c r="H197" s="53"/>
      <c r="I197" s="53"/>
      <c r="J197" s="53"/>
    </row>
    <row r="198" spans="1:10" s="8" customFormat="1">
      <c r="A198" s="97"/>
      <c r="F198" s="53"/>
      <c r="G198" s="53"/>
      <c r="H198" s="53"/>
      <c r="I198" s="53"/>
      <c r="J198" s="53"/>
    </row>
    <row r="199" spans="1:10" s="8" customFormat="1">
      <c r="A199" s="97"/>
      <c r="F199" s="53"/>
      <c r="G199" s="53"/>
      <c r="H199" s="53"/>
      <c r="I199" s="53"/>
      <c r="J199" s="53"/>
    </row>
    <row r="200" spans="1:10" s="8" customFormat="1">
      <c r="A200" s="97"/>
      <c r="F200" s="53"/>
      <c r="G200" s="53"/>
      <c r="H200" s="53"/>
      <c r="I200" s="53"/>
      <c r="J200" s="53"/>
    </row>
    <row r="201" spans="1:10" s="8" customFormat="1">
      <c r="A201" s="97"/>
      <c r="F201" s="53"/>
      <c r="G201" s="53"/>
      <c r="H201" s="53"/>
      <c r="I201" s="53"/>
      <c r="J201" s="53"/>
    </row>
    <row r="202" spans="1:10" s="8" customFormat="1">
      <c r="A202" s="97"/>
      <c r="F202" s="53"/>
      <c r="G202" s="53"/>
      <c r="H202" s="53"/>
      <c r="I202" s="53"/>
      <c r="J202" s="53"/>
    </row>
    <row r="203" spans="1:10" s="8" customFormat="1">
      <c r="A203" s="97"/>
      <c r="F203" s="53"/>
      <c r="G203" s="53"/>
      <c r="H203" s="53"/>
      <c r="I203" s="53"/>
      <c r="J203" s="53"/>
    </row>
    <row r="204" spans="1:10" s="8" customFormat="1">
      <c r="A204" s="97"/>
      <c r="F204" s="53"/>
      <c r="G204" s="53"/>
      <c r="H204" s="53"/>
      <c r="I204" s="53"/>
      <c r="J204" s="53"/>
    </row>
    <row r="205" spans="1:10" s="8" customFormat="1">
      <c r="A205" s="97"/>
      <c r="F205" s="53"/>
      <c r="G205" s="53"/>
      <c r="H205" s="53"/>
      <c r="I205" s="53"/>
      <c r="J205" s="53"/>
    </row>
    <row r="206" spans="1:10" s="8" customFormat="1">
      <c r="A206" s="97"/>
      <c r="F206" s="53"/>
      <c r="G206" s="53"/>
      <c r="H206" s="53"/>
      <c r="I206" s="53"/>
      <c r="J206" s="53"/>
    </row>
    <row r="207" spans="1:10" s="8" customFormat="1">
      <c r="A207" s="97"/>
      <c r="F207" s="53"/>
      <c r="G207" s="53"/>
      <c r="H207" s="53"/>
      <c r="I207" s="53"/>
      <c r="J207" s="53"/>
    </row>
    <row r="208" spans="1:10" s="8" customFormat="1">
      <c r="A208" s="97"/>
      <c r="F208" s="53"/>
      <c r="G208" s="53"/>
      <c r="H208" s="53"/>
      <c r="I208" s="53"/>
      <c r="J208" s="53"/>
    </row>
    <row r="209" spans="1:10" s="8" customFormat="1">
      <c r="A209" s="97"/>
      <c r="F209" s="53"/>
      <c r="G209" s="53"/>
      <c r="H209" s="53"/>
      <c r="I209" s="53"/>
      <c r="J209" s="53"/>
    </row>
    <row r="210" spans="1:10" s="8" customFormat="1">
      <c r="A210" s="97"/>
      <c r="F210" s="53"/>
      <c r="G210" s="53"/>
      <c r="H210" s="53"/>
      <c r="I210" s="53"/>
      <c r="J210" s="53"/>
    </row>
    <row r="211" spans="1:10" s="8" customFormat="1">
      <c r="A211" s="97"/>
      <c r="F211" s="53"/>
      <c r="G211" s="53"/>
      <c r="H211" s="53"/>
      <c r="I211" s="53"/>
      <c r="J211" s="53"/>
    </row>
    <row r="212" spans="1:10" s="8" customFormat="1">
      <c r="A212" s="97"/>
      <c r="F212" s="53"/>
      <c r="G212" s="53"/>
      <c r="H212" s="53"/>
      <c r="I212" s="53"/>
      <c r="J212" s="53"/>
    </row>
    <row r="213" spans="1:10" s="8" customFormat="1">
      <c r="A213" s="97"/>
      <c r="F213" s="53"/>
      <c r="G213" s="53"/>
      <c r="H213" s="53"/>
      <c r="I213" s="53"/>
      <c r="J213" s="53"/>
    </row>
    <row r="214" spans="1:10" s="8" customFormat="1">
      <c r="A214" s="97"/>
      <c r="F214" s="53"/>
      <c r="G214" s="53"/>
      <c r="H214" s="53"/>
      <c r="I214" s="53"/>
      <c r="J214" s="53"/>
    </row>
    <row r="215" spans="1:10" s="8" customFormat="1">
      <c r="A215" s="97"/>
      <c r="F215" s="53"/>
      <c r="G215" s="53"/>
      <c r="H215" s="53"/>
      <c r="I215" s="53"/>
      <c r="J215" s="53"/>
    </row>
    <row r="216" spans="1:10" s="8" customFormat="1">
      <c r="A216" s="97"/>
      <c r="F216" s="53"/>
      <c r="G216" s="53"/>
      <c r="H216" s="53"/>
      <c r="I216" s="53"/>
      <c r="J216" s="53"/>
    </row>
    <row r="217" spans="1:10" s="8" customFormat="1">
      <c r="A217" s="97"/>
      <c r="F217" s="53"/>
      <c r="G217" s="53"/>
      <c r="H217" s="53"/>
      <c r="I217" s="53"/>
      <c r="J217" s="53"/>
    </row>
    <row r="218" spans="1:10" s="8" customFormat="1">
      <c r="A218" s="97"/>
      <c r="F218" s="53"/>
      <c r="G218" s="53"/>
      <c r="H218" s="53"/>
      <c r="I218" s="53"/>
      <c r="J218" s="53"/>
    </row>
    <row r="219" spans="1:10" s="8" customFormat="1">
      <c r="A219" s="97"/>
      <c r="F219" s="53"/>
      <c r="G219" s="53"/>
      <c r="H219" s="53"/>
      <c r="I219" s="53"/>
      <c r="J219" s="53"/>
    </row>
    <row r="220" spans="1:10" s="8" customFormat="1">
      <c r="A220" s="97"/>
      <c r="F220" s="53"/>
      <c r="G220" s="53"/>
      <c r="H220" s="53"/>
      <c r="I220" s="53"/>
      <c r="J220" s="53"/>
    </row>
    <row r="221" spans="1:10" s="8" customFormat="1">
      <c r="A221" s="97"/>
      <c r="F221" s="53"/>
      <c r="G221" s="53"/>
      <c r="H221" s="53"/>
      <c r="I221" s="53"/>
      <c r="J221" s="53"/>
    </row>
    <row r="222" spans="1:10" s="8" customFormat="1">
      <c r="A222" s="97"/>
      <c r="F222" s="53"/>
      <c r="G222" s="53"/>
      <c r="H222" s="53"/>
      <c r="I222" s="53"/>
      <c r="J222" s="53"/>
    </row>
    <row r="223" spans="1:10" s="8" customFormat="1">
      <c r="A223" s="97"/>
      <c r="F223" s="53"/>
      <c r="G223" s="53"/>
      <c r="H223" s="53"/>
      <c r="I223" s="53"/>
      <c r="J223" s="53"/>
    </row>
    <row r="224" spans="1:10" s="8" customFormat="1">
      <c r="A224" s="97"/>
      <c r="F224" s="53"/>
      <c r="G224" s="53"/>
      <c r="H224" s="53"/>
      <c r="I224" s="53"/>
      <c r="J224" s="53"/>
    </row>
    <row r="225" spans="1:10" s="8" customFormat="1">
      <c r="A225" s="97"/>
      <c r="F225" s="53"/>
      <c r="G225" s="53"/>
      <c r="H225" s="53"/>
      <c r="I225" s="53"/>
      <c r="J225" s="53"/>
    </row>
    <row r="226" spans="1:10" s="8" customFormat="1">
      <c r="A226" s="97"/>
      <c r="F226" s="53"/>
      <c r="G226" s="53"/>
      <c r="H226" s="53"/>
      <c r="I226" s="53"/>
      <c r="J226" s="53"/>
    </row>
    <row r="227" spans="1:10" s="8" customFormat="1">
      <c r="A227" s="97"/>
      <c r="F227" s="53"/>
      <c r="G227" s="53"/>
      <c r="H227" s="53"/>
      <c r="I227" s="53"/>
      <c r="J227" s="53"/>
    </row>
    <row r="228" spans="1:10" s="8" customFormat="1">
      <c r="A228" s="97"/>
      <c r="F228" s="53"/>
      <c r="G228" s="53"/>
      <c r="H228" s="53"/>
      <c r="I228" s="53"/>
      <c r="J228" s="53"/>
    </row>
    <row r="229" spans="1:10" s="8" customFormat="1">
      <c r="A229" s="97"/>
      <c r="F229" s="53"/>
      <c r="G229" s="53"/>
      <c r="H229" s="53"/>
      <c r="I229" s="53"/>
      <c r="J229" s="53"/>
    </row>
    <row r="230" spans="1:10" s="8" customFormat="1">
      <c r="A230" s="97"/>
      <c r="F230" s="53"/>
      <c r="G230" s="53"/>
      <c r="H230" s="53"/>
      <c r="I230" s="53"/>
      <c r="J230" s="53"/>
    </row>
    <row r="231" spans="1:10" s="8" customFormat="1">
      <c r="A231" s="97"/>
      <c r="F231" s="53"/>
      <c r="G231" s="53"/>
      <c r="H231" s="53"/>
      <c r="I231" s="53"/>
      <c r="J231" s="53"/>
    </row>
    <row r="232" spans="1:10" s="8" customFormat="1">
      <c r="A232" s="97"/>
      <c r="F232" s="53"/>
      <c r="G232" s="53"/>
      <c r="H232" s="53"/>
      <c r="I232" s="53"/>
      <c r="J232" s="53"/>
    </row>
    <row r="233" spans="1:10" s="8" customFormat="1">
      <c r="A233" s="97"/>
      <c r="F233" s="53"/>
      <c r="G233" s="53"/>
      <c r="H233" s="53"/>
      <c r="I233" s="53"/>
      <c r="J233" s="53"/>
    </row>
    <row r="234" spans="1:10" s="8" customFormat="1">
      <c r="A234" s="97"/>
      <c r="F234" s="53"/>
      <c r="G234" s="53"/>
      <c r="H234" s="53"/>
      <c r="I234" s="53"/>
      <c r="J234" s="53"/>
    </row>
    <row r="235" spans="1:10" s="8" customFormat="1">
      <c r="A235" s="97"/>
      <c r="F235" s="53"/>
      <c r="G235" s="53"/>
      <c r="H235" s="53"/>
      <c r="I235" s="53"/>
      <c r="J235" s="53"/>
    </row>
    <row r="236" spans="1:10" s="8" customFormat="1">
      <c r="A236" s="97"/>
      <c r="F236" s="53"/>
      <c r="G236" s="53"/>
      <c r="H236" s="53"/>
      <c r="I236" s="53"/>
      <c r="J236" s="53"/>
    </row>
    <row r="237" spans="1:10" s="8" customFormat="1">
      <c r="A237" s="97"/>
      <c r="F237" s="53"/>
      <c r="G237" s="53"/>
      <c r="H237" s="53"/>
      <c r="I237" s="53"/>
      <c r="J237" s="53"/>
    </row>
    <row r="238" spans="1:10" s="8" customFormat="1">
      <c r="A238" s="97"/>
      <c r="F238" s="53"/>
      <c r="G238" s="53"/>
      <c r="H238" s="53"/>
      <c r="I238" s="53"/>
      <c r="J238" s="53"/>
    </row>
    <row r="239" spans="1:10" s="8" customFormat="1">
      <c r="A239" s="97"/>
      <c r="F239" s="53"/>
      <c r="G239" s="53"/>
      <c r="H239" s="53"/>
      <c r="I239" s="53"/>
      <c r="J239" s="53"/>
    </row>
    <row r="240" spans="1:10" s="8" customFormat="1">
      <c r="A240" s="97"/>
      <c r="F240" s="53"/>
      <c r="G240" s="53"/>
      <c r="H240" s="53"/>
      <c r="I240" s="53"/>
      <c r="J240" s="53"/>
    </row>
    <row r="241" spans="1:10" s="8" customFormat="1">
      <c r="A241" s="97"/>
      <c r="F241" s="53"/>
      <c r="G241" s="53"/>
      <c r="H241" s="53"/>
      <c r="I241" s="53"/>
      <c r="J241" s="53"/>
    </row>
    <row r="242" spans="1:10" s="8" customFormat="1">
      <c r="A242" s="97"/>
      <c r="F242" s="53"/>
      <c r="G242" s="53"/>
      <c r="H242" s="53"/>
      <c r="I242" s="53"/>
      <c r="J242" s="53"/>
    </row>
    <row r="243" spans="1:10" s="8" customFormat="1">
      <c r="A243" s="97"/>
      <c r="F243" s="53"/>
      <c r="G243" s="53"/>
      <c r="H243" s="53"/>
      <c r="I243" s="53"/>
      <c r="J243" s="53"/>
    </row>
    <row r="244" spans="1:10" s="8" customFormat="1">
      <c r="A244" s="97"/>
      <c r="F244" s="53"/>
      <c r="G244" s="53"/>
      <c r="H244" s="53"/>
      <c r="I244" s="53"/>
      <c r="J244" s="53"/>
    </row>
    <row r="245" spans="1:10" s="8" customFormat="1">
      <c r="A245" s="97"/>
      <c r="F245" s="53"/>
      <c r="G245" s="53"/>
      <c r="H245" s="53"/>
      <c r="I245" s="53"/>
      <c r="J245" s="53"/>
    </row>
    <row r="246" spans="1:10" s="8" customFormat="1">
      <c r="A246" s="97"/>
      <c r="F246" s="53"/>
      <c r="G246" s="53"/>
      <c r="H246" s="53"/>
      <c r="I246" s="53"/>
      <c r="J246" s="53"/>
    </row>
    <row r="247" spans="1:10" s="8" customFormat="1">
      <c r="A247" s="97"/>
      <c r="F247" s="53"/>
      <c r="G247" s="53"/>
      <c r="H247" s="53"/>
      <c r="I247" s="53"/>
      <c r="J247" s="53"/>
    </row>
    <row r="248" spans="1:10" s="8" customFormat="1">
      <c r="A248" s="97"/>
      <c r="F248" s="53"/>
      <c r="G248" s="53"/>
      <c r="H248" s="53"/>
      <c r="I248" s="53"/>
      <c r="J248" s="53"/>
    </row>
    <row r="249" spans="1:10" s="8" customFormat="1">
      <c r="A249" s="97"/>
      <c r="F249" s="53"/>
      <c r="G249" s="53"/>
      <c r="H249" s="53"/>
      <c r="I249" s="53"/>
      <c r="J249" s="53"/>
    </row>
    <row r="250" spans="1:10" s="8" customFormat="1">
      <c r="A250" s="97"/>
      <c r="F250" s="53"/>
      <c r="G250" s="53"/>
      <c r="H250" s="53"/>
      <c r="I250" s="53"/>
      <c r="J250" s="53"/>
    </row>
    <row r="251" spans="1:10" s="8" customFormat="1">
      <c r="A251" s="97"/>
      <c r="F251" s="53"/>
      <c r="G251" s="53"/>
      <c r="H251" s="53"/>
      <c r="I251" s="53"/>
      <c r="J251" s="53"/>
    </row>
    <row r="252" spans="1:10" s="8" customFormat="1">
      <c r="A252" s="97"/>
      <c r="F252" s="53"/>
      <c r="G252" s="53"/>
      <c r="H252" s="53"/>
      <c r="I252" s="53"/>
      <c r="J252" s="53"/>
    </row>
    <row r="253" spans="1:10" s="8" customFormat="1">
      <c r="A253" s="97"/>
      <c r="F253" s="53"/>
      <c r="G253" s="53"/>
      <c r="H253" s="53"/>
      <c r="I253" s="53"/>
      <c r="J253" s="53"/>
    </row>
    <row r="254" spans="1:10" s="8" customFormat="1">
      <c r="A254" s="97"/>
      <c r="F254" s="53"/>
      <c r="G254" s="53"/>
      <c r="H254" s="53"/>
      <c r="I254" s="53"/>
      <c r="J254" s="53"/>
    </row>
    <row r="255" spans="1:10" s="8" customFormat="1">
      <c r="A255" s="97"/>
      <c r="F255" s="53"/>
      <c r="G255" s="53"/>
      <c r="H255" s="53"/>
      <c r="I255" s="53"/>
      <c r="J255" s="53"/>
    </row>
    <row r="256" spans="1:10" s="8" customFormat="1">
      <c r="A256" s="97"/>
      <c r="F256" s="53"/>
      <c r="G256" s="53"/>
      <c r="H256" s="53"/>
      <c r="I256" s="53"/>
      <c r="J256" s="53"/>
    </row>
    <row r="257" spans="1:10" s="8" customFormat="1">
      <c r="A257" s="97"/>
      <c r="F257" s="53"/>
      <c r="G257" s="53"/>
      <c r="H257" s="53"/>
      <c r="I257" s="53"/>
      <c r="J257" s="53"/>
    </row>
    <row r="258" spans="1:10" s="8" customFormat="1">
      <c r="A258" s="97"/>
      <c r="F258" s="53"/>
      <c r="G258" s="53"/>
      <c r="H258" s="53"/>
      <c r="I258" s="53"/>
      <c r="J258" s="53"/>
    </row>
    <row r="259" spans="1:10" s="8" customFormat="1">
      <c r="A259" s="97"/>
      <c r="F259" s="53"/>
      <c r="G259" s="53"/>
      <c r="H259" s="53"/>
      <c r="I259" s="53"/>
      <c r="J259" s="53"/>
    </row>
    <row r="260" spans="1:10" s="8" customFormat="1">
      <c r="A260" s="97"/>
      <c r="F260" s="53"/>
      <c r="G260" s="53"/>
      <c r="H260" s="53"/>
      <c r="I260" s="53"/>
      <c r="J260" s="53"/>
    </row>
    <row r="261" spans="1:10" s="8" customFormat="1">
      <c r="A261" s="97"/>
      <c r="F261" s="53"/>
      <c r="G261" s="53"/>
      <c r="H261" s="53"/>
      <c r="I261" s="53"/>
      <c r="J261" s="53"/>
    </row>
    <row r="262" spans="1:10" s="8" customFormat="1">
      <c r="A262" s="97"/>
      <c r="F262" s="53"/>
      <c r="G262" s="53"/>
      <c r="H262" s="53"/>
      <c r="I262" s="53"/>
      <c r="J262" s="53"/>
    </row>
    <row r="263" spans="1:10" s="8" customFormat="1">
      <c r="A263" s="97"/>
      <c r="F263" s="53"/>
      <c r="G263" s="53"/>
      <c r="H263" s="53"/>
      <c r="I263" s="53"/>
      <c r="J263" s="53"/>
    </row>
    <row r="264" spans="1:10" s="8" customFormat="1">
      <c r="A264" s="97"/>
      <c r="F264" s="53"/>
      <c r="G264" s="53"/>
      <c r="H264" s="53"/>
      <c r="I264" s="53"/>
      <c r="J264" s="53"/>
    </row>
    <row r="265" spans="1:10" s="8" customFormat="1">
      <c r="A265" s="97"/>
      <c r="F265" s="53"/>
      <c r="G265" s="53"/>
      <c r="H265" s="53"/>
      <c r="I265" s="53"/>
      <c r="J265" s="53"/>
    </row>
    <row r="266" spans="1:10" s="8" customFormat="1">
      <c r="A266" s="97"/>
      <c r="F266" s="53"/>
      <c r="G266" s="53"/>
      <c r="H266" s="53"/>
      <c r="I266" s="53"/>
      <c r="J266" s="53"/>
    </row>
    <row r="267" spans="1:10" s="8" customFormat="1">
      <c r="A267" s="97"/>
      <c r="F267" s="53"/>
      <c r="G267" s="53"/>
      <c r="H267" s="53"/>
      <c r="I267" s="53"/>
      <c r="J267" s="53"/>
    </row>
    <row r="268" spans="1:10" s="8" customFormat="1">
      <c r="A268" s="97"/>
      <c r="F268" s="53"/>
      <c r="G268" s="53"/>
      <c r="H268" s="53"/>
      <c r="I268" s="53"/>
      <c r="J268" s="53"/>
    </row>
    <row r="269" spans="1:10" s="8" customFormat="1">
      <c r="A269" s="97"/>
      <c r="F269" s="53"/>
      <c r="G269" s="53"/>
      <c r="H269" s="53"/>
      <c r="I269" s="53"/>
      <c r="J269" s="53"/>
    </row>
    <row r="270" spans="1:10" s="8" customFormat="1">
      <c r="A270" s="97"/>
      <c r="F270" s="53"/>
      <c r="G270" s="53"/>
      <c r="H270" s="53"/>
      <c r="I270" s="53"/>
      <c r="J270" s="53"/>
    </row>
    <row r="271" spans="1:10" s="8" customFormat="1">
      <c r="A271" s="97"/>
      <c r="F271" s="53"/>
      <c r="G271" s="53"/>
      <c r="H271" s="53"/>
      <c r="I271" s="53"/>
      <c r="J271" s="53"/>
    </row>
    <row r="272" spans="1:10" s="8" customFormat="1">
      <c r="A272" s="97"/>
      <c r="F272" s="53"/>
      <c r="G272" s="53"/>
      <c r="H272" s="53"/>
      <c r="I272" s="53"/>
      <c r="J272" s="53"/>
    </row>
  </sheetData>
  <mergeCells count="46">
    <mergeCell ref="C120:F120"/>
    <mergeCell ref="H120:J120"/>
    <mergeCell ref="C121:F121"/>
    <mergeCell ref="H121:J121"/>
    <mergeCell ref="A27:A28"/>
    <mergeCell ref="B27:B28"/>
    <mergeCell ref="C27:C28"/>
    <mergeCell ref="D27:D28"/>
    <mergeCell ref="E27:E28"/>
    <mergeCell ref="F27:F28"/>
    <mergeCell ref="A69:J69"/>
    <mergeCell ref="A77:J77"/>
    <mergeCell ref="A79:J79"/>
    <mergeCell ref="A85:J85"/>
    <mergeCell ref="A99:J99"/>
    <mergeCell ref="A108:J108"/>
    <mergeCell ref="B22:F22"/>
    <mergeCell ref="A23:J23"/>
    <mergeCell ref="A25:J25"/>
    <mergeCell ref="G27:J27"/>
    <mergeCell ref="A30:J30"/>
    <mergeCell ref="A55:J55"/>
    <mergeCell ref="G17:I17"/>
    <mergeCell ref="B18:F18"/>
    <mergeCell ref="G18:I18"/>
    <mergeCell ref="B19:F19"/>
    <mergeCell ref="B20:F20"/>
    <mergeCell ref="B21:F21"/>
    <mergeCell ref="B12:F12"/>
    <mergeCell ref="B13:F13"/>
    <mergeCell ref="B14:F14"/>
    <mergeCell ref="B15:F15"/>
    <mergeCell ref="B16:F16"/>
    <mergeCell ref="B17:F17"/>
    <mergeCell ref="A7:J7"/>
    <mergeCell ref="A8:J8"/>
    <mergeCell ref="A9:B9"/>
    <mergeCell ref="G9:J9"/>
    <mergeCell ref="B10:F10"/>
    <mergeCell ref="B11:F11"/>
    <mergeCell ref="G1:J1"/>
    <mergeCell ref="F2:J2"/>
    <mergeCell ref="A3:B3"/>
    <mergeCell ref="F3:J3"/>
    <mergeCell ref="G4:J4"/>
    <mergeCell ref="G5:H5"/>
  </mergeCells>
  <pageMargins left="0.39" right="0.39" top="0.39" bottom="0.39" header="0.39" footer="0.2"/>
  <pageSetup paperSize="9" scale="59" orientation="landscape" verticalDpi="300"/>
  <headerFooter alignWithMargins="0"/>
  <rowBreaks count="2" manualBreakCount="2">
    <brk id="22" max="9" man="1"/>
    <brk id="59" max="9" man="1"/>
  </rowBreaks>
  <ignoredErrors>
    <ignoredError sqref="C95" formulaRange="1"/>
    <ignoredError sqref="B109:B117 B100:B107" numberStoredAsText="1"/>
    <ignoredError sqref="C81:C84 C80:E80 C114:F117 D84:F84 D83:F83 D82:F82 D81:F81 F80:J80 C39:F40 G40:J4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327"/>
  <sheetViews>
    <sheetView zoomScale="75" workbookViewId="0">
      <selection activeCell="E16" sqref="E16"/>
    </sheetView>
  </sheetViews>
  <sheetFormatPr defaultRowHeight="18.75"/>
  <cols>
    <col min="1" max="1" width="124" style="53" customWidth="1"/>
    <col min="2" max="2" width="14.85546875" style="8" customWidth="1"/>
    <col min="3" max="5" width="16.28515625" style="8" customWidth="1"/>
    <col min="6" max="10" width="16.28515625" style="53" customWidth="1"/>
    <col min="11" max="11" width="69.28515625" style="53" customWidth="1"/>
    <col min="12" max="16384" width="9.140625" style="53"/>
  </cols>
  <sheetData>
    <row r="1" spans="1:11">
      <c r="A1" s="233" t="s">
        <v>155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>
      <c r="A2" s="76"/>
      <c r="B2" s="16"/>
      <c r="C2" s="76"/>
      <c r="D2" s="76"/>
      <c r="E2" s="16"/>
      <c r="F2" s="76"/>
      <c r="G2" s="76"/>
      <c r="H2" s="76"/>
      <c r="I2" s="76"/>
      <c r="J2" s="76"/>
    </row>
    <row r="3" spans="1:11" ht="36" customHeight="1">
      <c r="A3" s="227" t="s">
        <v>39</v>
      </c>
      <c r="B3" s="228" t="s">
        <v>40</v>
      </c>
      <c r="C3" s="228" t="s">
        <v>41</v>
      </c>
      <c r="D3" s="228" t="s">
        <v>42</v>
      </c>
      <c r="E3" s="238" t="s">
        <v>43</v>
      </c>
      <c r="F3" s="228" t="s">
        <v>156</v>
      </c>
      <c r="G3" s="228" t="s">
        <v>157</v>
      </c>
      <c r="H3" s="228"/>
      <c r="I3" s="228"/>
      <c r="J3" s="228"/>
      <c r="K3" s="228" t="s">
        <v>158</v>
      </c>
    </row>
    <row r="4" spans="1:11" ht="61.5" customHeight="1">
      <c r="A4" s="227"/>
      <c r="B4" s="228"/>
      <c r="C4" s="228"/>
      <c r="D4" s="228"/>
      <c r="E4" s="238"/>
      <c r="F4" s="228"/>
      <c r="G4" s="14" t="s">
        <v>159</v>
      </c>
      <c r="H4" s="14" t="s">
        <v>160</v>
      </c>
      <c r="I4" s="14" t="s">
        <v>161</v>
      </c>
      <c r="J4" s="14" t="s">
        <v>162</v>
      </c>
      <c r="K4" s="228"/>
    </row>
    <row r="5" spans="1:11" ht="18" customHeight="1">
      <c r="A5" s="2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 s="56" customFormat="1" ht="20.100000000000001" customHeight="1">
      <c r="A6" s="234" t="s">
        <v>163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1" s="56" customFormat="1">
      <c r="A7" s="64" t="s">
        <v>164</v>
      </c>
      <c r="B7" s="28">
        <v>1000</v>
      </c>
      <c r="C7" s="143"/>
      <c r="D7" s="143">
        <v>20000</v>
      </c>
      <c r="E7" s="143">
        <v>17536</v>
      </c>
      <c r="F7" s="144">
        <f>SUM(G7:J7)</f>
        <v>21500</v>
      </c>
      <c r="G7" s="143">
        <v>5810</v>
      </c>
      <c r="H7" s="143">
        <v>5250</v>
      </c>
      <c r="I7" s="143">
        <v>5190</v>
      </c>
      <c r="J7" s="143">
        <v>5250</v>
      </c>
      <c r="K7" s="49" t="s">
        <v>165</v>
      </c>
    </row>
    <row r="8" spans="1:11" ht="18.75" customHeight="1">
      <c r="A8" s="64" t="s">
        <v>52</v>
      </c>
      <c r="B8" s="28">
        <v>1010</v>
      </c>
      <c r="C8" s="144">
        <f>SUM(C9:C16)</f>
        <v>0</v>
      </c>
      <c r="D8" s="144">
        <f>SUM(D9:D16)</f>
        <v>-17200</v>
      </c>
      <c r="E8" s="144">
        <f>SUM(E9:E16)</f>
        <v>-14736</v>
      </c>
      <c r="F8" s="144">
        <f>SUM(G8:J8)</f>
        <v>-17870</v>
      </c>
      <c r="G8" s="144">
        <f>SUM(G9:G16)</f>
        <v>-4412</v>
      </c>
      <c r="H8" s="144">
        <f>SUM(H9:H16)</f>
        <v>-4262</v>
      </c>
      <c r="I8" s="144">
        <f>SUM(I9:I16)</f>
        <v>-4559</v>
      </c>
      <c r="J8" s="144">
        <f>SUM(J9:J16)</f>
        <v>-4637</v>
      </c>
      <c r="K8" s="48"/>
    </row>
    <row r="9" spans="1:11" s="7" customFormat="1" ht="20.100000000000001" customHeight="1">
      <c r="A9" s="64" t="s">
        <v>166</v>
      </c>
      <c r="B9" s="15">
        <v>1011</v>
      </c>
      <c r="C9" s="143" t="s">
        <v>80</v>
      </c>
      <c r="D9" s="143">
        <v>-3140</v>
      </c>
      <c r="E9" s="143">
        <v>-676</v>
      </c>
      <c r="F9" s="144">
        <f>SUM(G9:J9)</f>
        <v>-3233</v>
      </c>
      <c r="G9" s="143">
        <v>-350</v>
      </c>
      <c r="H9" s="143">
        <v>-422</v>
      </c>
      <c r="I9" s="143">
        <v>-1160</v>
      </c>
      <c r="J9" s="143">
        <v>-1301</v>
      </c>
      <c r="K9" s="149"/>
    </row>
    <row r="10" spans="1:11" s="7" customFormat="1" ht="20.100000000000001" customHeight="1">
      <c r="A10" s="64" t="s">
        <v>167</v>
      </c>
      <c r="B10" s="15">
        <v>1012</v>
      </c>
      <c r="C10" s="143" t="s">
        <v>80</v>
      </c>
      <c r="D10" s="143" t="s">
        <v>80</v>
      </c>
      <c r="E10" s="143" t="s">
        <v>80</v>
      </c>
      <c r="F10" s="144">
        <f t="shared" ref="F10:F16" si="0">SUM(G10:J10)</f>
        <v>0</v>
      </c>
      <c r="G10" s="143" t="s">
        <v>168</v>
      </c>
      <c r="H10" s="143" t="s">
        <v>168</v>
      </c>
      <c r="I10" s="143" t="s">
        <v>168</v>
      </c>
      <c r="J10" s="143" t="s">
        <v>168</v>
      </c>
      <c r="K10" s="149"/>
    </row>
    <row r="11" spans="1:11" s="7" customFormat="1" ht="20.100000000000001" customHeight="1">
      <c r="A11" s="64" t="s">
        <v>169</v>
      </c>
      <c r="B11" s="15">
        <v>1013</v>
      </c>
      <c r="C11" s="143" t="s">
        <v>80</v>
      </c>
      <c r="D11" s="143">
        <v>-30</v>
      </c>
      <c r="E11" s="143">
        <v>-30</v>
      </c>
      <c r="F11" s="144">
        <f t="shared" si="0"/>
        <v>-42</v>
      </c>
      <c r="G11" s="143">
        <v>-12</v>
      </c>
      <c r="H11" s="143">
        <v>-10</v>
      </c>
      <c r="I11" s="143">
        <v>-10</v>
      </c>
      <c r="J11" s="143">
        <v>-10</v>
      </c>
      <c r="K11" s="149"/>
    </row>
    <row r="12" spans="1:11" s="7" customFormat="1" ht="20.100000000000001" customHeight="1">
      <c r="A12" s="64" t="s">
        <v>144</v>
      </c>
      <c r="B12" s="15">
        <v>1014</v>
      </c>
      <c r="C12" s="143" t="s">
        <v>80</v>
      </c>
      <c r="D12" s="143">
        <v>-8680</v>
      </c>
      <c r="E12" s="143">
        <v>-8680</v>
      </c>
      <c r="F12" s="145">
        <f t="shared" si="0"/>
        <v>-10747</v>
      </c>
      <c r="G12" s="143">
        <v>-2600</v>
      </c>
      <c r="H12" s="143">
        <v>-3000</v>
      </c>
      <c r="I12" s="143">
        <v>-2689</v>
      </c>
      <c r="J12" s="143">
        <v>-2458</v>
      </c>
      <c r="K12" s="149"/>
    </row>
    <row r="13" spans="1:11" s="7" customFormat="1" ht="20.100000000000001" customHeight="1">
      <c r="A13" s="64" t="s">
        <v>170</v>
      </c>
      <c r="B13" s="15">
        <v>1015</v>
      </c>
      <c r="C13" s="143" t="s">
        <v>80</v>
      </c>
      <c r="D13" s="143">
        <v>-1910</v>
      </c>
      <c r="E13" s="143">
        <v>-1910</v>
      </c>
      <c r="F13" s="145">
        <f t="shared" si="0"/>
        <v>-2368</v>
      </c>
      <c r="G13" s="143">
        <v>-570</v>
      </c>
      <c r="H13" s="143">
        <v>-660</v>
      </c>
      <c r="I13" s="143">
        <v>-590</v>
      </c>
      <c r="J13" s="143">
        <v>-548</v>
      </c>
      <c r="K13" s="149"/>
    </row>
    <row r="14" spans="1:11" s="7" customFormat="1" ht="39" customHeight="1">
      <c r="A14" s="64" t="s">
        <v>171</v>
      </c>
      <c r="B14" s="15">
        <v>1016</v>
      </c>
      <c r="C14" s="143" t="s">
        <v>80</v>
      </c>
      <c r="D14" s="143">
        <v>-660</v>
      </c>
      <c r="E14" s="143">
        <v>-660</v>
      </c>
      <c r="F14" s="145">
        <f t="shared" si="0"/>
        <v>-600</v>
      </c>
      <c r="G14" s="143">
        <v>-250</v>
      </c>
      <c r="H14" s="143">
        <v>-100</v>
      </c>
      <c r="I14" s="143">
        <v>-50</v>
      </c>
      <c r="J14" s="143">
        <v>-200</v>
      </c>
      <c r="K14" s="149"/>
    </row>
    <row r="15" spans="1:11" s="7" customFormat="1" ht="20.100000000000001" customHeight="1">
      <c r="A15" s="64" t="s">
        <v>172</v>
      </c>
      <c r="B15" s="15">
        <v>1017</v>
      </c>
      <c r="C15" s="143" t="s">
        <v>80</v>
      </c>
      <c r="D15" s="143">
        <v>-950</v>
      </c>
      <c r="E15" s="143">
        <v>-950</v>
      </c>
      <c r="F15" s="145">
        <f t="shared" si="0"/>
        <v>-800</v>
      </c>
      <c r="G15" s="143">
        <v>-600</v>
      </c>
      <c r="H15" s="143">
        <v>-50</v>
      </c>
      <c r="I15" s="143">
        <v>-50</v>
      </c>
      <c r="J15" s="143">
        <v>-100</v>
      </c>
      <c r="K15" s="149"/>
    </row>
    <row r="16" spans="1:11" s="7" customFormat="1" ht="20.100000000000001" customHeight="1">
      <c r="A16" s="146" t="s">
        <v>173</v>
      </c>
      <c r="B16" s="15">
        <v>1018</v>
      </c>
      <c r="C16" s="143" t="s">
        <v>80</v>
      </c>
      <c r="D16" s="143">
        <v>-1830</v>
      </c>
      <c r="E16" s="143">
        <v>-1830</v>
      </c>
      <c r="F16" s="145">
        <f t="shared" si="0"/>
        <v>-80</v>
      </c>
      <c r="G16" s="143">
        <v>-30</v>
      </c>
      <c r="H16" s="143">
        <v>-20</v>
      </c>
      <c r="I16" s="143">
        <v>-10</v>
      </c>
      <c r="J16" s="143">
        <v>-20</v>
      </c>
      <c r="K16" s="150"/>
    </row>
    <row r="17" spans="1:11" s="56" customFormat="1" ht="20.100000000000001" customHeight="1">
      <c r="A17" s="67" t="s">
        <v>174</v>
      </c>
      <c r="B17" s="109">
        <v>1020</v>
      </c>
      <c r="C17" s="147">
        <f t="shared" ref="C17:J17" si="1">SUM(C7,C8)</f>
        <v>0</v>
      </c>
      <c r="D17" s="147">
        <f t="shared" si="1"/>
        <v>2800</v>
      </c>
      <c r="E17" s="147">
        <f t="shared" si="1"/>
        <v>2800</v>
      </c>
      <c r="F17" s="147">
        <f t="shared" si="1"/>
        <v>3630</v>
      </c>
      <c r="G17" s="147">
        <f t="shared" si="1"/>
        <v>1398</v>
      </c>
      <c r="H17" s="147">
        <f t="shared" si="1"/>
        <v>988</v>
      </c>
      <c r="I17" s="147">
        <f t="shared" si="1"/>
        <v>631</v>
      </c>
      <c r="J17" s="147">
        <f t="shared" si="1"/>
        <v>613</v>
      </c>
      <c r="K17" s="49"/>
    </row>
    <row r="18" spans="1:11" ht="20.100000000000001" customHeight="1">
      <c r="A18" s="64" t="s">
        <v>175</v>
      </c>
      <c r="B18" s="28">
        <v>1030</v>
      </c>
      <c r="C18" s="144">
        <f>SUM(C19:C38,C40)</f>
        <v>0</v>
      </c>
      <c r="D18" s="144">
        <f>SUM(D19:D38,D40)</f>
        <v>-1690</v>
      </c>
      <c r="E18" s="144">
        <f>SUM(E19:E38,E40)</f>
        <v>-1690</v>
      </c>
      <c r="F18" s="144">
        <f t="shared" ref="F18:F75" si="2">SUM(G18:J18)</f>
        <v>-2830</v>
      </c>
      <c r="G18" s="144">
        <f>SUM(G19:G38,G40)</f>
        <v>-798</v>
      </c>
      <c r="H18" s="144">
        <f>SUM(H19:H38,H40)</f>
        <v>-788</v>
      </c>
      <c r="I18" s="144">
        <f>SUM(I19:I38,I40)</f>
        <v>-631</v>
      </c>
      <c r="J18" s="144">
        <f>SUM(J19:J38,J40)</f>
        <v>-613</v>
      </c>
      <c r="K18" s="48"/>
    </row>
    <row r="19" spans="1:11" ht="20.100000000000001" customHeight="1">
      <c r="A19" s="64" t="s">
        <v>176</v>
      </c>
      <c r="B19" s="28">
        <v>1031</v>
      </c>
      <c r="C19" s="143" t="s">
        <v>80</v>
      </c>
      <c r="D19" s="143" t="s">
        <v>80</v>
      </c>
      <c r="E19" s="143" t="s">
        <v>80</v>
      </c>
      <c r="F19" s="144">
        <f t="shared" si="2"/>
        <v>0</v>
      </c>
      <c r="G19" s="143" t="s">
        <v>80</v>
      </c>
      <c r="H19" s="143" t="s">
        <v>80</v>
      </c>
      <c r="I19" s="143" t="s">
        <v>80</v>
      </c>
      <c r="J19" s="143" t="s">
        <v>80</v>
      </c>
      <c r="K19" s="48"/>
    </row>
    <row r="20" spans="1:11" ht="20.100000000000001" customHeight="1">
      <c r="A20" s="64" t="s">
        <v>177</v>
      </c>
      <c r="B20" s="28">
        <v>1032</v>
      </c>
      <c r="C20" s="143" t="s">
        <v>80</v>
      </c>
      <c r="D20" s="143" t="s">
        <v>80</v>
      </c>
      <c r="E20" s="143" t="s">
        <v>80</v>
      </c>
      <c r="F20" s="144">
        <f t="shared" si="2"/>
        <v>0</v>
      </c>
      <c r="G20" s="143" t="s">
        <v>80</v>
      </c>
      <c r="H20" s="143" t="s">
        <v>80</v>
      </c>
      <c r="I20" s="143" t="s">
        <v>80</v>
      </c>
      <c r="J20" s="143" t="s">
        <v>80</v>
      </c>
      <c r="K20" s="48"/>
    </row>
    <row r="21" spans="1:11" ht="20.100000000000001" customHeight="1">
      <c r="A21" s="64" t="s">
        <v>178</v>
      </c>
      <c r="B21" s="28">
        <v>1033</v>
      </c>
      <c r="C21" s="143" t="s">
        <v>80</v>
      </c>
      <c r="D21" s="143" t="s">
        <v>80</v>
      </c>
      <c r="E21" s="143" t="s">
        <v>80</v>
      </c>
      <c r="F21" s="144">
        <f t="shared" si="2"/>
        <v>0</v>
      </c>
      <c r="G21" s="143" t="s">
        <v>80</v>
      </c>
      <c r="H21" s="143" t="s">
        <v>80</v>
      </c>
      <c r="I21" s="143" t="s">
        <v>80</v>
      </c>
      <c r="J21" s="143" t="s">
        <v>80</v>
      </c>
      <c r="K21" s="48"/>
    </row>
    <row r="22" spans="1:11" ht="20.100000000000001" customHeight="1">
      <c r="A22" s="64" t="s">
        <v>179</v>
      </c>
      <c r="B22" s="28">
        <v>1034</v>
      </c>
      <c r="C22" s="143" t="s">
        <v>80</v>
      </c>
      <c r="D22" s="143" t="s">
        <v>80</v>
      </c>
      <c r="E22" s="143" t="s">
        <v>80</v>
      </c>
      <c r="F22" s="144">
        <f t="shared" si="2"/>
        <v>0</v>
      </c>
      <c r="G22" s="143" t="s">
        <v>80</v>
      </c>
      <c r="H22" s="143" t="s">
        <v>80</v>
      </c>
      <c r="I22" s="143" t="s">
        <v>80</v>
      </c>
      <c r="J22" s="143" t="s">
        <v>80</v>
      </c>
      <c r="K22" s="48"/>
    </row>
    <row r="23" spans="1:11" ht="20.100000000000001" customHeight="1">
      <c r="A23" s="64" t="s">
        <v>180</v>
      </c>
      <c r="B23" s="28">
        <v>1035</v>
      </c>
      <c r="C23" s="143" t="s">
        <v>80</v>
      </c>
      <c r="D23" s="143" t="s">
        <v>80</v>
      </c>
      <c r="E23" s="143" t="s">
        <v>80</v>
      </c>
      <c r="F23" s="144">
        <f t="shared" si="2"/>
        <v>0</v>
      </c>
      <c r="G23" s="143" t="s">
        <v>80</v>
      </c>
      <c r="H23" s="143" t="s">
        <v>80</v>
      </c>
      <c r="I23" s="143" t="s">
        <v>80</v>
      </c>
      <c r="J23" s="143" t="s">
        <v>80</v>
      </c>
      <c r="K23" s="48"/>
    </row>
    <row r="24" spans="1:11" s="7" customFormat="1" ht="20.100000000000001" customHeight="1">
      <c r="A24" s="64" t="s">
        <v>181</v>
      </c>
      <c r="B24" s="28">
        <v>1036</v>
      </c>
      <c r="C24" s="143" t="s">
        <v>80</v>
      </c>
      <c r="D24" s="143">
        <v>-10</v>
      </c>
      <c r="E24" s="143">
        <v>-10</v>
      </c>
      <c r="F24" s="144">
        <f t="shared" si="2"/>
        <v>-14</v>
      </c>
      <c r="G24" s="143">
        <v>-6</v>
      </c>
      <c r="H24" s="143">
        <v>-3</v>
      </c>
      <c r="I24" s="143">
        <v>-5</v>
      </c>
      <c r="J24" s="143" t="s">
        <v>80</v>
      </c>
      <c r="K24" s="48"/>
    </row>
    <row r="25" spans="1:11" s="7" customFormat="1" ht="20.100000000000001" customHeight="1">
      <c r="A25" s="64" t="s">
        <v>182</v>
      </c>
      <c r="B25" s="28">
        <v>1037</v>
      </c>
      <c r="C25" s="143" t="s">
        <v>80</v>
      </c>
      <c r="D25" s="143">
        <v>-5</v>
      </c>
      <c r="E25" s="143">
        <v>-5</v>
      </c>
      <c r="F25" s="144">
        <f t="shared" si="2"/>
        <v>-15</v>
      </c>
      <c r="G25" s="143">
        <v>-12</v>
      </c>
      <c r="H25" s="143">
        <v>-1</v>
      </c>
      <c r="I25" s="143">
        <v>-1</v>
      </c>
      <c r="J25" s="143">
        <v>-1</v>
      </c>
      <c r="K25" s="48"/>
    </row>
    <row r="26" spans="1:11" s="7" customFormat="1" ht="20.100000000000001" customHeight="1">
      <c r="A26" s="64" t="s">
        <v>183</v>
      </c>
      <c r="B26" s="28">
        <v>1038</v>
      </c>
      <c r="C26" s="143" t="s">
        <v>80</v>
      </c>
      <c r="D26" s="143">
        <v>-1320</v>
      </c>
      <c r="E26" s="143">
        <v>-1320</v>
      </c>
      <c r="F26" s="145">
        <f t="shared" si="2"/>
        <v>-2111</v>
      </c>
      <c r="G26" s="143">
        <v>-500</v>
      </c>
      <c r="H26" s="143">
        <v>-600</v>
      </c>
      <c r="I26" s="143">
        <v>-511</v>
      </c>
      <c r="J26" s="143">
        <v>-500</v>
      </c>
      <c r="K26" s="48"/>
    </row>
    <row r="27" spans="1:11" s="7" customFormat="1" ht="20.100000000000001" customHeight="1">
      <c r="A27" s="64" t="s">
        <v>184</v>
      </c>
      <c r="B27" s="28">
        <v>1039</v>
      </c>
      <c r="C27" s="143" t="s">
        <v>80</v>
      </c>
      <c r="D27" s="143">
        <v>-290</v>
      </c>
      <c r="E27" s="143">
        <v>-290</v>
      </c>
      <c r="F27" s="145">
        <f t="shared" si="2"/>
        <v>-460</v>
      </c>
      <c r="G27" s="143">
        <v>-110</v>
      </c>
      <c r="H27" s="143">
        <v>-130</v>
      </c>
      <c r="I27" s="143">
        <v>-110</v>
      </c>
      <c r="J27" s="143">
        <v>-110</v>
      </c>
      <c r="K27" s="48"/>
    </row>
    <row r="28" spans="1:11" s="7" customFormat="1" ht="33" customHeight="1">
      <c r="A28" s="64" t="s">
        <v>185</v>
      </c>
      <c r="B28" s="28">
        <v>1040</v>
      </c>
      <c r="C28" s="143" t="s">
        <v>80</v>
      </c>
      <c r="D28" s="143" t="s">
        <v>80</v>
      </c>
      <c r="E28" s="143" t="s">
        <v>80</v>
      </c>
      <c r="F28" s="145">
        <f t="shared" si="2"/>
        <v>-100</v>
      </c>
      <c r="G28" s="143">
        <v>-50</v>
      </c>
      <c r="H28" s="143">
        <v>-50</v>
      </c>
      <c r="I28" s="143" t="s">
        <v>80</v>
      </c>
      <c r="J28" s="143" t="s">
        <v>80</v>
      </c>
      <c r="K28" s="48"/>
    </row>
    <row r="29" spans="1:11" s="7" customFormat="1" ht="27" customHeight="1">
      <c r="A29" s="64" t="s">
        <v>186</v>
      </c>
      <c r="B29" s="28">
        <v>1041</v>
      </c>
      <c r="C29" s="143" t="s">
        <v>80</v>
      </c>
      <c r="D29" s="143" t="s">
        <v>80</v>
      </c>
      <c r="E29" s="143" t="s">
        <v>80</v>
      </c>
      <c r="F29" s="145">
        <f t="shared" si="2"/>
        <v>0</v>
      </c>
      <c r="G29" s="143" t="s">
        <v>80</v>
      </c>
      <c r="H29" s="143" t="s">
        <v>80</v>
      </c>
      <c r="I29" s="143" t="s">
        <v>80</v>
      </c>
      <c r="J29" s="143" t="s">
        <v>80</v>
      </c>
      <c r="K29" s="48"/>
    </row>
    <row r="30" spans="1:11" s="7" customFormat="1" ht="20.100000000000001" customHeight="1">
      <c r="A30" s="64" t="s">
        <v>187</v>
      </c>
      <c r="B30" s="28">
        <v>1042</v>
      </c>
      <c r="C30" s="143" t="s">
        <v>80</v>
      </c>
      <c r="D30" s="143" t="s">
        <v>80</v>
      </c>
      <c r="E30" s="143" t="s">
        <v>80</v>
      </c>
      <c r="F30" s="145">
        <f t="shared" si="2"/>
        <v>0</v>
      </c>
      <c r="G30" s="143" t="s">
        <v>80</v>
      </c>
      <c r="H30" s="143" t="s">
        <v>80</v>
      </c>
      <c r="I30" s="143" t="s">
        <v>80</v>
      </c>
      <c r="J30" s="143" t="s">
        <v>80</v>
      </c>
      <c r="K30" s="48"/>
    </row>
    <row r="31" spans="1:11" s="7" customFormat="1" ht="20.100000000000001" customHeight="1">
      <c r="A31" s="64" t="s">
        <v>188</v>
      </c>
      <c r="B31" s="28">
        <v>1043</v>
      </c>
      <c r="C31" s="143" t="s">
        <v>80</v>
      </c>
      <c r="D31" s="143" t="s">
        <v>80</v>
      </c>
      <c r="E31" s="143" t="s">
        <v>80</v>
      </c>
      <c r="F31" s="145">
        <f t="shared" si="2"/>
        <v>0</v>
      </c>
      <c r="G31" s="143" t="s">
        <v>80</v>
      </c>
      <c r="H31" s="143" t="s">
        <v>80</v>
      </c>
      <c r="I31" s="143" t="s">
        <v>80</v>
      </c>
      <c r="J31" s="143" t="s">
        <v>80</v>
      </c>
      <c r="K31" s="48"/>
    </row>
    <row r="32" spans="1:11" s="7" customFormat="1" ht="20.100000000000001" customHeight="1">
      <c r="A32" s="64" t="s">
        <v>189</v>
      </c>
      <c r="B32" s="28">
        <v>1044</v>
      </c>
      <c r="C32" s="143" t="s">
        <v>80</v>
      </c>
      <c r="D32" s="143" t="s">
        <v>80</v>
      </c>
      <c r="E32" s="143" t="s">
        <v>80</v>
      </c>
      <c r="F32" s="145">
        <f t="shared" si="2"/>
        <v>0</v>
      </c>
      <c r="G32" s="143" t="s">
        <v>80</v>
      </c>
      <c r="H32" s="143" t="s">
        <v>80</v>
      </c>
      <c r="I32" s="143" t="s">
        <v>80</v>
      </c>
      <c r="J32" s="143" t="s">
        <v>80</v>
      </c>
      <c r="K32" s="48"/>
    </row>
    <row r="33" spans="1:11" s="7" customFormat="1" ht="20.100000000000001" customHeight="1">
      <c r="A33" s="64" t="s">
        <v>190</v>
      </c>
      <c r="B33" s="28">
        <v>1045</v>
      </c>
      <c r="C33" s="143" t="s">
        <v>80</v>
      </c>
      <c r="D33" s="143" t="s">
        <v>80</v>
      </c>
      <c r="E33" s="143" t="s">
        <v>80</v>
      </c>
      <c r="F33" s="145">
        <f t="shared" si="2"/>
        <v>0</v>
      </c>
      <c r="G33" s="143" t="s">
        <v>80</v>
      </c>
      <c r="H33" s="143" t="s">
        <v>80</v>
      </c>
      <c r="I33" s="143" t="s">
        <v>80</v>
      </c>
      <c r="J33" s="143" t="s">
        <v>80</v>
      </c>
      <c r="K33" s="48"/>
    </row>
    <row r="34" spans="1:11" s="7" customFormat="1" ht="20.100000000000001" customHeight="1">
      <c r="A34" s="64" t="s">
        <v>191</v>
      </c>
      <c r="B34" s="28">
        <v>1046</v>
      </c>
      <c r="C34" s="143" t="s">
        <v>80</v>
      </c>
      <c r="D34" s="143" t="s">
        <v>80</v>
      </c>
      <c r="E34" s="143" t="s">
        <v>80</v>
      </c>
      <c r="F34" s="145">
        <f t="shared" si="2"/>
        <v>0</v>
      </c>
      <c r="G34" s="143" t="s">
        <v>80</v>
      </c>
      <c r="H34" s="143" t="s">
        <v>80</v>
      </c>
      <c r="I34" s="143" t="s">
        <v>80</v>
      </c>
      <c r="J34" s="143" t="s">
        <v>80</v>
      </c>
      <c r="K34" s="48"/>
    </row>
    <row r="35" spans="1:11" s="7" customFormat="1" ht="20.100000000000001" customHeight="1">
      <c r="A35" s="64" t="s">
        <v>192</v>
      </c>
      <c r="B35" s="28">
        <v>1047</v>
      </c>
      <c r="C35" s="143" t="s">
        <v>80</v>
      </c>
      <c r="D35" s="143" t="s">
        <v>80</v>
      </c>
      <c r="E35" s="143" t="s">
        <v>80</v>
      </c>
      <c r="F35" s="145">
        <f t="shared" si="2"/>
        <v>0</v>
      </c>
      <c r="G35" s="143" t="s">
        <v>80</v>
      </c>
      <c r="H35" s="143" t="s">
        <v>80</v>
      </c>
      <c r="I35" s="143" t="s">
        <v>80</v>
      </c>
      <c r="J35" s="143" t="s">
        <v>80</v>
      </c>
      <c r="K35" s="48"/>
    </row>
    <row r="36" spans="1:11" s="7" customFormat="1" ht="20.100000000000001" customHeight="1">
      <c r="A36" s="64" t="s">
        <v>193</v>
      </c>
      <c r="B36" s="28">
        <v>1048</v>
      </c>
      <c r="C36" s="143" t="s">
        <v>80</v>
      </c>
      <c r="D36" s="143">
        <v>-25</v>
      </c>
      <c r="E36" s="143">
        <v>-25</v>
      </c>
      <c r="F36" s="145">
        <f t="shared" si="2"/>
        <v>-20</v>
      </c>
      <c r="G36" s="143">
        <v>-10</v>
      </c>
      <c r="H36" s="143">
        <v>-4</v>
      </c>
      <c r="I36" s="143">
        <v>-4</v>
      </c>
      <c r="J36" s="143">
        <v>-2</v>
      </c>
      <c r="K36" s="48"/>
    </row>
    <row r="37" spans="1:11" s="7" customFormat="1" ht="20.100000000000001" customHeight="1">
      <c r="A37" s="64" t="s">
        <v>194</v>
      </c>
      <c r="B37" s="28">
        <v>1049</v>
      </c>
      <c r="C37" s="143" t="s">
        <v>80</v>
      </c>
      <c r="D37" s="143">
        <v>-10</v>
      </c>
      <c r="E37" s="143">
        <v>-10</v>
      </c>
      <c r="F37" s="145">
        <f t="shared" si="2"/>
        <v>-10</v>
      </c>
      <c r="G37" s="143">
        <v>-10</v>
      </c>
      <c r="H37" s="143" t="s">
        <v>80</v>
      </c>
      <c r="I37" s="143" t="s">
        <v>80</v>
      </c>
      <c r="J37" s="143" t="s">
        <v>80</v>
      </c>
      <c r="K37" s="48"/>
    </row>
    <row r="38" spans="1:11" s="7" customFormat="1" ht="42.75" customHeight="1">
      <c r="A38" s="64" t="s">
        <v>195</v>
      </c>
      <c r="B38" s="28">
        <v>1050</v>
      </c>
      <c r="C38" s="143" t="s">
        <v>80</v>
      </c>
      <c r="D38" s="143" t="s">
        <v>80</v>
      </c>
      <c r="E38" s="143" t="s">
        <v>80</v>
      </c>
      <c r="F38" s="144">
        <f t="shared" si="2"/>
        <v>0</v>
      </c>
      <c r="G38" s="143" t="s">
        <v>80</v>
      </c>
      <c r="H38" s="143" t="s">
        <v>80</v>
      </c>
      <c r="I38" s="143" t="s">
        <v>80</v>
      </c>
      <c r="J38" s="143" t="s">
        <v>80</v>
      </c>
      <c r="K38" s="48"/>
    </row>
    <row r="39" spans="1:11" s="7" customFormat="1" ht="20.100000000000001" customHeight="1">
      <c r="A39" s="64" t="s">
        <v>196</v>
      </c>
      <c r="B39" s="28" t="s">
        <v>197</v>
      </c>
      <c r="C39" s="143" t="s">
        <v>80</v>
      </c>
      <c r="D39" s="143" t="s">
        <v>80</v>
      </c>
      <c r="E39" s="143" t="s">
        <v>80</v>
      </c>
      <c r="F39" s="144">
        <f t="shared" si="2"/>
        <v>0</v>
      </c>
      <c r="G39" s="143" t="s">
        <v>80</v>
      </c>
      <c r="H39" s="143" t="s">
        <v>80</v>
      </c>
      <c r="I39" s="143" t="s">
        <v>80</v>
      </c>
      <c r="J39" s="143" t="s">
        <v>80</v>
      </c>
      <c r="K39" s="48"/>
    </row>
    <row r="40" spans="1:11" s="7" customFormat="1" ht="36.75" customHeight="1">
      <c r="A40" s="146" t="s">
        <v>198</v>
      </c>
      <c r="B40" s="28">
        <v>1051</v>
      </c>
      <c r="C40" s="143" t="s">
        <v>80</v>
      </c>
      <c r="D40" s="143">
        <v>-30</v>
      </c>
      <c r="E40" s="143">
        <v>-30</v>
      </c>
      <c r="F40" s="144">
        <f t="shared" si="2"/>
        <v>-100</v>
      </c>
      <c r="G40" s="143">
        <v>-100</v>
      </c>
      <c r="H40" s="143" t="s">
        <v>80</v>
      </c>
      <c r="I40" s="143" t="s">
        <v>80</v>
      </c>
      <c r="J40" s="143" t="s">
        <v>80</v>
      </c>
      <c r="K40" s="48"/>
    </row>
    <row r="41" spans="1:11" ht="20.100000000000001" customHeight="1">
      <c r="A41" s="64" t="s">
        <v>199</v>
      </c>
      <c r="B41" s="28">
        <v>1060</v>
      </c>
      <c r="C41" s="144">
        <f>SUM(C42:C48)</f>
        <v>0</v>
      </c>
      <c r="D41" s="144">
        <f t="shared" ref="D41:J41" si="3">SUM(D42:D48)</f>
        <v>0</v>
      </c>
      <c r="E41" s="144">
        <f t="shared" si="3"/>
        <v>0</v>
      </c>
      <c r="F41" s="144">
        <f t="shared" si="2"/>
        <v>0</v>
      </c>
      <c r="G41" s="144">
        <f t="shared" si="3"/>
        <v>0</v>
      </c>
      <c r="H41" s="144">
        <f t="shared" si="3"/>
        <v>0</v>
      </c>
      <c r="I41" s="144">
        <f t="shared" si="3"/>
        <v>0</v>
      </c>
      <c r="J41" s="144">
        <f t="shared" si="3"/>
        <v>0</v>
      </c>
      <c r="K41" s="48"/>
    </row>
    <row r="42" spans="1:11" s="7" customFormat="1" ht="20.100000000000001" customHeight="1">
      <c r="A42" s="64" t="s">
        <v>200</v>
      </c>
      <c r="B42" s="28">
        <v>1061</v>
      </c>
      <c r="C42" s="143" t="s">
        <v>80</v>
      </c>
      <c r="D42" s="143" t="s">
        <v>80</v>
      </c>
      <c r="E42" s="143" t="s">
        <v>80</v>
      </c>
      <c r="F42" s="144">
        <f t="shared" si="2"/>
        <v>0</v>
      </c>
      <c r="G42" s="143" t="s">
        <v>80</v>
      </c>
      <c r="H42" s="143" t="s">
        <v>80</v>
      </c>
      <c r="I42" s="143" t="s">
        <v>80</v>
      </c>
      <c r="J42" s="143" t="s">
        <v>80</v>
      </c>
      <c r="K42" s="48"/>
    </row>
    <row r="43" spans="1:11" s="7" customFormat="1" ht="20.100000000000001" customHeight="1">
      <c r="A43" s="64" t="s">
        <v>201</v>
      </c>
      <c r="B43" s="28">
        <v>1062</v>
      </c>
      <c r="C43" s="143" t="s">
        <v>80</v>
      </c>
      <c r="D43" s="143" t="s">
        <v>80</v>
      </c>
      <c r="E43" s="143" t="s">
        <v>80</v>
      </c>
      <c r="F43" s="144">
        <f t="shared" si="2"/>
        <v>0</v>
      </c>
      <c r="G43" s="143" t="s">
        <v>80</v>
      </c>
      <c r="H43" s="143" t="s">
        <v>80</v>
      </c>
      <c r="I43" s="143" t="s">
        <v>80</v>
      </c>
      <c r="J43" s="143" t="s">
        <v>80</v>
      </c>
      <c r="K43" s="48"/>
    </row>
    <row r="44" spans="1:11" s="7" customFormat="1" ht="20.100000000000001" customHeight="1">
      <c r="A44" s="64" t="s">
        <v>183</v>
      </c>
      <c r="B44" s="28">
        <v>1063</v>
      </c>
      <c r="C44" s="143" t="s">
        <v>80</v>
      </c>
      <c r="D44" s="143" t="s">
        <v>80</v>
      </c>
      <c r="E44" s="143" t="s">
        <v>80</v>
      </c>
      <c r="F44" s="144">
        <f t="shared" si="2"/>
        <v>0</v>
      </c>
      <c r="G44" s="143" t="s">
        <v>80</v>
      </c>
      <c r="H44" s="143" t="s">
        <v>80</v>
      </c>
      <c r="I44" s="143" t="s">
        <v>80</v>
      </c>
      <c r="J44" s="143" t="s">
        <v>80</v>
      </c>
      <c r="K44" s="48"/>
    </row>
    <row r="45" spans="1:11" s="7" customFormat="1" ht="20.100000000000001" customHeight="1">
      <c r="A45" s="64" t="s">
        <v>184</v>
      </c>
      <c r="B45" s="28">
        <v>1064</v>
      </c>
      <c r="C45" s="143" t="s">
        <v>80</v>
      </c>
      <c r="D45" s="143" t="s">
        <v>80</v>
      </c>
      <c r="E45" s="143" t="s">
        <v>80</v>
      </c>
      <c r="F45" s="144">
        <f t="shared" si="2"/>
        <v>0</v>
      </c>
      <c r="G45" s="143" t="s">
        <v>80</v>
      </c>
      <c r="H45" s="143" t="s">
        <v>80</v>
      </c>
      <c r="I45" s="143" t="s">
        <v>80</v>
      </c>
      <c r="J45" s="143" t="s">
        <v>80</v>
      </c>
      <c r="K45" s="48"/>
    </row>
    <row r="46" spans="1:11" s="7" customFormat="1" ht="20.100000000000001" customHeight="1">
      <c r="A46" s="64" t="s">
        <v>202</v>
      </c>
      <c r="B46" s="28">
        <v>1065</v>
      </c>
      <c r="C46" s="143" t="s">
        <v>80</v>
      </c>
      <c r="D46" s="143" t="s">
        <v>80</v>
      </c>
      <c r="E46" s="143" t="s">
        <v>80</v>
      </c>
      <c r="F46" s="144">
        <f t="shared" si="2"/>
        <v>0</v>
      </c>
      <c r="G46" s="143" t="s">
        <v>80</v>
      </c>
      <c r="H46" s="143" t="s">
        <v>80</v>
      </c>
      <c r="I46" s="143" t="s">
        <v>80</v>
      </c>
      <c r="J46" s="143" t="s">
        <v>80</v>
      </c>
      <c r="K46" s="48"/>
    </row>
    <row r="47" spans="1:11" s="7" customFormat="1" ht="20.100000000000001" customHeight="1">
      <c r="A47" s="64" t="s">
        <v>203</v>
      </c>
      <c r="B47" s="28">
        <v>1066</v>
      </c>
      <c r="C47" s="143" t="s">
        <v>80</v>
      </c>
      <c r="D47" s="143" t="s">
        <v>80</v>
      </c>
      <c r="E47" s="143" t="s">
        <v>80</v>
      </c>
      <c r="F47" s="144">
        <f t="shared" si="2"/>
        <v>0</v>
      </c>
      <c r="G47" s="143" t="s">
        <v>80</v>
      </c>
      <c r="H47" s="143" t="s">
        <v>80</v>
      </c>
      <c r="I47" s="143" t="s">
        <v>80</v>
      </c>
      <c r="J47" s="143" t="s">
        <v>80</v>
      </c>
      <c r="K47" s="48"/>
    </row>
    <row r="48" spans="1:11" s="7" customFormat="1" ht="20.100000000000001" customHeight="1">
      <c r="A48" s="64" t="s">
        <v>204</v>
      </c>
      <c r="B48" s="28">
        <v>1067</v>
      </c>
      <c r="C48" s="143" t="s">
        <v>80</v>
      </c>
      <c r="D48" s="143" t="s">
        <v>80</v>
      </c>
      <c r="E48" s="143" t="s">
        <v>80</v>
      </c>
      <c r="F48" s="144">
        <f t="shared" si="2"/>
        <v>0</v>
      </c>
      <c r="G48" s="143" t="s">
        <v>80</v>
      </c>
      <c r="H48" s="143" t="s">
        <v>80</v>
      </c>
      <c r="I48" s="143" t="s">
        <v>80</v>
      </c>
      <c r="J48" s="143" t="s">
        <v>80</v>
      </c>
      <c r="K48" s="48"/>
    </row>
    <row r="49" spans="1:11" s="7" customFormat="1" ht="20.100000000000001" customHeight="1">
      <c r="A49" s="64" t="s">
        <v>205</v>
      </c>
      <c r="B49" s="28">
        <v>1070</v>
      </c>
      <c r="C49" s="144">
        <f>SUM(C50:C52)</f>
        <v>0</v>
      </c>
      <c r="D49" s="144">
        <f t="shared" ref="D49:J49" si="4">SUM(D50:D52)</f>
        <v>0</v>
      </c>
      <c r="E49" s="144">
        <f t="shared" si="4"/>
        <v>0</v>
      </c>
      <c r="F49" s="144">
        <f t="shared" si="2"/>
        <v>0</v>
      </c>
      <c r="G49" s="144">
        <f t="shared" si="4"/>
        <v>0</v>
      </c>
      <c r="H49" s="144">
        <f t="shared" si="4"/>
        <v>0</v>
      </c>
      <c r="I49" s="144">
        <f t="shared" si="4"/>
        <v>0</v>
      </c>
      <c r="J49" s="144">
        <f t="shared" si="4"/>
        <v>0</v>
      </c>
      <c r="K49" s="48"/>
    </row>
    <row r="50" spans="1:11" s="7" customFormat="1" ht="20.100000000000001" customHeight="1">
      <c r="A50" s="64" t="s">
        <v>206</v>
      </c>
      <c r="B50" s="28">
        <v>1071</v>
      </c>
      <c r="C50" s="143"/>
      <c r="D50" s="143"/>
      <c r="E50" s="143"/>
      <c r="F50" s="144">
        <f t="shared" ref="F50:F57" si="5">SUM(G50:J50)</f>
        <v>0</v>
      </c>
      <c r="G50" s="143"/>
      <c r="H50" s="143"/>
      <c r="I50" s="143"/>
      <c r="J50" s="143"/>
      <c r="K50" s="48"/>
    </row>
    <row r="51" spans="1:11" s="7" customFormat="1" ht="20.100000000000001" customHeight="1">
      <c r="A51" s="64" t="s">
        <v>207</v>
      </c>
      <c r="B51" s="28">
        <v>1072</v>
      </c>
      <c r="C51" s="143"/>
      <c r="D51" s="143"/>
      <c r="E51" s="143"/>
      <c r="F51" s="144">
        <f t="shared" si="5"/>
        <v>0</v>
      </c>
      <c r="G51" s="143"/>
      <c r="H51" s="143"/>
      <c r="I51" s="143"/>
      <c r="J51" s="143"/>
      <c r="K51" s="48"/>
    </row>
    <row r="52" spans="1:11" s="7" customFormat="1" ht="20.100000000000001" customHeight="1">
      <c r="A52" s="64" t="s">
        <v>208</v>
      </c>
      <c r="B52" s="28">
        <v>1073</v>
      </c>
      <c r="C52" s="143"/>
      <c r="D52" s="143"/>
      <c r="E52" s="143"/>
      <c r="F52" s="144">
        <f t="shared" si="5"/>
        <v>0</v>
      </c>
      <c r="G52" s="143"/>
      <c r="H52" s="143"/>
      <c r="I52" s="143"/>
      <c r="J52" s="143"/>
      <c r="K52" s="48"/>
    </row>
    <row r="53" spans="1:11" s="7" customFormat="1" ht="20.100000000000001" customHeight="1">
      <c r="A53" s="148" t="s">
        <v>209</v>
      </c>
      <c r="B53" s="28">
        <v>1080</v>
      </c>
      <c r="C53" s="144">
        <f>SUM(C54:C59)</f>
        <v>0</v>
      </c>
      <c r="D53" s="144">
        <f>SUM(D54:D59)</f>
        <v>0</v>
      </c>
      <c r="E53" s="144">
        <f>SUM(E54:E59)</f>
        <v>0</v>
      </c>
      <c r="F53" s="144">
        <f t="shared" si="2"/>
        <v>0</v>
      </c>
      <c r="G53" s="144">
        <f>SUM(G54:G59)</f>
        <v>0</v>
      </c>
      <c r="H53" s="144">
        <f>SUM(H54:H59)</f>
        <v>0</v>
      </c>
      <c r="I53" s="144">
        <f>SUM(I54:I59)</f>
        <v>0</v>
      </c>
      <c r="J53" s="144">
        <f>SUM(J54:J59)</f>
        <v>0</v>
      </c>
      <c r="K53" s="48"/>
    </row>
    <row r="54" spans="1:11" s="7" customFormat="1" ht="20.100000000000001" customHeight="1">
      <c r="A54" s="64" t="s">
        <v>206</v>
      </c>
      <c r="B54" s="28">
        <v>1081</v>
      </c>
      <c r="C54" s="143" t="s">
        <v>80</v>
      </c>
      <c r="D54" s="143" t="s">
        <v>80</v>
      </c>
      <c r="E54" s="143" t="s">
        <v>80</v>
      </c>
      <c r="F54" s="144">
        <f t="shared" si="5"/>
        <v>0</v>
      </c>
      <c r="G54" s="143" t="s">
        <v>80</v>
      </c>
      <c r="H54" s="143" t="s">
        <v>80</v>
      </c>
      <c r="I54" s="143" t="s">
        <v>80</v>
      </c>
      <c r="J54" s="143" t="s">
        <v>80</v>
      </c>
      <c r="K54" s="48"/>
    </row>
    <row r="55" spans="1:11" s="7" customFormat="1" ht="20.100000000000001" customHeight="1">
      <c r="A55" s="64" t="s">
        <v>210</v>
      </c>
      <c r="B55" s="28">
        <v>1082</v>
      </c>
      <c r="C55" s="143" t="s">
        <v>80</v>
      </c>
      <c r="D55" s="143" t="s">
        <v>80</v>
      </c>
      <c r="E55" s="143" t="s">
        <v>80</v>
      </c>
      <c r="F55" s="144">
        <f t="shared" si="5"/>
        <v>0</v>
      </c>
      <c r="G55" s="143" t="s">
        <v>80</v>
      </c>
      <c r="H55" s="143" t="s">
        <v>80</v>
      </c>
      <c r="I55" s="143" t="s">
        <v>80</v>
      </c>
      <c r="J55" s="143" t="s">
        <v>80</v>
      </c>
      <c r="K55" s="48"/>
    </row>
    <row r="56" spans="1:11" s="7" customFormat="1" ht="20.100000000000001" customHeight="1">
      <c r="A56" s="64" t="s">
        <v>211</v>
      </c>
      <c r="B56" s="28">
        <v>1083</v>
      </c>
      <c r="C56" s="143" t="s">
        <v>80</v>
      </c>
      <c r="D56" s="143" t="s">
        <v>80</v>
      </c>
      <c r="E56" s="143" t="s">
        <v>80</v>
      </c>
      <c r="F56" s="144">
        <f t="shared" si="5"/>
        <v>0</v>
      </c>
      <c r="G56" s="143" t="s">
        <v>80</v>
      </c>
      <c r="H56" s="143" t="s">
        <v>80</v>
      </c>
      <c r="I56" s="143" t="s">
        <v>80</v>
      </c>
      <c r="J56" s="143" t="s">
        <v>80</v>
      </c>
      <c r="K56" s="48"/>
    </row>
    <row r="57" spans="1:11" s="7" customFormat="1" ht="20.100000000000001" customHeight="1">
      <c r="A57" s="64" t="s">
        <v>212</v>
      </c>
      <c r="B57" s="28">
        <v>1084</v>
      </c>
      <c r="C57" s="143" t="s">
        <v>80</v>
      </c>
      <c r="D57" s="143" t="s">
        <v>80</v>
      </c>
      <c r="E57" s="143" t="s">
        <v>80</v>
      </c>
      <c r="F57" s="144">
        <f t="shared" si="5"/>
        <v>0</v>
      </c>
      <c r="G57" s="143" t="s">
        <v>80</v>
      </c>
      <c r="H57" s="143" t="s">
        <v>80</v>
      </c>
      <c r="I57" s="143" t="s">
        <v>80</v>
      </c>
      <c r="J57" s="143" t="s">
        <v>80</v>
      </c>
      <c r="K57" s="48"/>
    </row>
    <row r="58" spans="1:11" s="7" customFormat="1" ht="20.100000000000001" customHeight="1">
      <c r="A58" s="64" t="s">
        <v>213</v>
      </c>
      <c r="B58" s="28">
        <v>1085</v>
      </c>
      <c r="C58" s="143" t="s">
        <v>80</v>
      </c>
      <c r="D58" s="143" t="s">
        <v>80</v>
      </c>
      <c r="E58" s="143" t="s">
        <v>80</v>
      </c>
      <c r="F58" s="144">
        <f t="shared" si="2"/>
        <v>0</v>
      </c>
      <c r="G58" s="143" t="s">
        <v>80</v>
      </c>
      <c r="H58" s="143" t="s">
        <v>80</v>
      </c>
      <c r="I58" s="143" t="s">
        <v>80</v>
      </c>
      <c r="J58" s="143" t="s">
        <v>80</v>
      </c>
      <c r="K58" s="48"/>
    </row>
    <row r="59" spans="1:11" s="7" customFormat="1" ht="30" customHeight="1">
      <c r="A59" s="64" t="s">
        <v>214</v>
      </c>
      <c r="B59" s="28">
        <v>1086</v>
      </c>
      <c r="C59" s="143" t="s">
        <v>80</v>
      </c>
      <c r="D59" s="143" t="s">
        <v>80</v>
      </c>
      <c r="E59" s="143" t="s">
        <v>80</v>
      </c>
      <c r="F59" s="144">
        <f t="shared" si="2"/>
        <v>0</v>
      </c>
      <c r="G59" s="143" t="s">
        <v>80</v>
      </c>
      <c r="H59" s="143" t="s">
        <v>80</v>
      </c>
      <c r="I59" s="143" t="s">
        <v>80</v>
      </c>
      <c r="J59" s="143" t="s">
        <v>80</v>
      </c>
      <c r="K59" s="48"/>
    </row>
    <row r="60" spans="1:11" s="56" customFormat="1" ht="20.100000000000001" customHeight="1">
      <c r="A60" s="67" t="s">
        <v>58</v>
      </c>
      <c r="B60" s="109">
        <v>1100</v>
      </c>
      <c r="C60" s="147">
        <f t="shared" ref="C60:J60" si="6">SUM(C17,C18,C41,C49,C53)</f>
        <v>0</v>
      </c>
      <c r="D60" s="147">
        <f t="shared" si="6"/>
        <v>1110</v>
      </c>
      <c r="E60" s="147">
        <f t="shared" si="6"/>
        <v>1110</v>
      </c>
      <c r="F60" s="147">
        <f t="shared" si="6"/>
        <v>800</v>
      </c>
      <c r="G60" s="147">
        <f t="shared" si="6"/>
        <v>600</v>
      </c>
      <c r="H60" s="147">
        <f t="shared" si="6"/>
        <v>200</v>
      </c>
      <c r="I60" s="147">
        <f t="shared" si="6"/>
        <v>0</v>
      </c>
      <c r="J60" s="147">
        <f t="shared" si="6"/>
        <v>0</v>
      </c>
      <c r="K60" s="49"/>
    </row>
    <row r="61" spans="1:11" ht="20.100000000000001" customHeight="1">
      <c r="A61" s="64" t="s">
        <v>215</v>
      </c>
      <c r="B61" s="28">
        <v>1110</v>
      </c>
      <c r="C61" s="143"/>
      <c r="D61" s="143"/>
      <c r="E61" s="143"/>
      <c r="F61" s="144">
        <f t="shared" si="2"/>
        <v>0</v>
      </c>
      <c r="G61" s="143"/>
      <c r="H61" s="143"/>
      <c r="I61" s="143"/>
      <c r="J61" s="143"/>
      <c r="K61" s="48"/>
    </row>
    <row r="62" spans="1:11" ht="20.100000000000001" customHeight="1">
      <c r="A62" s="64" t="s">
        <v>216</v>
      </c>
      <c r="B62" s="28">
        <v>1120</v>
      </c>
      <c r="C62" s="143" t="s">
        <v>80</v>
      </c>
      <c r="D62" s="143" t="s">
        <v>80</v>
      </c>
      <c r="E62" s="143" t="s">
        <v>80</v>
      </c>
      <c r="F62" s="144">
        <f t="shared" si="2"/>
        <v>0</v>
      </c>
      <c r="G62" s="143" t="s">
        <v>80</v>
      </c>
      <c r="H62" s="143" t="s">
        <v>80</v>
      </c>
      <c r="I62" s="143" t="s">
        <v>80</v>
      </c>
      <c r="J62" s="143" t="s">
        <v>80</v>
      </c>
      <c r="K62" s="48"/>
    </row>
    <row r="63" spans="1:11" ht="20.100000000000001" customHeight="1">
      <c r="A63" s="64" t="s">
        <v>217</v>
      </c>
      <c r="B63" s="28">
        <v>1130</v>
      </c>
      <c r="C63" s="143"/>
      <c r="D63" s="143"/>
      <c r="E63" s="143"/>
      <c r="F63" s="144">
        <f t="shared" si="2"/>
        <v>0</v>
      </c>
      <c r="G63" s="143"/>
      <c r="H63" s="143"/>
      <c r="I63" s="143"/>
      <c r="J63" s="143"/>
      <c r="K63" s="48"/>
    </row>
    <row r="64" spans="1:11" ht="20.100000000000001" customHeight="1">
      <c r="A64" s="64" t="s">
        <v>218</v>
      </c>
      <c r="B64" s="28">
        <v>1140</v>
      </c>
      <c r="C64" s="143" t="s">
        <v>80</v>
      </c>
      <c r="D64" s="143" t="s">
        <v>80</v>
      </c>
      <c r="E64" s="143" t="s">
        <v>80</v>
      </c>
      <c r="F64" s="144">
        <f t="shared" si="2"/>
        <v>0</v>
      </c>
      <c r="G64" s="143" t="s">
        <v>80</v>
      </c>
      <c r="H64" s="143" t="s">
        <v>80</v>
      </c>
      <c r="I64" s="143" t="s">
        <v>80</v>
      </c>
      <c r="J64" s="143" t="s">
        <v>80</v>
      </c>
      <c r="K64" s="48"/>
    </row>
    <row r="65" spans="1:11" ht="20.100000000000001" customHeight="1">
      <c r="A65" s="64" t="s">
        <v>219</v>
      </c>
      <c r="B65" s="28">
        <v>1150</v>
      </c>
      <c r="C65" s="144">
        <f>SUM(C66:C67)</f>
        <v>0</v>
      </c>
      <c r="D65" s="144">
        <f t="shared" ref="D65:J65" si="7">SUM(D66:D67)</f>
        <v>0</v>
      </c>
      <c r="E65" s="144">
        <f t="shared" si="7"/>
        <v>0</v>
      </c>
      <c r="F65" s="144">
        <f t="shared" si="2"/>
        <v>0</v>
      </c>
      <c r="G65" s="144">
        <f t="shared" si="7"/>
        <v>0</v>
      </c>
      <c r="H65" s="144">
        <f t="shared" si="7"/>
        <v>0</v>
      </c>
      <c r="I65" s="144">
        <f t="shared" si="7"/>
        <v>0</v>
      </c>
      <c r="J65" s="144">
        <f t="shared" si="7"/>
        <v>0</v>
      </c>
      <c r="K65" s="48"/>
    </row>
    <row r="66" spans="1:11" ht="20.100000000000001" customHeight="1">
      <c r="A66" s="64" t="s">
        <v>206</v>
      </c>
      <c r="B66" s="28">
        <v>1151</v>
      </c>
      <c r="C66" s="143"/>
      <c r="D66" s="143"/>
      <c r="E66" s="143"/>
      <c r="F66" s="144">
        <f t="shared" si="2"/>
        <v>0</v>
      </c>
      <c r="G66" s="143"/>
      <c r="H66" s="143"/>
      <c r="I66" s="143"/>
      <c r="J66" s="143"/>
      <c r="K66" s="48"/>
    </row>
    <row r="67" spans="1:11" ht="20.100000000000001" customHeight="1">
      <c r="A67" s="64" t="s">
        <v>220</v>
      </c>
      <c r="B67" s="28">
        <v>1152</v>
      </c>
      <c r="C67" s="143"/>
      <c r="D67" s="143"/>
      <c r="E67" s="143"/>
      <c r="F67" s="144">
        <f t="shared" si="2"/>
        <v>0</v>
      </c>
      <c r="G67" s="143"/>
      <c r="H67" s="143"/>
      <c r="I67" s="143"/>
      <c r="J67" s="143"/>
      <c r="K67" s="48"/>
    </row>
    <row r="68" spans="1:11" ht="18.75" customHeight="1">
      <c r="A68" s="64" t="s">
        <v>221</v>
      </c>
      <c r="B68" s="28">
        <v>1160</v>
      </c>
      <c r="C68" s="144">
        <f>SUM(C69:C70)</f>
        <v>0</v>
      </c>
      <c r="D68" s="144">
        <f t="shared" ref="D68:J68" si="8">SUM(D69:D70)</f>
        <v>-1110</v>
      </c>
      <c r="E68" s="144">
        <f t="shared" si="8"/>
        <v>-1110</v>
      </c>
      <c r="F68" s="144">
        <f t="shared" si="2"/>
        <v>-800</v>
      </c>
      <c r="G68" s="144">
        <f t="shared" si="8"/>
        <v>-600</v>
      </c>
      <c r="H68" s="144">
        <f t="shared" si="8"/>
        <v>-200</v>
      </c>
      <c r="I68" s="144">
        <f t="shared" si="8"/>
        <v>0</v>
      </c>
      <c r="J68" s="144">
        <f t="shared" si="8"/>
        <v>0</v>
      </c>
      <c r="K68" s="48"/>
    </row>
    <row r="69" spans="1:11" ht="20.100000000000001" customHeight="1">
      <c r="A69" s="64" t="s">
        <v>206</v>
      </c>
      <c r="B69" s="28">
        <v>1161</v>
      </c>
      <c r="C69" s="143" t="s">
        <v>80</v>
      </c>
      <c r="D69" s="143" t="s">
        <v>80</v>
      </c>
      <c r="E69" s="143" t="s">
        <v>80</v>
      </c>
      <c r="F69" s="144">
        <f t="shared" si="2"/>
        <v>0</v>
      </c>
      <c r="G69" s="143" t="s">
        <v>80</v>
      </c>
      <c r="H69" s="143" t="s">
        <v>80</v>
      </c>
      <c r="I69" s="143" t="s">
        <v>80</v>
      </c>
      <c r="J69" s="143" t="s">
        <v>80</v>
      </c>
      <c r="K69" s="150"/>
    </row>
    <row r="70" spans="1:11" ht="20.100000000000001" customHeight="1">
      <c r="A70" s="64" t="s">
        <v>222</v>
      </c>
      <c r="B70" s="28">
        <v>1162</v>
      </c>
      <c r="C70" s="143" t="s">
        <v>80</v>
      </c>
      <c r="D70" s="143">
        <v>-1110</v>
      </c>
      <c r="E70" s="143">
        <v>-1110</v>
      </c>
      <c r="F70" s="144">
        <f t="shared" si="2"/>
        <v>-800</v>
      </c>
      <c r="G70" s="143">
        <v>-600</v>
      </c>
      <c r="H70" s="143">
        <v>-200</v>
      </c>
      <c r="I70" s="143" t="s">
        <v>80</v>
      </c>
      <c r="J70" s="143" t="s">
        <v>80</v>
      </c>
      <c r="K70" s="150"/>
    </row>
    <row r="71" spans="1:11" s="56" customFormat="1" ht="20.100000000000001" customHeight="1">
      <c r="A71" s="67" t="s">
        <v>67</v>
      </c>
      <c r="B71" s="109">
        <v>1170</v>
      </c>
      <c r="C71" s="147">
        <f>SUM(C60,C61,C62,C63,C64,C65,C68)</f>
        <v>0</v>
      </c>
      <c r="D71" s="147">
        <f t="shared" ref="D71:J71" si="9">SUM(D60,D61,D62,D63,D64,D65,D68)</f>
        <v>0</v>
      </c>
      <c r="E71" s="147">
        <f t="shared" si="9"/>
        <v>0</v>
      </c>
      <c r="F71" s="147">
        <f t="shared" si="9"/>
        <v>0</v>
      </c>
      <c r="G71" s="147">
        <f t="shared" si="9"/>
        <v>0</v>
      </c>
      <c r="H71" s="147">
        <f t="shared" si="9"/>
        <v>0</v>
      </c>
      <c r="I71" s="147">
        <f t="shared" si="9"/>
        <v>0</v>
      </c>
      <c r="J71" s="147">
        <f t="shared" si="9"/>
        <v>0</v>
      </c>
      <c r="K71" s="161"/>
    </row>
    <row r="72" spans="1:11" s="56" customFormat="1" ht="20.100000000000001" customHeight="1">
      <c r="A72" s="64" t="s">
        <v>68</v>
      </c>
      <c r="B72" s="15">
        <v>1180</v>
      </c>
      <c r="C72" s="143" t="s">
        <v>80</v>
      </c>
      <c r="D72" s="143" t="s">
        <v>80</v>
      </c>
      <c r="E72" s="143" t="s">
        <v>80</v>
      </c>
      <c r="F72" s="144">
        <f t="shared" si="2"/>
        <v>0</v>
      </c>
      <c r="G72" s="143" t="s">
        <v>80</v>
      </c>
      <c r="H72" s="143" t="s">
        <v>80</v>
      </c>
      <c r="I72" s="143" t="s">
        <v>80</v>
      </c>
      <c r="J72" s="143" t="s">
        <v>80</v>
      </c>
      <c r="K72" s="161"/>
    </row>
    <row r="73" spans="1:11" s="56" customFormat="1" ht="20.100000000000001" customHeight="1">
      <c r="A73" s="64" t="s">
        <v>69</v>
      </c>
      <c r="B73" s="15">
        <v>1181</v>
      </c>
      <c r="C73" s="143"/>
      <c r="D73" s="143"/>
      <c r="E73" s="143"/>
      <c r="F73" s="144">
        <f t="shared" si="2"/>
        <v>0</v>
      </c>
      <c r="G73" s="143"/>
      <c r="H73" s="143"/>
      <c r="I73" s="143"/>
      <c r="J73" s="143"/>
      <c r="K73" s="161"/>
    </row>
    <row r="74" spans="1:11" ht="20.100000000000001" customHeight="1">
      <c r="A74" s="64" t="s">
        <v>70</v>
      </c>
      <c r="B74" s="28">
        <v>1190</v>
      </c>
      <c r="C74" s="143"/>
      <c r="D74" s="143"/>
      <c r="E74" s="143"/>
      <c r="F74" s="144">
        <f t="shared" si="2"/>
        <v>0</v>
      </c>
      <c r="G74" s="143"/>
      <c r="H74" s="143"/>
      <c r="I74" s="143"/>
      <c r="J74" s="143"/>
      <c r="K74" s="149"/>
    </row>
    <row r="75" spans="1:11" ht="20.100000000000001" customHeight="1">
      <c r="A75" s="64" t="s">
        <v>71</v>
      </c>
      <c r="B75" s="28">
        <v>1191</v>
      </c>
      <c r="C75" s="143" t="s">
        <v>80</v>
      </c>
      <c r="D75" s="143" t="s">
        <v>80</v>
      </c>
      <c r="E75" s="143" t="s">
        <v>80</v>
      </c>
      <c r="F75" s="144">
        <f t="shared" si="2"/>
        <v>0</v>
      </c>
      <c r="G75" s="143" t="s">
        <v>80</v>
      </c>
      <c r="H75" s="143" t="s">
        <v>80</v>
      </c>
      <c r="I75" s="143" t="s">
        <v>80</v>
      </c>
      <c r="J75" s="143" t="s">
        <v>80</v>
      </c>
      <c r="K75" s="149"/>
    </row>
    <row r="76" spans="1:11" s="56" customFormat="1" ht="20.100000000000001" customHeight="1">
      <c r="A76" s="67" t="s">
        <v>223</v>
      </c>
      <c r="B76" s="109">
        <v>1200</v>
      </c>
      <c r="C76" s="147">
        <f>SUM(C71,C72,C73,C74,C75)</f>
        <v>0</v>
      </c>
      <c r="D76" s="147">
        <f t="shared" ref="D76:J76" si="10">SUM(D71,D72,D73,D74,D75)</f>
        <v>0</v>
      </c>
      <c r="E76" s="147">
        <f t="shared" si="10"/>
        <v>0</v>
      </c>
      <c r="F76" s="147">
        <f t="shared" si="10"/>
        <v>0</v>
      </c>
      <c r="G76" s="147">
        <f t="shared" si="10"/>
        <v>0</v>
      </c>
      <c r="H76" s="147">
        <f t="shared" si="10"/>
        <v>0</v>
      </c>
      <c r="I76" s="147">
        <f t="shared" si="10"/>
        <v>0</v>
      </c>
      <c r="J76" s="147">
        <f t="shared" si="10"/>
        <v>0</v>
      </c>
      <c r="K76" s="162" t="s">
        <v>224</v>
      </c>
    </row>
    <row r="77" spans="1:11" ht="20.100000000000001" customHeight="1">
      <c r="A77" s="64" t="s">
        <v>225</v>
      </c>
      <c r="B77" s="28">
        <v>1201</v>
      </c>
      <c r="C77" s="143"/>
      <c r="D77" s="143"/>
      <c r="E77" s="143"/>
      <c r="F77" s="144">
        <f>SUM(G77:J77)</f>
        <v>0</v>
      </c>
      <c r="G77" s="143"/>
      <c r="H77" s="143"/>
      <c r="I77" s="143"/>
      <c r="J77" s="143"/>
      <c r="K77" s="149"/>
    </row>
    <row r="78" spans="1:11" ht="20.100000000000001" customHeight="1">
      <c r="A78" s="64" t="s">
        <v>226</v>
      </c>
      <c r="B78" s="28">
        <v>1202</v>
      </c>
      <c r="C78" s="143" t="s">
        <v>80</v>
      </c>
      <c r="D78" s="143" t="s">
        <v>80</v>
      </c>
      <c r="E78" s="143" t="s">
        <v>80</v>
      </c>
      <c r="F78" s="144">
        <f>SUM(G78:J78)</f>
        <v>0</v>
      </c>
      <c r="G78" s="143" t="s">
        <v>80</v>
      </c>
      <c r="H78" s="143" t="s">
        <v>80</v>
      </c>
      <c r="I78" s="143" t="s">
        <v>80</v>
      </c>
      <c r="J78" s="143" t="s">
        <v>80</v>
      </c>
      <c r="K78" s="149"/>
    </row>
    <row r="79" spans="1:11" ht="20.100000000000001" customHeight="1">
      <c r="A79" s="67" t="s">
        <v>227</v>
      </c>
      <c r="B79" s="28">
        <v>1210</v>
      </c>
      <c r="C79" s="151">
        <f>SUM(C7,C49,C61,C63,C65,C73,C74)</f>
        <v>0</v>
      </c>
      <c r="D79" s="151">
        <f t="shared" ref="D79:J79" si="11">SUM(D7,D49,D61,D63,D65,D73,D74)</f>
        <v>20000</v>
      </c>
      <c r="E79" s="151">
        <f t="shared" si="11"/>
        <v>17536</v>
      </c>
      <c r="F79" s="151">
        <f t="shared" si="11"/>
        <v>21500</v>
      </c>
      <c r="G79" s="151">
        <f t="shared" si="11"/>
        <v>5810</v>
      </c>
      <c r="H79" s="151">
        <f t="shared" si="11"/>
        <v>5250</v>
      </c>
      <c r="I79" s="151">
        <f t="shared" si="11"/>
        <v>5190</v>
      </c>
      <c r="J79" s="151">
        <f t="shared" si="11"/>
        <v>5250</v>
      </c>
      <c r="K79" s="149"/>
    </row>
    <row r="80" spans="1:11" ht="20.100000000000001" customHeight="1">
      <c r="A80" s="67" t="s">
        <v>228</v>
      </c>
      <c r="B80" s="28">
        <v>1220</v>
      </c>
      <c r="C80" s="151">
        <f>SUM(C8,C18,C41,C53,C62,C64,C68,C72,C75)</f>
        <v>0</v>
      </c>
      <c r="D80" s="151">
        <f t="shared" ref="D80:J80" si="12">SUM(D8,D18,D41,D53,D62,D64,D68,D72,D75)</f>
        <v>-20000</v>
      </c>
      <c r="E80" s="151">
        <f t="shared" si="12"/>
        <v>-17536</v>
      </c>
      <c r="F80" s="151">
        <f t="shared" si="12"/>
        <v>-21500</v>
      </c>
      <c r="G80" s="151">
        <f t="shared" si="12"/>
        <v>-5810</v>
      </c>
      <c r="H80" s="151">
        <f t="shared" si="12"/>
        <v>-5250</v>
      </c>
      <c r="I80" s="151">
        <f t="shared" si="12"/>
        <v>-5190</v>
      </c>
      <c r="J80" s="151">
        <f t="shared" si="12"/>
        <v>-5250</v>
      </c>
      <c r="K80" s="149"/>
    </row>
    <row r="81" spans="1:11" ht="19.5" customHeight="1">
      <c r="A81" s="64" t="s">
        <v>229</v>
      </c>
      <c r="B81" s="28">
        <v>1230</v>
      </c>
      <c r="C81" s="127"/>
      <c r="D81" s="127"/>
      <c r="E81" s="127"/>
      <c r="F81" s="152">
        <f>SUM(G81:J81)</f>
        <v>0</v>
      </c>
      <c r="G81" s="127"/>
      <c r="H81" s="127"/>
      <c r="I81" s="127"/>
      <c r="J81" s="127"/>
      <c r="K81" s="149"/>
    </row>
    <row r="82" spans="1:11" ht="20.100000000000001" customHeight="1">
      <c r="A82" s="235" t="s">
        <v>230</v>
      </c>
      <c r="B82" s="236"/>
      <c r="C82" s="236"/>
      <c r="D82" s="236"/>
      <c r="E82" s="236"/>
      <c r="F82" s="236"/>
      <c r="G82" s="236"/>
      <c r="H82" s="236"/>
      <c r="I82" s="236"/>
      <c r="J82" s="236"/>
      <c r="K82" s="237"/>
    </row>
    <row r="83" spans="1:11" ht="20.100000000000001" customHeight="1">
      <c r="A83" s="64" t="s">
        <v>231</v>
      </c>
      <c r="B83" s="28">
        <v>1300</v>
      </c>
      <c r="C83" s="144">
        <f>C60</f>
        <v>0</v>
      </c>
      <c r="D83" s="144">
        <f>D60</f>
        <v>1110</v>
      </c>
      <c r="E83" s="144">
        <f>E60</f>
        <v>1110</v>
      </c>
      <c r="F83" s="144">
        <f t="shared" ref="F83:F88" si="13">SUM(G83:J83)</f>
        <v>800</v>
      </c>
      <c r="G83" s="144">
        <f>G60</f>
        <v>600</v>
      </c>
      <c r="H83" s="144">
        <f>H60</f>
        <v>200</v>
      </c>
      <c r="I83" s="144">
        <f>I60</f>
        <v>0</v>
      </c>
      <c r="J83" s="144">
        <f>J60</f>
        <v>0</v>
      </c>
      <c r="K83" s="48"/>
    </row>
    <row r="84" spans="1:11" ht="20.100000000000001" customHeight="1">
      <c r="A84" s="64" t="s">
        <v>232</v>
      </c>
      <c r="B84" s="28">
        <v>1301</v>
      </c>
      <c r="C84" s="144">
        <f>C96</f>
        <v>0</v>
      </c>
      <c r="D84" s="144">
        <f>D96</f>
        <v>950</v>
      </c>
      <c r="E84" s="144">
        <f>E96</f>
        <v>950</v>
      </c>
      <c r="F84" s="144">
        <f t="shared" si="13"/>
        <v>900</v>
      </c>
      <c r="G84" s="144">
        <f>G96</f>
        <v>650</v>
      </c>
      <c r="H84" s="144">
        <f>H96</f>
        <v>100</v>
      </c>
      <c r="I84" s="144">
        <f>I96</f>
        <v>50</v>
      </c>
      <c r="J84" s="144">
        <f>J96</f>
        <v>100</v>
      </c>
      <c r="K84" s="48"/>
    </row>
    <row r="85" spans="1:11" ht="20.100000000000001" customHeight="1">
      <c r="A85" s="64" t="s">
        <v>233</v>
      </c>
      <c r="B85" s="28">
        <v>1302</v>
      </c>
      <c r="C85" s="144">
        <f>C50</f>
        <v>0</v>
      </c>
      <c r="D85" s="144">
        <f t="shared" ref="D85:J85" si="14">D50</f>
        <v>0</v>
      </c>
      <c r="E85" s="144">
        <f t="shared" si="14"/>
        <v>0</v>
      </c>
      <c r="F85" s="144">
        <f t="shared" si="13"/>
        <v>0</v>
      </c>
      <c r="G85" s="144">
        <f t="shared" si="14"/>
        <v>0</v>
      </c>
      <c r="H85" s="144">
        <f t="shared" si="14"/>
        <v>0</v>
      </c>
      <c r="I85" s="144">
        <f t="shared" si="14"/>
        <v>0</v>
      </c>
      <c r="J85" s="144">
        <f t="shared" si="14"/>
        <v>0</v>
      </c>
      <c r="K85" s="48"/>
    </row>
    <row r="86" spans="1:11" ht="20.100000000000001" customHeight="1">
      <c r="A86" s="64" t="s">
        <v>234</v>
      </c>
      <c r="B86" s="28">
        <v>1303</v>
      </c>
      <c r="C86" s="144" t="str">
        <f>C54</f>
        <v>(    )</v>
      </c>
      <c r="D86" s="144" t="str">
        <f>D54</f>
        <v>(    )</v>
      </c>
      <c r="E86" s="144" t="str">
        <f>E54</f>
        <v>(    )</v>
      </c>
      <c r="F86" s="144">
        <f t="shared" si="13"/>
        <v>0</v>
      </c>
      <c r="G86" s="144"/>
      <c r="H86" s="144"/>
      <c r="I86" s="144"/>
      <c r="J86" s="144"/>
      <c r="K86" s="48"/>
    </row>
    <row r="87" spans="1:11" ht="20.100000000000001" customHeight="1">
      <c r="A87" s="64" t="s">
        <v>235</v>
      </c>
      <c r="B87" s="28">
        <v>1304</v>
      </c>
      <c r="C87" s="144">
        <f>C51</f>
        <v>0</v>
      </c>
      <c r="D87" s="144">
        <f>D51</f>
        <v>0</v>
      </c>
      <c r="E87" s="144">
        <f>E51</f>
        <v>0</v>
      </c>
      <c r="F87" s="144">
        <f t="shared" si="13"/>
        <v>0</v>
      </c>
      <c r="G87" s="144"/>
      <c r="H87" s="144"/>
      <c r="I87" s="144"/>
      <c r="J87" s="144"/>
      <c r="K87" s="48"/>
    </row>
    <row r="88" spans="1:11" ht="20.100000000000001" customHeight="1">
      <c r="A88" s="64" t="s">
        <v>236</v>
      </c>
      <c r="B88" s="28">
        <v>1305</v>
      </c>
      <c r="C88" s="144" t="str">
        <f>C55</f>
        <v>(    )</v>
      </c>
      <c r="D88" s="144" t="str">
        <f>D55</f>
        <v>(    )</v>
      </c>
      <c r="E88" s="144" t="str">
        <f>E55</f>
        <v>(    )</v>
      </c>
      <c r="F88" s="144">
        <f t="shared" si="13"/>
        <v>0</v>
      </c>
      <c r="G88" s="144"/>
      <c r="H88" s="144"/>
      <c r="I88" s="144"/>
      <c r="J88" s="144"/>
      <c r="K88" s="48"/>
    </row>
    <row r="89" spans="1:11" s="56" customFormat="1" ht="20.100000000000001" customHeight="1">
      <c r="A89" s="67" t="s">
        <v>59</v>
      </c>
      <c r="B89" s="109">
        <v>1310</v>
      </c>
      <c r="C89" s="153" t="e">
        <f t="shared" ref="C89:J89" si="15">C83+C84-C85-C86-C87-C88</f>
        <v>#VALUE!</v>
      </c>
      <c r="D89" s="153" t="e">
        <f t="shared" si="15"/>
        <v>#VALUE!</v>
      </c>
      <c r="E89" s="153" t="e">
        <f t="shared" si="15"/>
        <v>#VALUE!</v>
      </c>
      <c r="F89" s="153">
        <f t="shared" si="15"/>
        <v>1700</v>
      </c>
      <c r="G89" s="153">
        <f t="shared" si="15"/>
        <v>1250</v>
      </c>
      <c r="H89" s="153">
        <f t="shared" si="15"/>
        <v>300</v>
      </c>
      <c r="I89" s="153">
        <f t="shared" si="15"/>
        <v>50</v>
      </c>
      <c r="J89" s="153">
        <f t="shared" si="15"/>
        <v>100</v>
      </c>
      <c r="K89" s="49"/>
    </row>
    <row r="90" spans="1:11" ht="20.100000000000001" customHeight="1">
      <c r="A90" s="234" t="s">
        <v>237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</row>
    <row r="91" spans="1:11" ht="42.95" customHeight="1">
      <c r="A91" s="64" t="s">
        <v>238</v>
      </c>
      <c r="B91" s="28">
        <v>1400</v>
      </c>
      <c r="C91" s="143"/>
      <c r="D91" s="143">
        <f>SUM(D92:D93)</f>
        <v>3170</v>
      </c>
      <c r="E91" s="143">
        <f>SUM(E92:E93)</f>
        <v>706</v>
      </c>
      <c r="F91" s="144">
        <f t="shared" ref="F91:F97" si="16">SUM(G91:J91)</f>
        <v>4075</v>
      </c>
      <c r="G91" s="143">
        <f>SUM(G92:G93)</f>
        <v>962</v>
      </c>
      <c r="H91" s="143">
        <f>SUM(H92:H93)</f>
        <v>632</v>
      </c>
      <c r="I91" s="143">
        <f>SUM(I92:I93)</f>
        <v>1170</v>
      </c>
      <c r="J91" s="143">
        <f>SUM(J92:J93)</f>
        <v>1311</v>
      </c>
      <c r="K91" s="48"/>
    </row>
    <row r="92" spans="1:11" ht="20.100000000000001" customHeight="1">
      <c r="A92" s="64" t="s">
        <v>239</v>
      </c>
      <c r="B92" s="154">
        <v>1401</v>
      </c>
      <c r="C92" s="143"/>
      <c r="D92" s="143">
        <v>3140</v>
      </c>
      <c r="E92" s="143">
        <v>676</v>
      </c>
      <c r="F92" s="144">
        <f t="shared" si="16"/>
        <v>4033</v>
      </c>
      <c r="G92" s="143">
        <v>950</v>
      </c>
      <c r="H92" s="143">
        <v>622</v>
      </c>
      <c r="I92" s="143">
        <v>1160</v>
      </c>
      <c r="J92" s="143">
        <v>1301</v>
      </c>
      <c r="K92" s="48"/>
    </row>
    <row r="93" spans="1:11" ht="20.100000000000001" customHeight="1">
      <c r="A93" s="64" t="s">
        <v>240</v>
      </c>
      <c r="B93" s="154">
        <v>1402</v>
      </c>
      <c r="C93" s="143"/>
      <c r="D93" s="143">
        <v>30</v>
      </c>
      <c r="E93" s="143">
        <v>30</v>
      </c>
      <c r="F93" s="144">
        <f t="shared" si="16"/>
        <v>42</v>
      </c>
      <c r="G93" s="143">
        <v>12</v>
      </c>
      <c r="H93" s="143">
        <v>10</v>
      </c>
      <c r="I93" s="143">
        <v>10</v>
      </c>
      <c r="J93" s="143">
        <v>10</v>
      </c>
      <c r="K93" s="48"/>
    </row>
    <row r="94" spans="1:11" ht="20.100000000000001" customHeight="1">
      <c r="A94" s="64" t="s">
        <v>144</v>
      </c>
      <c r="B94" s="154">
        <v>1410</v>
      </c>
      <c r="C94" s="143"/>
      <c r="D94" s="143">
        <v>8680</v>
      </c>
      <c r="E94" s="143">
        <v>8680</v>
      </c>
      <c r="F94" s="144">
        <f t="shared" si="16"/>
        <v>12858</v>
      </c>
      <c r="G94" s="143">
        <v>3100</v>
      </c>
      <c r="H94" s="143">
        <v>3600</v>
      </c>
      <c r="I94" s="143">
        <v>3200</v>
      </c>
      <c r="J94" s="143">
        <v>2958</v>
      </c>
      <c r="K94" s="48"/>
    </row>
    <row r="95" spans="1:11" ht="20.100000000000001" customHeight="1">
      <c r="A95" s="64" t="s">
        <v>170</v>
      </c>
      <c r="B95" s="154">
        <v>1420</v>
      </c>
      <c r="C95" s="143"/>
      <c r="D95" s="143">
        <v>1910</v>
      </c>
      <c r="E95" s="143">
        <v>1910</v>
      </c>
      <c r="F95" s="144">
        <f t="shared" si="16"/>
        <v>2828</v>
      </c>
      <c r="G95" s="143">
        <v>680</v>
      </c>
      <c r="H95" s="143">
        <v>810</v>
      </c>
      <c r="I95" s="143">
        <v>680</v>
      </c>
      <c r="J95" s="143">
        <v>658</v>
      </c>
      <c r="K95" s="48"/>
    </row>
    <row r="96" spans="1:11" ht="20.100000000000001" customHeight="1">
      <c r="A96" s="64" t="s">
        <v>241</v>
      </c>
      <c r="B96" s="154">
        <v>1430</v>
      </c>
      <c r="C96" s="143"/>
      <c r="D96" s="143">
        <v>950</v>
      </c>
      <c r="E96" s="143">
        <v>950</v>
      </c>
      <c r="F96" s="144">
        <f t="shared" si="16"/>
        <v>900</v>
      </c>
      <c r="G96" s="143">
        <v>650</v>
      </c>
      <c r="H96" s="143">
        <v>100</v>
      </c>
      <c r="I96" s="143">
        <v>50</v>
      </c>
      <c r="J96" s="143">
        <v>100</v>
      </c>
      <c r="K96" s="48"/>
    </row>
    <row r="97" spans="1:11" ht="20.100000000000001" customHeight="1">
      <c r="A97" s="64" t="s">
        <v>242</v>
      </c>
      <c r="B97" s="154">
        <v>1440</v>
      </c>
      <c r="C97" s="143"/>
      <c r="D97" s="143">
        <v>2490</v>
      </c>
      <c r="E97" s="143">
        <v>2490</v>
      </c>
      <c r="F97" s="144">
        <f t="shared" si="16"/>
        <v>839</v>
      </c>
      <c r="G97" s="143">
        <v>418</v>
      </c>
      <c r="H97" s="143">
        <v>108</v>
      </c>
      <c r="I97" s="143">
        <v>90</v>
      </c>
      <c r="J97" s="143">
        <v>223</v>
      </c>
      <c r="K97" s="48"/>
    </row>
    <row r="98" spans="1:11" s="56" customFormat="1" ht="20.100000000000001" customHeight="1">
      <c r="A98" s="67" t="s">
        <v>243</v>
      </c>
      <c r="B98" s="155">
        <v>1450</v>
      </c>
      <c r="C98" s="156">
        <f>SUM(C91,C94:C97)</f>
        <v>0</v>
      </c>
      <c r="D98" s="156">
        <f>SUM(D91,D94:D97)-D96</f>
        <v>16250</v>
      </c>
      <c r="E98" s="156">
        <f>SUM(E91,E94:E97)-E96</f>
        <v>13786</v>
      </c>
      <c r="F98" s="156">
        <f>SUM(F91,F94:F97)</f>
        <v>21500</v>
      </c>
      <c r="G98" s="156">
        <f>SUM(G91,G94:G97)</f>
        <v>5810</v>
      </c>
      <c r="H98" s="156">
        <f>SUM(H91,H94:H97)</f>
        <v>5250</v>
      </c>
      <c r="I98" s="156">
        <f>SUM(I91,I94:I97)</f>
        <v>5190</v>
      </c>
      <c r="J98" s="156">
        <f>SUM(J91,J94:J97)</f>
        <v>5250</v>
      </c>
      <c r="K98" s="49"/>
    </row>
    <row r="99" spans="1:11" s="56" customFormat="1" ht="20.100000000000001" customHeight="1">
      <c r="A99" s="9"/>
      <c r="B99" s="157"/>
      <c r="C99" s="158"/>
      <c r="D99" s="158"/>
      <c r="E99" s="158"/>
      <c r="F99" s="158"/>
      <c r="G99" s="158"/>
      <c r="H99" s="158"/>
      <c r="I99" s="158"/>
      <c r="J99" s="158"/>
      <c r="K99" s="163"/>
    </row>
    <row r="100" spans="1:11" ht="16.5" customHeight="1">
      <c r="A100" s="159"/>
      <c r="C100" s="77"/>
      <c r="D100" s="160"/>
      <c r="E100" s="160"/>
      <c r="F100" s="160"/>
      <c r="G100" s="160"/>
      <c r="H100" s="160"/>
      <c r="I100" s="160"/>
      <c r="J100" s="160"/>
    </row>
    <row r="101" spans="1:11" ht="20.100000000000001" customHeight="1">
      <c r="A101" s="76" t="s">
        <v>151</v>
      </c>
      <c r="C101" s="225" t="s">
        <v>152</v>
      </c>
      <c r="D101" s="225"/>
      <c r="E101" s="225"/>
      <c r="F101" s="225"/>
      <c r="G101" s="78"/>
      <c r="H101" s="226" t="s">
        <v>153</v>
      </c>
      <c r="I101" s="226"/>
      <c r="J101" s="226"/>
    </row>
    <row r="102" spans="1:11" s="7" customFormat="1" ht="20.100000000000001" customHeight="1">
      <c r="A102" s="8"/>
      <c r="B102" s="53"/>
      <c r="C102" s="209" t="s">
        <v>154</v>
      </c>
      <c r="D102" s="209"/>
      <c r="E102" s="209"/>
      <c r="F102" s="209"/>
      <c r="G102" s="79"/>
      <c r="H102" s="203"/>
      <c r="I102" s="203"/>
      <c r="J102" s="203"/>
    </row>
    <row r="103" spans="1:11" ht="20.100000000000001" customHeight="1">
      <c r="A103" s="159"/>
      <c r="C103" s="77"/>
      <c r="D103" s="160"/>
      <c r="E103" s="160"/>
      <c r="F103" s="160"/>
      <c r="G103" s="160"/>
      <c r="H103" s="160"/>
      <c r="I103" s="160"/>
      <c r="J103" s="160"/>
    </row>
    <row r="104" spans="1:11">
      <c r="A104" s="159"/>
      <c r="C104" s="77"/>
      <c r="D104" s="160"/>
      <c r="E104" s="160"/>
      <c r="F104" s="160"/>
      <c r="G104" s="160"/>
      <c r="H104" s="160"/>
      <c r="I104" s="160"/>
      <c r="J104" s="160"/>
    </row>
    <row r="105" spans="1:11">
      <c r="A105" s="159"/>
      <c r="C105" s="77"/>
      <c r="D105" s="160"/>
      <c r="E105" s="160"/>
      <c r="F105" s="160"/>
      <c r="G105" s="160"/>
      <c r="H105" s="160"/>
      <c r="I105" s="160"/>
      <c r="J105" s="160"/>
    </row>
    <row r="106" spans="1:11">
      <c r="A106" s="159"/>
      <c r="C106" s="77"/>
      <c r="D106" s="160"/>
      <c r="E106" s="160"/>
      <c r="F106" s="160"/>
      <c r="G106" s="160"/>
      <c r="H106" s="160"/>
      <c r="I106" s="160"/>
      <c r="J106" s="160"/>
    </row>
    <row r="107" spans="1:11">
      <c r="A107" s="159"/>
      <c r="C107" s="77"/>
      <c r="D107" s="160"/>
      <c r="E107" s="160"/>
      <c r="F107" s="160"/>
      <c r="G107" s="160"/>
      <c r="H107" s="160"/>
      <c r="I107" s="160"/>
      <c r="J107" s="160"/>
    </row>
    <row r="108" spans="1:11">
      <c r="A108" s="159"/>
      <c r="C108" s="77"/>
      <c r="D108" s="160"/>
      <c r="E108" s="160"/>
      <c r="F108" s="160"/>
      <c r="G108" s="160"/>
      <c r="H108" s="160"/>
      <c r="I108" s="160"/>
      <c r="J108" s="160"/>
    </row>
    <row r="109" spans="1:11">
      <c r="A109" s="159"/>
      <c r="C109" s="77"/>
      <c r="D109" s="160"/>
      <c r="E109" s="160"/>
      <c r="F109" s="160"/>
      <c r="G109" s="160"/>
      <c r="H109" s="160"/>
      <c r="I109" s="160"/>
      <c r="J109" s="160"/>
    </row>
    <row r="110" spans="1:11">
      <c r="A110" s="159"/>
      <c r="C110" s="77"/>
      <c r="D110" s="160"/>
      <c r="E110" s="160"/>
      <c r="F110" s="160"/>
      <c r="G110" s="160"/>
      <c r="H110" s="160"/>
      <c r="I110" s="160"/>
      <c r="J110" s="160"/>
    </row>
    <row r="111" spans="1:11">
      <c r="A111" s="159"/>
      <c r="C111" s="77"/>
      <c r="D111" s="160"/>
      <c r="E111" s="160"/>
      <c r="F111" s="160"/>
      <c r="G111" s="160"/>
      <c r="H111" s="160"/>
      <c r="I111" s="160"/>
      <c r="J111" s="160"/>
    </row>
    <row r="112" spans="1:11">
      <c r="A112" s="159"/>
      <c r="C112" s="77"/>
      <c r="D112" s="160"/>
      <c r="E112" s="160"/>
      <c r="F112" s="160"/>
      <c r="G112" s="160"/>
      <c r="H112" s="160"/>
      <c r="I112" s="160"/>
      <c r="J112" s="160"/>
    </row>
    <row r="113" spans="1:10">
      <c r="A113" s="159"/>
      <c r="C113" s="77"/>
      <c r="D113" s="160"/>
      <c r="E113" s="160"/>
      <c r="F113" s="160"/>
      <c r="G113" s="160"/>
      <c r="H113" s="160"/>
      <c r="I113" s="160"/>
      <c r="J113" s="160"/>
    </row>
    <row r="114" spans="1:10">
      <c r="A114" s="159"/>
      <c r="C114" s="77"/>
      <c r="D114" s="160"/>
      <c r="E114" s="160"/>
      <c r="F114" s="160"/>
      <c r="G114" s="160"/>
      <c r="H114" s="160"/>
      <c r="I114" s="160"/>
      <c r="J114" s="160"/>
    </row>
    <row r="115" spans="1:10">
      <c r="A115" s="159"/>
      <c r="C115" s="77"/>
      <c r="D115" s="160"/>
      <c r="E115" s="160"/>
      <c r="F115" s="160"/>
      <c r="G115" s="160"/>
      <c r="H115" s="160"/>
      <c r="I115" s="160"/>
      <c r="J115" s="160"/>
    </row>
    <row r="116" spans="1:10">
      <c r="A116" s="159"/>
      <c r="C116" s="77"/>
      <c r="D116" s="160"/>
      <c r="E116" s="160"/>
      <c r="F116" s="160"/>
      <c r="G116" s="160"/>
      <c r="H116" s="160"/>
      <c r="I116" s="160"/>
      <c r="J116" s="160"/>
    </row>
    <row r="117" spans="1:10">
      <c r="A117" s="159"/>
      <c r="C117" s="77"/>
      <c r="D117" s="160"/>
      <c r="E117" s="160"/>
      <c r="F117" s="160"/>
      <c r="G117" s="160"/>
      <c r="H117" s="160"/>
      <c r="I117" s="160"/>
      <c r="J117" s="160"/>
    </row>
    <row r="118" spans="1:10">
      <c r="A118" s="159"/>
      <c r="C118" s="77"/>
      <c r="D118" s="160"/>
      <c r="E118" s="160"/>
      <c r="F118" s="160"/>
      <c r="G118" s="160"/>
      <c r="H118" s="160"/>
      <c r="I118" s="160"/>
      <c r="J118" s="160"/>
    </row>
    <row r="119" spans="1:10">
      <c r="A119" s="159"/>
      <c r="C119" s="77"/>
      <c r="D119" s="160"/>
      <c r="E119" s="160"/>
      <c r="F119" s="160"/>
      <c r="G119" s="160"/>
      <c r="H119" s="160"/>
      <c r="I119" s="160"/>
      <c r="J119" s="160"/>
    </row>
    <row r="120" spans="1:10">
      <c r="A120" s="159"/>
      <c r="C120" s="77"/>
      <c r="D120" s="160"/>
      <c r="E120" s="160"/>
      <c r="F120" s="160"/>
      <c r="G120" s="160"/>
      <c r="H120" s="160"/>
      <c r="I120" s="160"/>
      <c r="J120" s="160"/>
    </row>
    <row r="121" spans="1:10">
      <c r="A121" s="159"/>
      <c r="C121" s="77"/>
      <c r="D121" s="160"/>
      <c r="E121" s="160"/>
      <c r="F121" s="160"/>
      <c r="G121" s="160"/>
      <c r="H121" s="160"/>
      <c r="I121" s="160"/>
      <c r="J121" s="160"/>
    </row>
    <row r="122" spans="1:10">
      <c r="A122" s="159"/>
      <c r="C122" s="77"/>
      <c r="D122" s="160"/>
      <c r="E122" s="160"/>
      <c r="F122" s="160"/>
      <c r="G122" s="160"/>
      <c r="H122" s="160"/>
      <c r="I122" s="160"/>
      <c r="J122" s="160"/>
    </row>
    <row r="123" spans="1:10">
      <c r="A123" s="159"/>
      <c r="C123" s="77"/>
      <c r="D123" s="160"/>
      <c r="E123" s="160"/>
      <c r="F123" s="160"/>
      <c r="G123" s="160"/>
      <c r="H123" s="160"/>
      <c r="I123" s="160"/>
      <c r="J123" s="160"/>
    </row>
    <row r="124" spans="1:10">
      <c r="A124" s="159"/>
      <c r="C124" s="77"/>
      <c r="D124" s="160"/>
      <c r="E124" s="160"/>
      <c r="F124" s="160"/>
      <c r="G124" s="160"/>
      <c r="H124" s="160"/>
      <c r="I124" s="160"/>
      <c r="J124" s="160"/>
    </row>
    <row r="125" spans="1:10">
      <c r="A125" s="159"/>
      <c r="C125" s="77"/>
      <c r="D125" s="160"/>
      <c r="E125" s="160"/>
      <c r="F125" s="160"/>
      <c r="G125" s="160"/>
      <c r="H125" s="160"/>
      <c r="I125" s="160"/>
      <c r="J125" s="160"/>
    </row>
    <row r="126" spans="1:10">
      <c r="A126" s="159"/>
      <c r="C126" s="77"/>
      <c r="D126" s="160"/>
      <c r="E126" s="160"/>
      <c r="F126" s="160"/>
      <c r="G126" s="160"/>
      <c r="H126" s="160"/>
      <c r="I126" s="160"/>
      <c r="J126" s="160"/>
    </row>
    <row r="127" spans="1:10">
      <c r="A127" s="159"/>
      <c r="C127" s="77"/>
      <c r="D127" s="160"/>
      <c r="E127" s="160"/>
      <c r="F127" s="160"/>
      <c r="G127" s="160"/>
      <c r="H127" s="160"/>
      <c r="I127" s="160"/>
      <c r="J127" s="160"/>
    </row>
    <row r="128" spans="1:10">
      <c r="A128" s="159"/>
      <c r="C128" s="77"/>
      <c r="D128" s="160"/>
      <c r="E128" s="160"/>
      <c r="F128" s="160"/>
      <c r="G128" s="160"/>
      <c r="H128" s="160"/>
      <c r="I128" s="160"/>
      <c r="J128" s="160"/>
    </row>
    <row r="129" spans="1:10">
      <c r="A129" s="159"/>
      <c r="C129" s="77"/>
      <c r="D129" s="160"/>
      <c r="E129" s="160"/>
      <c r="F129" s="160"/>
      <c r="G129" s="160"/>
      <c r="H129" s="160"/>
      <c r="I129" s="160"/>
      <c r="J129" s="160"/>
    </row>
    <row r="130" spans="1:10">
      <c r="A130" s="159"/>
      <c r="C130" s="77"/>
      <c r="D130" s="160"/>
      <c r="E130" s="160"/>
      <c r="F130" s="160"/>
      <c r="G130" s="160"/>
      <c r="H130" s="160"/>
      <c r="I130" s="160"/>
      <c r="J130" s="160"/>
    </row>
    <row r="131" spans="1:10">
      <c r="A131" s="159"/>
      <c r="C131" s="77"/>
      <c r="D131" s="160"/>
      <c r="E131" s="160"/>
      <c r="F131" s="160"/>
      <c r="G131" s="160"/>
      <c r="H131" s="160"/>
      <c r="I131" s="160"/>
      <c r="J131" s="160"/>
    </row>
    <row r="132" spans="1:10">
      <c r="A132" s="159"/>
      <c r="C132" s="77"/>
      <c r="D132" s="160"/>
      <c r="E132" s="160"/>
      <c r="F132" s="160"/>
      <c r="G132" s="160"/>
      <c r="H132" s="160"/>
      <c r="I132" s="160"/>
      <c r="J132" s="160"/>
    </row>
    <row r="133" spans="1:10">
      <c r="A133" s="159"/>
      <c r="C133" s="77"/>
      <c r="D133" s="160"/>
      <c r="E133" s="160"/>
      <c r="F133" s="160"/>
      <c r="G133" s="160"/>
      <c r="H133" s="160"/>
      <c r="I133" s="160"/>
      <c r="J133" s="160"/>
    </row>
    <row r="134" spans="1:10">
      <c r="A134" s="159"/>
      <c r="C134" s="77"/>
      <c r="D134" s="160"/>
      <c r="E134" s="160"/>
      <c r="F134" s="160"/>
      <c r="G134" s="160"/>
      <c r="H134" s="160"/>
      <c r="I134" s="160"/>
      <c r="J134" s="160"/>
    </row>
    <row r="135" spans="1:10">
      <c r="A135" s="159"/>
      <c r="C135" s="77"/>
      <c r="D135" s="160"/>
      <c r="E135" s="160"/>
      <c r="F135" s="160"/>
      <c r="G135" s="160"/>
      <c r="H135" s="160"/>
      <c r="I135" s="160"/>
      <c r="J135" s="160"/>
    </row>
    <row r="136" spans="1:10">
      <c r="A136" s="159"/>
      <c r="C136" s="77"/>
      <c r="D136" s="160"/>
      <c r="E136" s="160"/>
      <c r="F136" s="160"/>
      <c r="G136" s="160"/>
      <c r="H136" s="160"/>
      <c r="I136" s="160"/>
      <c r="J136" s="160"/>
    </row>
    <row r="137" spans="1:10">
      <c r="A137" s="159"/>
      <c r="C137" s="77"/>
      <c r="D137" s="160"/>
      <c r="E137" s="160"/>
      <c r="F137" s="160"/>
      <c r="G137" s="160"/>
      <c r="H137" s="160"/>
      <c r="I137" s="160"/>
      <c r="J137" s="160"/>
    </row>
    <row r="138" spans="1:10">
      <c r="A138" s="159"/>
      <c r="C138" s="77"/>
      <c r="D138" s="160"/>
      <c r="E138" s="160"/>
      <c r="F138" s="160"/>
      <c r="G138" s="160"/>
      <c r="H138" s="160"/>
      <c r="I138" s="160"/>
      <c r="J138" s="160"/>
    </row>
    <row r="139" spans="1:10">
      <c r="A139" s="159"/>
      <c r="C139" s="77"/>
      <c r="D139" s="160"/>
      <c r="E139" s="160"/>
      <c r="F139" s="160"/>
      <c r="G139" s="160"/>
      <c r="H139" s="160"/>
      <c r="I139" s="160"/>
      <c r="J139" s="160"/>
    </row>
    <row r="140" spans="1:10">
      <c r="A140" s="159"/>
      <c r="C140" s="77"/>
      <c r="D140" s="160"/>
      <c r="E140" s="160"/>
      <c r="F140" s="160"/>
      <c r="G140" s="160"/>
      <c r="H140" s="160"/>
      <c r="I140" s="160"/>
      <c r="J140" s="160"/>
    </row>
    <row r="141" spans="1:10">
      <c r="A141" s="159"/>
      <c r="C141" s="77"/>
      <c r="D141" s="160"/>
      <c r="E141" s="160"/>
      <c r="F141" s="160"/>
      <c r="G141" s="160"/>
      <c r="H141" s="160"/>
      <c r="I141" s="160"/>
      <c r="J141" s="160"/>
    </row>
    <row r="142" spans="1:10">
      <c r="A142" s="159"/>
      <c r="C142" s="77"/>
      <c r="D142" s="160"/>
      <c r="E142" s="160"/>
      <c r="F142" s="160"/>
      <c r="G142" s="160"/>
      <c r="H142" s="160"/>
      <c r="I142" s="160"/>
      <c r="J142" s="160"/>
    </row>
    <row r="143" spans="1:10">
      <c r="A143" s="159"/>
      <c r="C143" s="77"/>
      <c r="D143" s="160"/>
      <c r="E143" s="160"/>
      <c r="F143" s="160"/>
      <c r="G143" s="160"/>
      <c r="H143" s="160"/>
      <c r="I143" s="160"/>
      <c r="J143" s="160"/>
    </row>
    <row r="144" spans="1:10">
      <c r="A144" s="159"/>
      <c r="C144" s="77"/>
      <c r="D144" s="160"/>
      <c r="E144" s="160"/>
      <c r="F144" s="160"/>
      <c r="G144" s="160"/>
      <c r="H144" s="160"/>
      <c r="I144" s="160"/>
      <c r="J144" s="160"/>
    </row>
    <row r="145" spans="1:10">
      <c r="A145" s="159"/>
      <c r="C145" s="77"/>
      <c r="D145" s="160"/>
      <c r="E145" s="160"/>
      <c r="F145" s="160"/>
      <c r="G145" s="160"/>
      <c r="H145" s="160"/>
      <c r="I145" s="160"/>
      <c r="J145" s="160"/>
    </row>
    <row r="146" spans="1:10">
      <c r="A146" s="159"/>
      <c r="C146" s="77"/>
      <c r="D146" s="160"/>
      <c r="E146" s="160"/>
      <c r="F146" s="160"/>
      <c r="G146" s="160"/>
      <c r="H146" s="160"/>
      <c r="I146" s="160"/>
      <c r="J146" s="160"/>
    </row>
    <row r="147" spans="1:10">
      <c r="A147" s="159"/>
      <c r="C147" s="77"/>
      <c r="D147" s="160"/>
      <c r="E147" s="160"/>
      <c r="F147" s="160"/>
      <c r="G147" s="160"/>
      <c r="H147" s="160"/>
      <c r="I147" s="160"/>
      <c r="J147" s="160"/>
    </row>
    <row r="148" spans="1:10">
      <c r="A148" s="159"/>
      <c r="C148" s="77"/>
      <c r="D148" s="160"/>
      <c r="E148" s="160"/>
      <c r="F148" s="160"/>
      <c r="G148" s="160"/>
      <c r="H148" s="160"/>
      <c r="I148" s="160"/>
      <c r="J148" s="160"/>
    </row>
    <row r="149" spans="1:10">
      <c r="A149" s="159"/>
      <c r="C149" s="77"/>
      <c r="D149" s="160"/>
      <c r="E149" s="160"/>
      <c r="F149" s="160"/>
      <c r="G149" s="160"/>
      <c r="H149" s="160"/>
      <c r="I149" s="160"/>
      <c r="J149" s="160"/>
    </row>
    <row r="150" spans="1:10">
      <c r="A150" s="159"/>
      <c r="C150" s="77"/>
      <c r="D150" s="160"/>
      <c r="E150" s="160"/>
      <c r="F150" s="160"/>
      <c r="G150" s="160"/>
      <c r="H150" s="160"/>
      <c r="I150" s="160"/>
      <c r="J150" s="160"/>
    </row>
    <row r="151" spans="1:10">
      <c r="A151" s="159"/>
      <c r="C151" s="77"/>
      <c r="D151" s="160"/>
      <c r="E151" s="160"/>
      <c r="F151" s="160"/>
      <c r="G151" s="160"/>
      <c r="H151" s="160"/>
      <c r="I151" s="160"/>
      <c r="J151" s="160"/>
    </row>
    <row r="152" spans="1:10">
      <c r="A152" s="159"/>
      <c r="C152" s="77"/>
      <c r="D152" s="160"/>
      <c r="E152" s="160"/>
      <c r="F152" s="160"/>
      <c r="G152" s="160"/>
      <c r="H152" s="160"/>
      <c r="I152" s="160"/>
      <c r="J152" s="160"/>
    </row>
    <row r="153" spans="1:10">
      <c r="A153" s="159"/>
      <c r="C153" s="77"/>
      <c r="D153" s="160"/>
      <c r="E153" s="160"/>
      <c r="F153" s="160"/>
      <c r="G153" s="160"/>
      <c r="H153" s="160"/>
      <c r="I153" s="160"/>
      <c r="J153" s="160"/>
    </row>
    <row r="154" spans="1:10">
      <c r="A154" s="159"/>
      <c r="C154" s="77"/>
      <c r="D154" s="160"/>
      <c r="E154" s="160"/>
      <c r="F154" s="160"/>
      <c r="G154" s="160"/>
      <c r="H154" s="160"/>
      <c r="I154" s="160"/>
      <c r="J154" s="160"/>
    </row>
    <row r="155" spans="1:10">
      <c r="A155" s="159"/>
      <c r="C155" s="77"/>
      <c r="D155" s="160"/>
      <c r="E155" s="160"/>
      <c r="F155" s="160"/>
      <c r="G155" s="160"/>
      <c r="H155" s="160"/>
      <c r="I155" s="160"/>
      <c r="J155" s="160"/>
    </row>
    <row r="156" spans="1:10">
      <c r="A156" s="159"/>
      <c r="C156" s="77"/>
      <c r="D156" s="160"/>
      <c r="E156" s="160"/>
      <c r="F156" s="160"/>
      <c r="G156" s="160"/>
      <c r="H156" s="160"/>
      <c r="I156" s="160"/>
      <c r="J156" s="160"/>
    </row>
    <row r="157" spans="1:10">
      <c r="A157" s="159"/>
      <c r="C157" s="77"/>
      <c r="D157" s="160"/>
      <c r="E157" s="160"/>
      <c r="F157" s="160"/>
      <c r="G157" s="160"/>
      <c r="H157" s="160"/>
      <c r="I157" s="160"/>
      <c r="J157" s="160"/>
    </row>
    <row r="158" spans="1:10">
      <c r="A158" s="159"/>
      <c r="C158" s="77"/>
      <c r="D158" s="160"/>
      <c r="E158" s="160"/>
      <c r="F158" s="160"/>
      <c r="G158" s="160"/>
      <c r="H158" s="160"/>
      <c r="I158" s="160"/>
      <c r="J158" s="160"/>
    </row>
    <row r="159" spans="1:10">
      <c r="A159" s="159"/>
      <c r="C159" s="77"/>
      <c r="D159" s="160"/>
      <c r="E159" s="160"/>
      <c r="F159" s="160"/>
      <c r="G159" s="160"/>
      <c r="H159" s="160"/>
      <c r="I159" s="160"/>
      <c r="J159" s="160"/>
    </row>
    <row r="160" spans="1:10">
      <c r="A160" s="159"/>
      <c r="C160" s="77"/>
      <c r="D160" s="160"/>
      <c r="E160" s="160"/>
      <c r="F160" s="160"/>
      <c r="G160" s="160"/>
      <c r="H160" s="160"/>
      <c r="I160" s="160"/>
      <c r="J160" s="160"/>
    </row>
    <row r="161" spans="1:1">
      <c r="A161" s="97"/>
    </row>
    <row r="162" spans="1:1">
      <c r="A162" s="97"/>
    </row>
    <row r="163" spans="1:1">
      <c r="A163" s="97"/>
    </row>
    <row r="164" spans="1:1">
      <c r="A164" s="97"/>
    </row>
    <row r="165" spans="1:1">
      <c r="A165" s="97"/>
    </row>
    <row r="166" spans="1:1">
      <c r="A166" s="97"/>
    </row>
    <row r="167" spans="1:1">
      <c r="A167" s="97"/>
    </row>
    <row r="168" spans="1:1">
      <c r="A168" s="97"/>
    </row>
    <row r="169" spans="1:1">
      <c r="A169" s="97"/>
    </row>
    <row r="170" spans="1:1">
      <c r="A170" s="97"/>
    </row>
    <row r="171" spans="1:1">
      <c r="A171" s="97"/>
    </row>
    <row r="172" spans="1:1">
      <c r="A172" s="97"/>
    </row>
    <row r="173" spans="1:1">
      <c r="A173" s="97"/>
    </row>
    <row r="174" spans="1:1">
      <c r="A174" s="97"/>
    </row>
    <row r="175" spans="1:1">
      <c r="A175" s="97"/>
    </row>
    <row r="176" spans="1:1">
      <c r="A176" s="97"/>
    </row>
    <row r="177" spans="1:1">
      <c r="A177" s="97"/>
    </row>
    <row r="178" spans="1:1">
      <c r="A178" s="97"/>
    </row>
    <row r="179" spans="1:1">
      <c r="A179" s="97"/>
    </row>
    <row r="180" spans="1:1">
      <c r="A180" s="97"/>
    </row>
    <row r="181" spans="1:1">
      <c r="A181" s="97"/>
    </row>
    <row r="182" spans="1:1">
      <c r="A182" s="97"/>
    </row>
    <row r="183" spans="1:1">
      <c r="A183" s="97"/>
    </row>
    <row r="184" spans="1:1">
      <c r="A184" s="97"/>
    </row>
    <row r="185" spans="1:1">
      <c r="A185" s="97"/>
    </row>
    <row r="186" spans="1:1">
      <c r="A186" s="97"/>
    </row>
    <row r="187" spans="1:1">
      <c r="A187" s="97"/>
    </row>
    <row r="188" spans="1:1">
      <c r="A188" s="97"/>
    </row>
    <row r="189" spans="1:1">
      <c r="A189" s="97"/>
    </row>
    <row r="190" spans="1:1">
      <c r="A190" s="97"/>
    </row>
    <row r="191" spans="1:1">
      <c r="A191" s="97"/>
    </row>
    <row r="192" spans="1:1">
      <c r="A192" s="97"/>
    </row>
    <row r="193" spans="1:1">
      <c r="A193" s="97"/>
    </row>
    <row r="194" spans="1:1">
      <c r="A194" s="97"/>
    </row>
    <row r="195" spans="1:1">
      <c r="A195" s="97"/>
    </row>
    <row r="196" spans="1:1">
      <c r="A196" s="97"/>
    </row>
    <row r="197" spans="1:1">
      <c r="A197" s="97"/>
    </row>
    <row r="198" spans="1:1">
      <c r="A198" s="97"/>
    </row>
    <row r="199" spans="1:1">
      <c r="A199" s="97"/>
    </row>
    <row r="200" spans="1:1">
      <c r="A200" s="97"/>
    </row>
    <row r="201" spans="1:1">
      <c r="A201" s="97"/>
    </row>
    <row r="202" spans="1:1">
      <c r="A202" s="97"/>
    </row>
    <row r="203" spans="1:1">
      <c r="A203" s="97"/>
    </row>
    <row r="204" spans="1:1">
      <c r="A204" s="97"/>
    </row>
    <row r="205" spans="1:1">
      <c r="A205" s="97"/>
    </row>
    <row r="206" spans="1:1">
      <c r="A206" s="97"/>
    </row>
    <row r="207" spans="1:1">
      <c r="A207" s="97"/>
    </row>
    <row r="208" spans="1:1">
      <c r="A208" s="97"/>
    </row>
    <row r="209" spans="1:1">
      <c r="A209" s="97"/>
    </row>
    <row r="210" spans="1:1">
      <c r="A210" s="97"/>
    </row>
    <row r="211" spans="1:1">
      <c r="A211" s="97"/>
    </row>
    <row r="212" spans="1:1">
      <c r="A212" s="97"/>
    </row>
    <row r="213" spans="1:1">
      <c r="A213" s="97"/>
    </row>
    <row r="214" spans="1:1">
      <c r="A214" s="97"/>
    </row>
    <row r="215" spans="1:1">
      <c r="A215" s="97"/>
    </row>
    <row r="216" spans="1:1">
      <c r="A216" s="97"/>
    </row>
    <row r="217" spans="1:1">
      <c r="A217" s="97"/>
    </row>
    <row r="218" spans="1:1">
      <c r="A218" s="97"/>
    </row>
    <row r="219" spans="1:1">
      <c r="A219" s="97"/>
    </row>
    <row r="220" spans="1:1">
      <c r="A220" s="97"/>
    </row>
    <row r="221" spans="1:1">
      <c r="A221" s="97"/>
    </row>
    <row r="222" spans="1:1">
      <c r="A222" s="97"/>
    </row>
    <row r="223" spans="1:1">
      <c r="A223" s="97"/>
    </row>
    <row r="224" spans="1:1">
      <c r="A224" s="97"/>
    </row>
    <row r="225" spans="1:1">
      <c r="A225" s="97"/>
    </row>
    <row r="226" spans="1:1">
      <c r="A226" s="97"/>
    </row>
    <row r="227" spans="1:1">
      <c r="A227" s="97"/>
    </row>
    <row r="228" spans="1:1">
      <c r="A228" s="97"/>
    </row>
    <row r="229" spans="1:1">
      <c r="A229" s="97"/>
    </row>
    <row r="230" spans="1:1">
      <c r="A230" s="97"/>
    </row>
    <row r="231" spans="1:1">
      <c r="A231" s="97"/>
    </row>
    <row r="232" spans="1:1">
      <c r="A232" s="97"/>
    </row>
    <row r="233" spans="1:1">
      <c r="A233" s="97"/>
    </row>
    <row r="234" spans="1:1">
      <c r="A234" s="97"/>
    </row>
    <row r="235" spans="1:1">
      <c r="A235" s="97"/>
    </row>
    <row r="236" spans="1:1">
      <c r="A236" s="97"/>
    </row>
    <row r="237" spans="1:1">
      <c r="A237" s="97"/>
    </row>
    <row r="238" spans="1:1">
      <c r="A238" s="97"/>
    </row>
    <row r="239" spans="1:1">
      <c r="A239" s="97"/>
    </row>
    <row r="240" spans="1:1">
      <c r="A240" s="97"/>
    </row>
    <row r="241" spans="1:1">
      <c r="A241" s="97"/>
    </row>
    <row r="242" spans="1:1">
      <c r="A242" s="97"/>
    </row>
    <row r="243" spans="1:1">
      <c r="A243" s="97"/>
    </row>
    <row r="244" spans="1:1">
      <c r="A244" s="97"/>
    </row>
    <row r="245" spans="1:1">
      <c r="A245" s="97"/>
    </row>
    <row r="246" spans="1:1">
      <c r="A246" s="97"/>
    </row>
    <row r="247" spans="1:1">
      <c r="A247" s="97"/>
    </row>
    <row r="248" spans="1:1">
      <c r="A248" s="97"/>
    </row>
    <row r="249" spans="1:1">
      <c r="A249" s="97"/>
    </row>
    <row r="250" spans="1:1">
      <c r="A250" s="97"/>
    </row>
    <row r="251" spans="1:1">
      <c r="A251" s="97"/>
    </row>
    <row r="252" spans="1:1">
      <c r="A252" s="97"/>
    </row>
    <row r="253" spans="1:1">
      <c r="A253" s="97"/>
    </row>
    <row r="254" spans="1:1">
      <c r="A254" s="97"/>
    </row>
    <row r="255" spans="1:1">
      <c r="A255" s="97"/>
    </row>
    <row r="256" spans="1:1">
      <c r="A256" s="97"/>
    </row>
    <row r="257" spans="1:1">
      <c r="A257" s="97"/>
    </row>
    <row r="258" spans="1:1">
      <c r="A258" s="97"/>
    </row>
    <row r="259" spans="1:1">
      <c r="A259" s="97"/>
    </row>
    <row r="260" spans="1:1">
      <c r="A260" s="97"/>
    </row>
    <row r="261" spans="1:1">
      <c r="A261" s="97"/>
    </row>
    <row r="262" spans="1:1">
      <c r="A262" s="97"/>
    </row>
    <row r="263" spans="1:1">
      <c r="A263" s="97"/>
    </row>
    <row r="264" spans="1:1">
      <c r="A264" s="97"/>
    </row>
    <row r="265" spans="1:1">
      <c r="A265" s="97"/>
    </row>
    <row r="266" spans="1:1">
      <c r="A266" s="97"/>
    </row>
    <row r="267" spans="1:1">
      <c r="A267" s="97"/>
    </row>
    <row r="268" spans="1:1">
      <c r="A268" s="97"/>
    </row>
    <row r="269" spans="1:1">
      <c r="A269" s="97"/>
    </row>
    <row r="270" spans="1:1">
      <c r="A270" s="97"/>
    </row>
    <row r="271" spans="1:1">
      <c r="A271" s="97"/>
    </row>
    <row r="272" spans="1:1">
      <c r="A272" s="97"/>
    </row>
    <row r="273" spans="1:1">
      <c r="A273" s="97"/>
    </row>
    <row r="274" spans="1:1">
      <c r="A274" s="97"/>
    </row>
    <row r="275" spans="1:1">
      <c r="A275" s="97"/>
    </row>
    <row r="276" spans="1:1">
      <c r="A276" s="97"/>
    </row>
    <row r="277" spans="1:1">
      <c r="A277" s="97"/>
    </row>
    <row r="278" spans="1:1">
      <c r="A278" s="97"/>
    </row>
    <row r="279" spans="1:1">
      <c r="A279" s="97"/>
    </row>
    <row r="280" spans="1:1">
      <c r="A280" s="97"/>
    </row>
    <row r="281" spans="1:1">
      <c r="A281" s="97"/>
    </row>
    <row r="282" spans="1:1">
      <c r="A282" s="97"/>
    </row>
    <row r="283" spans="1:1">
      <c r="A283" s="97"/>
    </row>
    <row r="284" spans="1:1">
      <c r="A284" s="97"/>
    </row>
    <row r="285" spans="1:1">
      <c r="A285" s="97"/>
    </row>
    <row r="286" spans="1:1">
      <c r="A286" s="97"/>
    </row>
    <row r="287" spans="1:1">
      <c r="A287" s="97"/>
    </row>
    <row r="288" spans="1:1">
      <c r="A288" s="97"/>
    </row>
    <row r="289" spans="1:1">
      <c r="A289" s="97"/>
    </row>
    <row r="290" spans="1:1">
      <c r="A290" s="97"/>
    </row>
    <row r="291" spans="1:1">
      <c r="A291" s="97"/>
    </row>
    <row r="292" spans="1:1">
      <c r="A292" s="97"/>
    </row>
    <row r="293" spans="1:1">
      <c r="A293" s="97"/>
    </row>
    <row r="294" spans="1:1">
      <c r="A294" s="97"/>
    </row>
    <row r="295" spans="1:1">
      <c r="A295" s="97"/>
    </row>
    <row r="296" spans="1:1">
      <c r="A296" s="97"/>
    </row>
    <row r="297" spans="1:1">
      <c r="A297" s="97"/>
    </row>
    <row r="298" spans="1:1">
      <c r="A298" s="97"/>
    </row>
    <row r="299" spans="1:1">
      <c r="A299" s="97"/>
    </row>
    <row r="300" spans="1:1">
      <c r="A300" s="97"/>
    </row>
    <row r="301" spans="1:1">
      <c r="A301" s="97"/>
    </row>
    <row r="302" spans="1:1">
      <c r="A302" s="97"/>
    </row>
    <row r="303" spans="1:1">
      <c r="A303" s="97"/>
    </row>
    <row r="304" spans="1:1">
      <c r="A304" s="97"/>
    </row>
    <row r="305" spans="1:1">
      <c r="A305" s="97"/>
    </row>
    <row r="306" spans="1:1">
      <c r="A306" s="97"/>
    </row>
    <row r="307" spans="1:1">
      <c r="A307" s="97"/>
    </row>
    <row r="308" spans="1:1">
      <c r="A308" s="97"/>
    </row>
    <row r="309" spans="1:1">
      <c r="A309" s="97"/>
    </row>
    <row r="310" spans="1:1">
      <c r="A310" s="97"/>
    </row>
    <row r="311" spans="1:1">
      <c r="A311" s="97"/>
    </row>
    <row r="312" spans="1:1">
      <c r="A312" s="97"/>
    </row>
    <row r="313" spans="1:1">
      <c r="A313" s="97"/>
    </row>
    <row r="314" spans="1:1">
      <c r="A314" s="97"/>
    </row>
    <row r="315" spans="1:1">
      <c r="A315" s="97"/>
    </row>
    <row r="316" spans="1:1">
      <c r="A316" s="97"/>
    </row>
    <row r="317" spans="1:1">
      <c r="A317" s="97"/>
    </row>
    <row r="318" spans="1:1">
      <c r="A318" s="97"/>
    </row>
    <row r="319" spans="1:1">
      <c r="A319" s="97"/>
    </row>
    <row r="320" spans="1:1">
      <c r="A320" s="97"/>
    </row>
    <row r="321" spans="1:1">
      <c r="A321" s="97"/>
    </row>
    <row r="322" spans="1:1">
      <c r="A322" s="97"/>
    </row>
    <row r="323" spans="1:1">
      <c r="A323" s="97"/>
    </row>
    <row r="324" spans="1:1">
      <c r="A324" s="97"/>
    </row>
    <row r="325" spans="1:1">
      <c r="A325" s="97"/>
    </row>
    <row r="326" spans="1:1">
      <c r="A326" s="97"/>
    </row>
    <row r="327" spans="1:1">
      <c r="A327" s="97"/>
    </row>
  </sheetData>
  <mergeCells count="16">
    <mergeCell ref="C102:F102"/>
    <mergeCell ref="H102:J102"/>
    <mergeCell ref="A3:A4"/>
    <mergeCell ref="B3:B4"/>
    <mergeCell ref="C3:C4"/>
    <mergeCell ref="D3:D4"/>
    <mergeCell ref="E3:E4"/>
    <mergeCell ref="F3:F4"/>
    <mergeCell ref="A1:K1"/>
    <mergeCell ref="G3:J3"/>
    <mergeCell ref="A6:K6"/>
    <mergeCell ref="A82:K82"/>
    <mergeCell ref="A90:K90"/>
    <mergeCell ref="C101:F101"/>
    <mergeCell ref="H101:J101"/>
    <mergeCell ref="K3:K4"/>
  </mergeCells>
  <pageMargins left="0.39" right="0.59" top="0.39" bottom="0.39" header="0.51" footer="0.51"/>
  <pageSetup paperSize="9" scale="41" orientation="landscape"/>
  <headerFooter alignWithMargins="0">
    <oddHeader>&amp;C
&amp;"Times New Roman,обычный"&amp;14 5&amp;R&amp;"Times New Roman,обычный"&amp;14Продовження додатка 1
Таблиця 1</oddHeader>
  </headerFooter>
  <rowBreaks count="1" manualBreakCount="1">
    <brk id="48" max="16383" man="1"/>
  </rowBreaks>
  <ignoredErrors>
    <ignoredError sqref="C89:E89" evalError="1"/>
    <ignoredError sqref="F71 F18 F68 F87:F88 F83:F86 F41 F76 F65 F49 F53 F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V198"/>
  <sheetViews>
    <sheetView topLeftCell="A13" zoomScale="75" zoomScaleSheetLayoutView="50" workbookViewId="0">
      <selection activeCell="F18" sqref="F18"/>
    </sheetView>
  </sheetViews>
  <sheetFormatPr defaultColWidth="77.85546875" defaultRowHeight="18.75"/>
  <cols>
    <col min="1" max="1" width="108.5703125" style="122" customWidth="1"/>
    <col min="2" max="2" width="15.28515625" style="121" customWidth="1"/>
    <col min="3" max="5" width="15.85546875" style="121" customWidth="1"/>
    <col min="6" max="10" width="15.85546875" style="122" customWidth="1"/>
    <col min="11" max="11" width="10" style="122" customWidth="1"/>
    <col min="12" max="12" width="9.5703125" style="122" customWidth="1"/>
    <col min="13" max="255" width="9.140625" style="122" customWidth="1"/>
    <col min="256" max="256" width="77.85546875" style="122"/>
  </cols>
  <sheetData>
    <row r="1" spans="1:10">
      <c r="A1" s="239" t="s">
        <v>75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>
      <c r="A2" s="121"/>
      <c r="F2" s="121"/>
      <c r="G2" s="121"/>
      <c r="H2" s="121"/>
      <c r="I2" s="121"/>
      <c r="J2" s="121"/>
    </row>
    <row r="3" spans="1:10" ht="38.25" customHeight="1">
      <c r="A3" s="227" t="s">
        <v>39</v>
      </c>
      <c r="B3" s="242" t="s">
        <v>40</v>
      </c>
      <c r="C3" s="242" t="s">
        <v>41</v>
      </c>
      <c r="D3" s="242" t="s">
        <v>42</v>
      </c>
      <c r="E3" s="238" t="s">
        <v>43</v>
      </c>
      <c r="F3" s="228" t="s">
        <v>156</v>
      </c>
      <c r="G3" s="228" t="s">
        <v>157</v>
      </c>
      <c r="H3" s="228"/>
      <c r="I3" s="228"/>
      <c r="J3" s="228"/>
    </row>
    <row r="4" spans="1:10" ht="50.25" customHeight="1">
      <c r="A4" s="227"/>
      <c r="B4" s="242"/>
      <c r="C4" s="242"/>
      <c r="D4" s="242"/>
      <c r="E4" s="238"/>
      <c r="F4" s="228"/>
      <c r="G4" s="14" t="s">
        <v>159</v>
      </c>
      <c r="H4" s="14" t="s">
        <v>160</v>
      </c>
      <c r="I4" s="14" t="s">
        <v>161</v>
      </c>
      <c r="J4" s="14" t="s">
        <v>162</v>
      </c>
    </row>
    <row r="5" spans="1:10" ht="18" customHeight="1">
      <c r="A5" s="124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</row>
    <row r="6" spans="1:10" ht="24.95" customHeight="1">
      <c r="A6" s="240" t="s">
        <v>244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42.75" customHeight="1">
      <c r="A7" s="126" t="s">
        <v>245</v>
      </c>
      <c r="B7" s="28">
        <v>2000</v>
      </c>
      <c r="C7" s="127"/>
      <c r="D7" s="127"/>
      <c r="E7" s="127"/>
      <c r="F7" s="127"/>
      <c r="G7" s="127"/>
      <c r="H7" s="127"/>
      <c r="I7" s="127"/>
      <c r="J7" s="127"/>
    </row>
    <row r="8" spans="1:10">
      <c r="A8" s="128" t="s">
        <v>246</v>
      </c>
      <c r="B8" s="129">
        <v>2010</v>
      </c>
      <c r="C8" s="25">
        <f>SUM(C9:C10)</f>
        <v>0</v>
      </c>
      <c r="D8" s="25">
        <f>SUM(D9:D10)</f>
        <v>0</v>
      </c>
      <c r="E8" s="25">
        <f>SUM(E9:E10)</f>
        <v>0</v>
      </c>
      <c r="F8" s="25">
        <f t="shared" ref="F8:F43" si="0">SUM(G8:J8)</f>
        <v>0</v>
      </c>
      <c r="G8" s="25">
        <f>SUM(G9:G10)</f>
        <v>0</v>
      </c>
      <c r="H8" s="25">
        <f>SUM(H9:H10)</f>
        <v>0</v>
      </c>
      <c r="I8" s="25">
        <f>SUM(I9:I10)</f>
        <v>0</v>
      </c>
      <c r="J8" s="25">
        <f>SUM(J9:J10)</f>
        <v>0</v>
      </c>
    </row>
    <row r="9" spans="1:10">
      <c r="A9" s="130" t="s">
        <v>247</v>
      </c>
      <c r="B9" s="129">
        <v>2011</v>
      </c>
      <c r="C9" s="26" t="s">
        <v>80</v>
      </c>
      <c r="D9" s="26" t="s">
        <v>80</v>
      </c>
      <c r="E9" s="26" t="s">
        <v>80</v>
      </c>
      <c r="F9" s="25">
        <f t="shared" si="0"/>
        <v>0</v>
      </c>
      <c r="G9" s="26" t="s">
        <v>80</v>
      </c>
      <c r="H9" s="26" t="s">
        <v>80</v>
      </c>
      <c r="I9" s="26" t="s">
        <v>80</v>
      </c>
      <c r="J9" s="26" t="s">
        <v>80</v>
      </c>
    </row>
    <row r="10" spans="1:10" ht="42.75" customHeight="1">
      <c r="A10" s="130" t="s">
        <v>248</v>
      </c>
      <c r="B10" s="129">
        <v>2012</v>
      </c>
      <c r="C10" s="26" t="s">
        <v>80</v>
      </c>
      <c r="D10" s="26" t="s">
        <v>80</v>
      </c>
      <c r="E10" s="26" t="s">
        <v>80</v>
      </c>
      <c r="F10" s="25">
        <f t="shared" si="0"/>
        <v>0</v>
      </c>
      <c r="G10" s="26" t="s">
        <v>80</v>
      </c>
      <c r="H10" s="26" t="s">
        <v>80</v>
      </c>
      <c r="I10" s="26" t="s">
        <v>80</v>
      </c>
      <c r="J10" s="26" t="s">
        <v>80</v>
      </c>
    </row>
    <row r="11" spans="1:10" ht="20.100000000000001" customHeight="1">
      <c r="A11" s="130" t="s">
        <v>249</v>
      </c>
      <c r="B11" s="129" t="s">
        <v>250</v>
      </c>
      <c r="C11" s="26" t="s">
        <v>80</v>
      </c>
      <c r="D11" s="26" t="s">
        <v>80</v>
      </c>
      <c r="E11" s="26" t="s">
        <v>80</v>
      </c>
      <c r="F11" s="25">
        <f t="shared" si="0"/>
        <v>0</v>
      </c>
      <c r="G11" s="26" t="s">
        <v>80</v>
      </c>
      <c r="H11" s="26" t="s">
        <v>80</v>
      </c>
      <c r="I11" s="26" t="s">
        <v>80</v>
      </c>
      <c r="J11" s="26" t="s">
        <v>80</v>
      </c>
    </row>
    <row r="12" spans="1:10" ht="20.100000000000001" customHeight="1">
      <c r="A12" s="130" t="s">
        <v>251</v>
      </c>
      <c r="B12" s="129">
        <v>2020</v>
      </c>
      <c r="C12" s="26"/>
      <c r="D12" s="26"/>
      <c r="E12" s="26"/>
      <c r="F12" s="25">
        <f t="shared" si="0"/>
        <v>0</v>
      </c>
      <c r="G12" s="26"/>
      <c r="H12" s="26"/>
      <c r="I12" s="26"/>
      <c r="J12" s="26"/>
    </row>
    <row r="13" spans="1:10" s="119" customFormat="1" ht="20.100000000000001" customHeight="1">
      <c r="A13" s="128" t="s">
        <v>252</v>
      </c>
      <c r="B13" s="129">
        <v>2030</v>
      </c>
      <c r="C13" s="26" t="s">
        <v>80</v>
      </c>
      <c r="D13" s="26" t="s">
        <v>80</v>
      </c>
      <c r="E13" s="26" t="s">
        <v>80</v>
      </c>
      <c r="F13" s="25">
        <f t="shared" si="0"/>
        <v>0</v>
      </c>
      <c r="G13" s="26" t="s">
        <v>80</v>
      </c>
      <c r="H13" s="26" t="s">
        <v>80</v>
      </c>
      <c r="I13" s="26" t="s">
        <v>80</v>
      </c>
      <c r="J13" s="26" t="s">
        <v>80</v>
      </c>
    </row>
    <row r="14" spans="1:10" ht="20.100000000000001" customHeight="1">
      <c r="A14" s="128" t="s">
        <v>253</v>
      </c>
      <c r="B14" s="129">
        <v>2031</v>
      </c>
      <c r="C14" s="26" t="s">
        <v>80</v>
      </c>
      <c r="D14" s="26" t="s">
        <v>80</v>
      </c>
      <c r="E14" s="26" t="s">
        <v>80</v>
      </c>
      <c r="F14" s="25">
        <f t="shared" si="0"/>
        <v>0</v>
      </c>
      <c r="G14" s="26" t="s">
        <v>80</v>
      </c>
      <c r="H14" s="26" t="s">
        <v>80</v>
      </c>
      <c r="I14" s="26" t="s">
        <v>80</v>
      </c>
      <c r="J14" s="26" t="s">
        <v>80</v>
      </c>
    </row>
    <row r="15" spans="1:10" ht="20.100000000000001" customHeight="1">
      <c r="A15" s="128" t="s">
        <v>254</v>
      </c>
      <c r="B15" s="129">
        <v>2040</v>
      </c>
      <c r="C15" s="26" t="s">
        <v>80</v>
      </c>
      <c r="D15" s="26" t="s">
        <v>80</v>
      </c>
      <c r="E15" s="26" t="s">
        <v>80</v>
      </c>
      <c r="F15" s="25">
        <f t="shared" si="0"/>
        <v>0</v>
      </c>
      <c r="G15" s="26" t="s">
        <v>80</v>
      </c>
      <c r="H15" s="26" t="s">
        <v>80</v>
      </c>
      <c r="I15" s="26" t="s">
        <v>80</v>
      </c>
      <c r="J15" s="26" t="s">
        <v>80</v>
      </c>
    </row>
    <row r="16" spans="1:10" ht="20.100000000000001" customHeight="1">
      <c r="A16" s="128" t="s">
        <v>255</v>
      </c>
      <c r="B16" s="129">
        <v>2050</v>
      </c>
      <c r="C16" s="26" t="s">
        <v>80</v>
      </c>
      <c r="D16" s="26" t="s">
        <v>80</v>
      </c>
      <c r="E16" s="26" t="s">
        <v>80</v>
      </c>
      <c r="F16" s="25">
        <f t="shared" si="0"/>
        <v>0</v>
      </c>
      <c r="G16" s="26" t="s">
        <v>80</v>
      </c>
      <c r="H16" s="26" t="s">
        <v>80</v>
      </c>
      <c r="I16" s="26" t="s">
        <v>80</v>
      </c>
      <c r="J16" s="26" t="s">
        <v>80</v>
      </c>
    </row>
    <row r="17" spans="1:11" ht="20.100000000000001" customHeight="1">
      <c r="A17" s="128" t="s">
        <v>256</v>
      </c>
      <c r="B17" s="129">
        <v>2060</v>
      </c>
      <c r="C17" s="26" t="s">
        <v>80</v>
      </c>
      <c r="D17" s="26" t="s">
        <v>80</v>
      </c>
      <c r="E17" s="26" t="s">
        <v>80</v>
      </c>
      <c r="F17" s="25">
        <f t="shared" si="0"/>
        <v>0</v>
      </c>
      <c r="G17" s="26" t="s">
        <v>80</v>
      </c>
      <c r="H17" s="26" t="s">
        <v>80</v>
      </c>
      <c r="I17" s="26" t="s">
        <v>80</v>
      </c>
      <c r="J17" s="26" t="s">
        <v>80</v>
      </c>
    </row>
    <row r="18" spans="1:11" ht="42.75" customHeight="1">
      <c r="A18" s="128" t="s">
        <v>257</v>
      </c>
      <c r="B18" s="129">
        <v>2070</v>
      </c>
      <c r="C18" s="131">
        <f>SUM(C7,C8,C12,C13,C15,C16,C17)+'I. Фін результат'!C76</f>
        <v>0</v>
      </c>
      <c r="D18" s="131">
        <f>SUM(D7,D8,D12,D13,D15,D16,D17)+'I. Фін результат'!D76</f>
        <v>0</v>
      </c>
      <c r="E18" s="131">
        <f>SUM(E7,E8,E12,E13,E15,E16,E17)+'I. Фін результат'!E76</f>
        <v>0</v>
      </c>
      <c r="F18" s="131">
        <f>SUM(F7,F8,F12,F13,F15,F16,F17)+'I. Фін результат'!F76</f>
        <v>0</v>
      </c>
      <c r="G18" s="131">
        <f>SUM(G7,G8,G12,G13,G15,G16,G17)+'I. Фін результат'!G76</f>
        <v>0</v>
      </c>
      <c r="H18" s="131">
        <f>SUM(H7,H8,H12,H13,H15,H16,H17)+'I. Фін результат'!H76</f>
        <v>0</v>
      </c>
      <c r="I18" s="131">
        <f>SUM(I7,I8,I12,I13,I15,I16,I17)+'I. Фін результат'!I76</f>
        <v>0</v>
      </c>
      <c r="J18" s="131">
        <f>SUM(J7,J8,J12,J13,J15,J16,J17)+'I. Фін результат'!J76</f>
        <v>0</v>
      </c>
    </row>
    <row r="19" spans="1:11" ht="20.100000000000001" customHeight="1">
      <c r="A19" s="241" t="s">
        <v>258</v>
      </c>
      <c r="B19" s="241"/>
      <c r="C19" s="241"/>
      <c r="D19" s="241"/>
      <c r="E19" s="241"/>
      <c r="F19" s="241"/>
      <c r="G19" s="241"/>
      <c r="H19" s="241"/>
      <c r="I19" s="241"/>
      <c r="J19" s="241"/>
    </row>
    <row r="20" spans="1:11" ht="37.5">
      <c r="A20" s="132" t="s">
        <v>76</v>
      </c>
      <c r="B20" s="133">
        <v>2110</v>
      </c>
      <c r="C20" s="134">
        <f>SUM(C21:C29)</f>
        <v>0</v>
      </c>
      <c r="D20" s="134">
        <f>SUM(D21:D29)</f>
        <v>0</v>
      </c>
      <c r="E20" s="134">
        <f>SUM(E21:E29)</f>
        <v>0</v>
      </c>
      <c r="F20" s="135">
        <f t="shared" si="0"/>
        <v>0</v>
      </c>
      <c r="G20" s="134">
        <f>SUM(G21:G29)</f>
        <v>0</v>
      </c>
      <c r="H20" s="134">
        <f>SUM(H21:H29)</f>
        <v>0</v>
      </c>
      <c r="I20" s="134">
        <f>SUM(I21:I29)</f>
        <v>0</v>
      </c>
      <c r="J20" s="134">
        <f>SUM(J21:J29)</f>
        <v>0</v>
      </c>
    </row>
    <row r="21" spans="1:11">
      <c r="A21" s="130" t="s">
        <v>77</v>
      </c>
      <c r="B21" s="129">
        <v>2111</v>
      </c>
      <c r="C21" s="26"/>
      <c r="D21" s="26"/>
      <c r="E21" s="26"/>
      <c r="F21" s="25">
        <f t="shared" si="0"/>
        <v>0</v>
      </c>
      <c r="G21" s="26"/>
      <c r="H21" s="26"/>
      <c r="I21" s="26"/>
      <c r="J21" s="26"/>
    </row>
    <row r="22" spans="1:11" ht="37.5">
      <c r="A22" s="130" t="s">
        <v>78</v>
      </c>
      <c r="B22" s="129">
        <v>2112</v>
      </c>
      <c r="C22" s="26"/>
      <c r="D22" s="26"/>
      <c r="E22" s="26"/>
      <c r="F22" s="25">
        <f t="shared" si="0"/>
        <v>0</v>
      </c>
      <c r="G22" s="26"/>
      <c r="H22" s="26"/>
      <c r="I22" s="26"/>
      <c r="J22" s="26"/>
    </row>
    <row r="23" spans="1:11" s="119" customFormat="1" ht="37.5">
      <c r="A23" s="128" t="s">
        <v>79</v>
      </c>
      <c r="B23" s="136">
        <v>2113</v>
      </c>
      <c r="C23" s="26" t="s">
        <v>80</v>
      </c>
      <c r="D23" s="26" t="s">
        <v>80</v>
      </c>
      <c r="E23" s="26" t="s">
        <v>80</v>
      </c>
      <c r="F23" s="25">
        <f t="shared" si="0"/>
        <v>0</v>
      </c>
      <c r="G23" s="26" t="s">
        <v>80</v>
      </c>
      <c r="H23" s="26" t="s">
        <v>80</v>
      </c>
      <c r="I23" s="26" t="s">
        <v>80</v>
      </c>
      <c r="J23" s="26" t="s">
        <v>80</v>
      </c>
    </row>
    <row r="24" spans="1:11">
      <c r="A24" s="128" t="s">
        <v>81</v>
      </c>
      <c r="B24" s="136">
        <v>2114</v>
      </c>
      <c r="C24" s="26"/>
      <c r="D24" s="26"/>
      <c r="E24" s="26"/>
      <c r="F24" s="25">
        <f t="shared" si="0"/>
        <v>0</v>
      </c>
      <c r="G24" s="26"/>
      <c r="H24" s="26"/>
      <c r="I24" s="26"/>
      <c r="J24" s="26"/>
    </row>
    <row r="25" spans="1:11" ht="37.5">
      <c r="A25" s="128" t="s">
        <v>82</v>
      </c>
      <c r="B25" s="136">
        <v>2115</v>
      </c>
      <c r="C25" s="26"/>
      <c r="D25" s="26"/>
      <c r="E25" s="26"/>
      <c r="F25" s="25">
        <f t="shared" si="0"/>
        <v>0</v>
      </c>
      <c r="G25" s="26"/>
      <c r="H25" s="26"/>
      <c r="I25" s="26"/>
      <c r="J25" s="26"/>
    </row>
    <row r="26" spans="1:11">
      <c r="A26" s="128" t="s">
        <v>83</v>
      </c>
      <c r="B26" s="136">
        <v>2116</v>
      </c>
      <c r="C26" s="26"/>
      <c r="D26" s="26"/>
      <c r="E26" s="26"/>
      <c r="F26" s="25">
        <f t="shared" si="0"/>
        <v>0</v>
      </c>
      <c r="G26" s="26"/>
      <c r="H26" s="26"/>
      <c r="I26" s="26"/>
      <c r="J26" s="26"/>
    </row>
    <row r="27" spans="1:11">
      <c r="A27" s="128" t="s">
        <v>84</v>
      </c>
      <c r="B27" s="136">
        <v>2117</v>
      </c>
      <c r="C27" s="26"/>
      <c r="D27" s="26"/>
      <c r="E27" s="26"/>
      <c r="F27" s="25">
        <f t="shared" si="0"/>
        <v>0</v>
      </c>
      <c r="G27" s="26"/>
      <c r="H27" s="26"/>
      <c r="I27" s="26"/>
      <c r="J27" s="26"/>
    </row>
    <row r="28" spans="1:11">
      <c r="A28" s="128" t="s">
        <v>259</v>
      </c>
      <c r="B28" s="136">
        <v>2118</v>
      </c>
      <c r="C28" s="26"/>
      <c r="D28" s="26"/>
      <c r="E28" s="26"/>
      <c r="F28" s="25">
        <f t="shared" si="0"/>
        <v>0</v>
      </c>
      <c r="G28" s="26"/>
      <c r="H28" s="26"/>
      <c r="I28" s="26"/>
      <c r="J28" s="26"/>
    </row>
    <row r="29" spans="1:11" s="120" customFormat="1">
      <c r="A29" s="128" t="s">
        <v>260</v>
      </c>
      <c r="B29" s="136">
        <v>2119</v>
      </c>
      <c r="C29" s="137"/>
      <c r="D29" s="137"/>
      <c r="E29" s="137"/>
      <c r="F29" s="25">
        <f t="shared" si="0"/>
        <v>0</v>
      </c>
      <c r="G29" s="137"/>
      <c r="H29" s="137"/>
      <c r="I29" s="137"/>
      <c r="J29" s="137"/>
      <c r="K29" s="122"/>
    </row>
    <row r="30" spans="1:11" s="120" customFormat="1" ht="37.5">
      <c r="A30" s="132" t="s">
        <v>261</v>
      </c>
      <c r="B30" s="138">
        <v>2120</v>
      </c>
      <c r="C30" s="134">
        <f>SUM(C31:C34)</f>
        <v>0</v>
      </c>
      <c r="D30" s="134">
        <f>SUM(D31:D34)</f>
        <v>1800</v>
      </c>
      <c r="E30" s="134">
        <f>SUM(E31:E34)</f>
        <v>1800</v>
      </c>
      <c r="F30" s="135">
        <f t="shared" si="0"/>
        <v>2300</v>
      </c>
      <c r="G30" s="134">
        <f>SUM(G31:G34)</f>
        <v>560</v>
      </c>
      <c r="H30" s="134">
        <f>SUM(H31:H34)</f>
        <v>640</v>
      </c>
      <c r="I30" s="134">
        <f>SUM(I31:I34)</f>
        <v>570</v>
      </c>
      <c r="J30" s="134">
        <f>SUM(J31:J34)</f>
        <v>530</v>
      </c>
      <c r="K30" s="122"/>
    </row>
    <row r="31" spans="1:11" s="120" customFormat="1">
      <c r="A31" s="128" t="s">
        <v>259</v>
      </c>
      <c r="B31" s="136">
        <v>2121</v>
      </c>
      <c r="C31" s="26"/>
      <c r="D31" s="26">
        <v>1800</v>
      </c>
      <c r="E31" s="26">
        <v>1800</v>
      </c>
      <c r="F31" s="25">
        <f t="shared" si="0"/>
        <v>2300</v>
      </c>
      <c r="G31" s="26">
        <v>560</v>
      </c>
      <c r="H31" s="26">
        <v>640</v>
      </c>
      <c r="I31" s="26">
        <v>570</v>
      </c>
      <c r="J31" s="26">
        <v>530</v>
      </c>
      <c r="K31" s="122"/>
    </row>
    <row r="32" spans="1:11" s="120" customFormat="1">
      <c r="A32" s="128" t="s">
        <v>262</v>
      </c>
      <c r="B32" s="136">
        <v>2122</v>
      </c>
      <c r="C32" s="26"/>
      <c r="D32" s="26"/>
      <c r="E32" s="26"/>
      <c r="F32" s="25">
        <f t="shared" si="0"/>
        <v>0</v>
      </c>
      <c r="G32" s="26"/>
      <c r="H32" s="26"/>
      <c r="I32" s="26"/>
      <c r="J32" s="26"/>
      <c r="K32" s="122"/>
    </row>
    <row r="33" spans="1:11" s="120" customFormat="1">
      <c r="A33" s="128" t="s">
        <v>263</v>
      </c>
      <c r="B33" s="136">
        <v>2123</v>
      </c>
      <c r="C33" s="26"/>
      <c r="D33" s="26"/>
      <c r="E33" s="26"/>
      <c r="F33" s="25">
        <f t="shared" si="0"/>
        <v>0</v>
      </c>
      <c r="G33" s="26"/>
      <c r="H33" s="26"/>
      <c r="I33" s="26"/>
      <c r="J33" s="26"/>
      <c r="K33" s="122"/>
    </row>
    <row r="34" spans="1:11" s="120" customFormat="1">
      <c r="A34" s="128" t="s">
        <v>260</v>
      </c>
      <c r="B34" s="136">
        <v>2124</v>
      </c>
      <c r="C34" s="26"/>
      <c r="D34" s="26"/>
      <c r="E34" s="26"/>
      <c r="F34" s="25">
        <f t="shared" si="0"/>
        <v>0</v>
      </c>
      <c r="G34" s="26"/>
      <c r="H34" s="26"/>
      <c r="I34" s="26"/>
      <c r="J34" s="26"/>
      <c r="K34" s="122"/>
    </row>
    <row r="35" spans="1:11" s="120" customFormat="1">
      <c r="A35" s="132" t="s">
        <v>264</v>
      </c>
      <c r="B35" s="138">
        <v>2130</v>
      </c>
      <c r="C35" s="134">
        <f>SUM(C36:C39)</f>
        <v>0</v>
      </c>
      <c r="D35" s="134">
        <f>SUM(D36:D39)</f>
        <v>2200</v>
      </c>
      <c r="E35" s="134">
        <f>SUM(E36:E39)</f>
        <v>2200</v>
      </c>
      <c r="F35" s="135">
        <f t="shared" si="0"/>
        <v>2858</v>
      </c>
      <c r="G35" s="134">
        <f>SUM(G36:G39)</f>
        <v>680</v>
      </c>
      <c r="H35" s="134">
        <f>SUM(H36:H39)</f>
        <v>790</v>
      </c>
      <c r="I35" s="134">
        <f>SUM(I36:I39)</f>
        <v>700</v>
      </c>
      <c r="J35" s="134">
        <f>SUM(J36:J39)</f>
        <v>688</v>
      </c>
      <c r="K35" s="122"/>
    </row>
    <row r="36" spans="1:11" ht="57" customHeight="1">
      <c r="A36" s="128" t="s">
        <v>87</v>
      </c>
      <c r="B36" s="136">
        <v>2131</v>
      </c>
      <c r="C36" s="26"/>
      <c r="D36" s="26"/>
      <c r="E36" s="26"/>
      <c r="F36" s="25">
        <f t="shared" si="0"/>
        <v>0</v>
      </c>
      <c r="G36" s="26"/>
      <c r="H36" s="26"/>
      <c r="I36" s="26"/>
      <c r="J36" s="26"/>
    </row>
    <row r="37" spans="1:11" ht="20.100000000000001" customHeight="1">
      <c r="A37" s="128" t="s">
        <v>265</v>
      </c>
      <c r="B37" s="136">
        <v>2132</v>
      </c>
      <c r="C37" s="26"/>
      <c r="D37" s="26"/>
      <c r="E37" s="26"/>
      <c r="F37" s="25">
        <f t="shared" si="0"/>
        <v>0</v>
      </c>
      <c r="G37" s="26"/>
      <c r="H37" s="26"/>
      <c r="I37" s="26"/>
      <c r="J37" s="26"/>
    </row>
    <row r="38" spans="1:11" ht="20.100000000000001" customHeight="1">
      <c r="A38" s="128" t="s">
        <v>266</v>
      </c>
      <c r="B38" s="136">
        <v>2133</v>
      </c>
      <c r="C38" s="26"/>
      <c r="D38" s="26">
        <v>2200</v>
      </c>
      <c r="E38" s="26">
        <v>2200</v>
      </c>
      <c r="F38" s="25">
        <f t="shared" si="0"/>
        <v>2858</v>
      </c>
      <c r="G38" s="26">
        <v>680</v>
      </c>
      <c r="H38" s="26">
        <v>790</v>
      </c>
      <c r="I38" s="26">
        <v>700</v>
      </c>
      <c r="J38" s="26">
        <v>688</v>
      </c>
    </row>
    <row r="39" spans="1:11" ht="20.100000000000001" customHeight="1">
      <c r="A39" s="128" t="s">
        <v>267</v>
      </c>
      <c r="B39" s="136">
        <v>2134</v>
      </c>
      <c r="C39" s="26"/>
      <c r="D39" s="26"/>
      <c r="E39" s="26"/>
      <c r="F39" s="25">
        <f t="shared" si="0"/>
        <v>0</v>
      </c>
      <c r="G39" s="26"/>
      <c r="H39" s="26"/>
      <c r="I39" s="26"/>
      <c r="J39" s="26"/>
    </row>
    <row r="40" spans="1:11" s="119" customFormat="1">
      <c r="A40" s="132" t="s">
        <v>268</v>
      </c>
      <c r="B40" s="138">
        <v>2140</v>
      </c>
      <c r="C40" s="134">
        <f>SUM(C41,C42)</f>
        <v>0</v>
      </c>
      <c r="D40" s="134">
        <f>SUM(D41,D42)</f>
        <v>0</v>
      </c>
      <c r="E40" s="134">
        <f>SUM(E41,E42)</f>
        <v>0</v>
      </c>
      <c r="F40" s="135">
        <f t="shared" si="0"/>
        <v>0</v>
      </c>
      <c r="G40" s="134">
        <f>SUM(G41,G42)</f>
        <v>0</v>
      </c>
      <c r="H40" s="134">
        <f>SUM(H41,H42)</f>
        <v>0</v>
      </c>
      <c r="I40" s="134">
        <f>SUM(I41,I42)</f>
        <v>0</v>
      </c>
      <c r="J40" s="134">
        <f>SUM(J41,J42)</f>
        <v>0</v>
      </c>
    </row>
    <row r="41" spans="1:11" ht="42.75" customHeight="1">
      <c r="A41" s="128" t="s">
        <v>269</v>
      </c>
      <c r="B41" s="136">
        <v>2141</v>
      </c>
      <c r="C41" s="26"/>
      <c r="D41" s="26"/>
      <c r="E41" s="26"/>
      <c r="F41" s="25">
        <f t="shared" si="0"/>
        <v>0</v>
      </c>
      <c r="G41" s="26"/>
      <c r="H41" s="26"/>
      <c r="I41" s="26"/>
      <c r="J41" s="26"/>
    </row>
    <row r="42" spans="1:11" ht="20.100000000000001" customHeight="1">
      <c r="A42" s="128" t="s">
        <v>270</v>
      </c>
      <c r="B42" s="136">
        <v>2142</v>
      </c>
      <c r="C42" s="26"/>
      <c r="D42" s="26"/>
      <c r="E42" s="26"/>
      <c r="F42" s="25">
        <f t="shared" si="0"/>
        <v>0</v>
      </c>
      <c r="G42" s="26"/>
      <c r="H42" s="26"/>
      <c r="I42" s="26"/>
      <c r="J42" s="26"/>
    </row>
    <row r="43" spans="1:11" s="119" customFormat="1" ht="27.75" customHeight="1">
      <c r="A43" s="132" t="s">
        <v>89</v>
      </c>
      <c r="B43" s="138">
        <v>2200</v>
      </c>
      <c r="C43" s="134">
        <f>SUM(C20,C30,C35,C40)</f>
        <v>0</v>
      </c>
      <c r="D43" s="134">
        <f t="shared" ref="D43:J43" si="1">SUM(D20,D30,D35,D40)</f>
        <v>4000</v>
      </c>
      <c r="E43" s="134">
        <f t="shared" si="1"/>
        <v>4000</v>
      </c>
      <c r="F43" s="135">
        <f t="shared" si="0"/>
        <v>5158</v>
      </c>
      <c r="G43" s="134">
        <f t="shared" si="1"/>
        <v>1240</v>
      </c>
      <c r="H43" s="134">
        <f t="shared" si="1"/>
        <v>1430</v>
      </c>
      <c r="I43" s="134">
        <f t="shared" si="1"/>
        <v>1270</v>
      </c>
      <c r="J43" s="134">
        <f t="shared" si="1"/>
        <v>1218</v>
      </c>
      <c r="K43" s="122"/>
    </row>
    <row r="44" spans="1:11" s="119" customFormat="1" ht="20.100000000000001" customHeight="1">
      <c r="A44" s="139"/>
      <c r="B44" s="121"/>
      <c r="C44" s="140"/>
      <c r="D44" s="141"/>
      <c r="E44" s="141"/>
      <c r="F44" s="140"/>
      <c r="G44" s="141"/>
      <c r="H44" s="141"/>
      <c r="I44" s="141"/>
      <c r="J44" s="141"/>
    </row>
    <row r="45" spans="1:11" s="119" customFormat="1" ht="20.100000000000001" customHeight="1">
      <c r="A45" s="139"/>
      <c r="B45" s="121"/>
      <c r="C45" s="140"/>
      <c r="D45" s="141"/>
      <c r="E45" s="141"/>
      <c r="F45" s="140"/>
      <c r="G45" s="141"/>
      <c r="H45" s="141"/>
      <c r="I45" s="141"/>
      <c r="J45" s="141"/>
    </row>
    <row r="46" spans="1:11" s="119" customFormat="1" ht="20.100000000000001" customHeight="1">
      <c r="A46" s="139"/>
      <c r="B46" s="121"/>
      <c r="C46" s="140"/>
      <c r="D46" s="141"/>
      <c r="E46" s="141"/>
      <c r="F46" s="140"/>
      <c r="G46" s="141"/>
      <c r="H46" s="141"/>
      <c r="I46" s="141"/>
      <c r="J46" s="141"/>
    </row>
    <row r="47" spans="1:11" s="53" customFormat="1" ht="20.100000000000001" customHeight="1">
      <c r="A47" s="76" t="s">
        <v>151</v>
      </c>
      <c r="B47" s="8"/>
      <c r="C47" s="225" t="s">
        <v>152</v>
      </c>
      <c r="D47" s="225"/>
      <c r="E47" s="225"/>
      <c r="F47" s="225"/>
      <c r="G47" s="78"/>
      <c r="H47" s="226" t="s">
        <v>153</v>
      </c>
      <c r="I47" s="226"/>
      <c r="J47" s="226"/>
    </row>
    <row r="48" spans="1:11" s="7" customFormat="1" ht="20.100000000000001" customHeight="1">
      <c r="A48" s="8"/>
      <c r="B48" s="53"/>
      <c r="C48" s="209" t="s">
        <v>154</v>
      </c>
      <c r="D48" s="209"/>
      <c r="E48" s="209"/>
      <c r="F48" s="209"/>
      <c r="G48" s="79"/>
      <c r="H48" s="203"/>
      <c r="I48" s="203"/>
      <c r="J48" s="203"/>
    </row>
    <row r="49" spans="1:12" s="121" customFormat="1">
      <c r="A49" s="142"/>
      <c r="F49" s="122"/>
      <c r="G49" s="122"/>
      <c r="H49" s="122"/>
      <c r="I49" s="122"/>
      <c r="J49" s="122"/>
      <c r="K49" s="122"/>
      <c r="L49" s="122"/>
    </row>
    <row r="50" spans="1:12" s="121" customFormat="1">
      <c r="A50" s="142"/>
      <c r="F50" s="122"/>
      <c r="G50" s="122"/>
      <c r="H50" s="122"/>
      <c r="I50" s="122"/>
      <c r="J50" s="122"/>
      <c r="K50" s="122"/>
      <c r="L50" s="122"/>
    </row>
    <row r="51" spans="1:12" s="121" customFormat="1">
      <c r="A51" s="142"/>
      <c r="F51" s="122"/>
      <c r="G51" s="122"/>
      <c r="H51" s="122"/>
      <c r="I51" s="122"/>
      <c r="J51" s="122"/>
      <c r="K51" s="122"/>
      <c r="L51" s="122"/>
    </row>
    <row r="52" spans="1:12" s="121" customFormat="1">
      <c r="A52" s="142"/>
      <c r="F52" s="122"/>
      <c r="G52" s="122"/>
      <c r="H52" s="122"/>
      <c r="I52" s="122"/>
      <c r="J52" s="122"/>
      <c r="K52" s="122"/>
      <c r="L52" s="122"/>
    </row>
    <row r="53" spans="1:12" s="121" customFormat="1">
      <c r="A53" s="142"/>
      <c r="F53" s="122"/>
      <c r="G53" s="122"/>
      <c r="H53" s="122"/>
      <c r="I53" s="122"/>
      <c r="J53" s="122"/>
      <c r="K53" s="122"/>
      <c r="L53" s="122"/>
    </row>
    <row r="54" spans="1:12" s="121" customFormat="1">
      <c r="A54" s="142"/>
      <c r="F54" s="122"/>
      <c r="G54" s="122"/>
      <c r="H54" s="122"/>
      <c r="I54" s="122"/>
      <c r="J54" s="122"/>
      <c r="K54" s="122"/>
      <c r="L54" s="122"/>
    </row>
    <row r="55" spans="1:12" s="121" customFormat="1">
      <c r="A55" s="142"/>
      <c r="F55" s="122"/>
      <c r="G55" s="122"/>
      <c r="H55" s="122"/>
      <c r="I55" s="122"/>
      <c r="J55" s="122"/>
      <c r="K55" s="122"/>
      <c r="L55" s="122"/>
    </row>
    <row r="56" spans="1:12" s="121" customFormat="1">
      <c r="A56" s="142"/>
      <c r="F56" s="122"/>
      <c r="G56" s="122"/>
      <c r="H56" s="122"/>
      <c r="I56" s="122"/>
      <c r="J56" s="122"/>
      <c r="K56" s="122"/>
      <c r="L56" s="122"/>
    </row>
    <row r="57" spans="1:12" s="121" customFormat="1">
      <c r="A57" s="142"/>
      <c r="F57" s="122"/>
      <c r="G57" s="122"/>
      <c r="H57" s="122"/>
      <c r="I57" s="122"/>
      <c r="J57" s="122"/>
      <c r="K57" s="122"/>
      <c r="L57" s="122"/>
    </row>
    <row r="58" spans="1:12" s="121" customFormat="1">
      <c r="A58" s="142"/>
      <c r="F58" s="122"/>
      <c r="G58" s="122"/>
      <c r="H58" s="122"/>
      <c r="I58" s="122"/>
      <c r="J58" s="122"/>
      <c r="K58" s="122"/>
      <c r="L58" s="122"/>
    </row>
    <row r="59" spans="1:12" s="121" customFormat="1">
      <c r="A59" s="142"/>
      <c r="F59" s="122"/>
      <c r="G59" s="122"/>
      <c r="H59" s="122"/>
      <c r="I59" s="122"/>
      <c r="J59" s="122"/>
      <c r="K59" s="122"/>
      <c r="L59" s="122"/>
    </row>
    <row r="60" spans="1:12" s="121" customFormat="1">
      <c r="A60" s="142"/>
      <c r="F60" s="122"/>
      <c r="G60" s="122"/>
      <c r="H60" s="122"/>
      <c r="I60" s="122"/>
      <c r="J60" s="122"/>
      <c r="K60" s="122"/>
      <c r="L60" s="122"/>
    </row>
    <row r="61" spans="1:12" s="121" customFormat="1">
      <c r="A61" s="142"/>
      <c r="F61" s="122"/>
      <c r="G61" s="122"/>
      <c r="H61" s="122"/>
      <c r="I61" s="122"/>
      <c r="J61" s="122"/>
      <c r="K61" s="122"/>
      <c r="L61" s="122"/>
    </row>
    <row r="62" spans="1:12" s="121" customFormat="1">
      <c r="A62" s="142"/>
      <c r="F62" s="122"/>
      <c r="G62" s="122"/>
      <c r="H62" s="122"/>
      <c r="I62" s="122"/>
      <c r="J62" s="122"/>
      <c r="K62" s="122"/>
      <c r="L62" s="122"/>
    </row>
    <row r="63" spans="1:12" s="121" customFormat="1">
      <c r="A63" s="142"/>
      <c r="F63" s="122"/>
      <c r="G63" s="122"/>
      <c r="H63" s="122"/>
      <c r="I63" s="122"/>
      <c r="J63" s="122"/>
      <c r="K63" s="122"/>
      <c r="L63" s="122"/>
    </row>
    <row r="64" spans="1:12" s="121" customFormat="1">
      <c r="A64" s="142"/>
      <c r="F64" s="122"/>
      <c r="G64" s="122"/>
      <c r="H64" s="122"/>
      <c r="I64" s="122"/>
      <c r="J64" s="122"/>
      <c r="K64" s="122"/>
      <c r="L64" s="122"/>
    </row>
    <row r="65" spans="1:12" s="121" customFormat="1">
      <c r="A65" s="142"/>
      <c r="F65" s="122"/>
      <c r="G65" s="122"/>
      <c r="H65" s="122"/>
      <c r="I65" s="122"/>
      <c r="J65" s="122"/>
      <c r="K65" s="122"/>
      <c r="L65" s="122"/>
    </row>
    <row r="66" spans="1:12" s="121" customFormat="1">
      <c r="A66" s="142"/>
      <c r="F66" s="122"/>
      <c r="G66" s="122"/>
      <c r="H66" s="122"/>
      <c r="I66" s="122"/>
      <c r="J66" s="122"/>
      <c r="K66" s="122"/>
      <c r="L66" s="122"/>
    </row>
    <row r="67" spans="1:12" s="121" customFormat="1">
      <c r="A67" s="142"/>
      <c r="F67" s="122"/>
      <c r="G67" s="122"/>
      <c r="H67" s="122"/>
      <c r="I67" s="122"/>
      <c r="J67" s="122"/>
      <c r="K67" s="122"/>
      <c r="L67" s="122"/>
    </row>
    <row r="68" spans="1:12" s="121" customFormat="1">
      <c r="A68" s="142"/>
      <c r="F68" s="122"/>
      <c r="G68" s="122"/>
      <c r="H68" s="122"/>
      <c r="I68" s="122"/>
      <c r="J68" s="122"/>
      <c r="K68" s="122"/>
      <c r="L68" s="122"/>
    </row>
    <row r="69" spans="1:12" s="121" customFormat="1">
      <c r="A69" s="142"/>
      <c r="F69" s="122"/>
      <c r="G69" s="122"/>
      <c r="H69" s="122"/>
      <c r="I69" s="122"/>
      <c r="J69" s="122"/>
      <c r="K69" s="122"/>
      <c r="L69" s="122"/>
    </row>
    <row r="70" spans="1:12" s="121" customFormat="1">
      <c r="A70" s="142"/>
      <c r="F70" s="122"/>
      <c r="G70" s="122"/>
      <c r="H70" s="122"/>
      <c r="I70" s="122"/>
      <c r="J70" s="122"/>
      <c r="K70" s="122"/>
      <c r="L70" s="122"/>
    </row>
    <row r="71" spans="1:12" s="121" customFormat="1">
      <c r="A71" s="142"/>
      <c r="F71" s="122"/>
      <c r="G71" s="122"/>
      <c r="H71" s="122"/>
      <c r="I71" s="122"/>
      <c r="J71" s="122"/>
      <c r="K71" s="122"/>
      <c r="L71" s="122"/>
    </row>
    <row r="72" spans="1:12" s="121" customFormat="1">
      <c r="A72" s="142"/>
      <c r="F72" s="122"/>
      <c r="G72" s="122"/>
      <c r="H72" s="122"/>
      <c r="I72" s="122"/>
      <c r="J72" s="122"/>
      <c r="K72" s="122"/>
      <c r="L72" s="122"/>
    </row>
    <row r="73" spans="1:12" s="121" customFormat="1">
      <c r="A73" s="142"/>
      <c r="F73" s="122"/>
      <c r="G73" s="122"/>
      <c r="H73" s="122"/>
      <c r="I73" s="122"/>
      <c r="J73" s="122"/>
      <c r="K73" s="122"/>
      <c r="L73" s="122"/>
    </row>
    <row r="74" spans="1:12" s="121" customFormat="1">
      <c r="A74" s="142"/>
      <c r="F74" s="122"/>
      <c r="G74" s="122"/>
      <c r="H74" s="122"/>
      <c r="I74" s="122"/>
      <c r="J74" s="122"/>
      <c r="K74" s="122"/>
      <c r="L74" s="122"/>
    </row>
    <row r="75" spans="1:12" s="121" customFormat="1">
      <c r="A75" s="142"/>
      <c r="F75" s="122"/>
      <c r="G75" s="122"/>
      <c r="H75" s="122"/>
      <c r="I75" s="122"/>
      <c r="J75" s="122"/>
      <c r="K75" s="122"/>
      <c r="L75" s="122"/>
    </row>
    <row r="76" spans="1:12" s="121" customFormat="1">
      <c r="A76" s="142"/>
      <c r="F76" s="122"/>
      <c r="G76" s="122"/>
      <c r="H76" s="122"/>
      <c r="I76" s="122"/>
      <c r="J76" s="122"/>
      <c r="K76" s="122"/>
      <c r="L76" s="122"/>
    </row>
    <row r="77" spans="1:12" s="121" customFormat="1">
      <c r="A77" s="142"/>
      <c r="F77" s="122"/>
      <c r="G77" s="122"/>
      <c r="H77" s="122"/>
      <c r="I77" s="122"/>
      <c r="J77" s="122"/>
      <c r="K77" s="122"/>
      <c r="L77" s="122"/>
    </row>
    <row r="78" spans="1:12" s="121" customFormat="1">
      <c r="A78" s="142"/>
      <c r="F78" s="122"/>
      <c r="G78" s="122"/>
      <c r="H78" s="122"/>
      <c r="I78" s="122"/>
      <c r="J78" s="122"/>
      <c r="K78" s="122"/>
      <c r="L78" s="122"/>
    </row>
    <row r="79" spans="1:12" s="121" customFormat="1">
      <c r="A79" s="142"/>
      <c r="F79" s="122"/>
      <c r="G79" s="122"/>
      <c r="H79" s="122"/>
      <c r="I79" s="122"/>
      <c r="J79" s="122"/>
      <c r="K79" s="122"/>
      <c r="L79" s="122"/>
    </row>
    <row r="80" spans="1:12" s="121" customFormat="1">
      <c r="A80" s="142"/>
      <c r="F80" s="122"/>
      <c r="G80" s="122"/>
      <c r="H80" s="122"/>
      <c r="I80" s="122"/>
      <c r="J80" s="122"/>
      <c r="K80" s="122"/>
      <c r="L80" s="122"/>
    </row>
    <row r="81" spans="1:12" s="121" customFormat="1">
      <c r="A81" s="142"/>
      <c r="F81" s="122"/>
      <c r="G81" s="122"/>
      <c r="H81" s="122"/>
      <c r="I81" s="122"/>
      <c r="J81" s="122"/>
      <c r="K81" s="122"/>
      <c r="L81" s="122"/>
    </row>
    <row r="82" spans="1:12" s="121" customFormat="1">
      <c r="A82" s="142"/>
      <c r="F82" s="122"/>
      <c r="G82" s="122"/>
      <c r="H82" s="122"/>
      <c r="I82" s="122"/>
      <c r="J82" s="122"/>
      <c r="K82" s="122"/>
      <c r="L82" s="122"/>
    </row>
    <row r="83" spans="1:12" s="121" customFormat="1">
      <c r="A83" s="142"/>
      <c r="F83" s="122"/>
      <c r="G83" s="122"/>
      <c r="H83" s="122"/>
      <c r="I83" s="122"/>
      <c r="J83" s="122"/>
      <c r="K83" s="122"/>
      <c r="L83" s="122"/>
    </row>
    <row r="84" spans="1:12" s="121" customFormat="1">
      <c r="A84" s="142"/>
      <c r="F84" s="122"/>
      <c r="G84" s="122"/>
      <c r="H84" s="122"/>
      <c r="I84" s="122"/>
      <c r="J84" s="122"/>
      <c r="K84" s="122"/>
      <c r="L84" s="122"/>
    </row>
    <row r="85" spans="1:12" s="121" customFormat="1">
      <c r="A85" s="142"/>
      <c r="F85" s="122"/>
      <c r="G85" s="122"/>
      <c r="H85" s="122"/>
      <c r="I85" s="122"/>
      <c r="J85" s="122"/>
      <c r="K85" s="122"/>
      <c r="L85" s="122"/>
    </row>
    <row r="86" spans="1:12" s="121" customFormat="1">
      <c r="A86" s="142"/>
      <c r="F86" s="122"/>
      <c r="G86" s="122"/>
      <c r="H86" s="122"/>
      <c r="I86" s="122"/>
      <c r="J86" s="122"/>
      <c r="K86" s="122"/>
      <c r="L86" s="122"/>
    </row>
    <row r="87" spans="1:12" s="121" customFormat="1">
      <c r="A87" s="142"/>
      <c r="F87" s="122"/>
      <c r="G87" s="122"/>
      <c r="H87" s="122"/>
      <c r="I87" s="122"/>
      <c r="J87" s="122"/>
      <c r="K87" s="122"/>
      <c r="L87" s="122"/>
    </row>
    <row r="88" spans="1:12" s="121" customFormat="1">
      <c r="A88" s="142"/>
      <c r="F88" s="122"/>
      <c r="G88" s="122"/>
      <c r="H88" s="122"/>
      <c r="I88" s="122"/>
      <c r="J88" s="122"/>
      <c r="K88" s="122"/>
      <c r="L88" s="122"/>
    </row>
    <row r="89" spans="1:12" s="121" customFormat="1">
      <c r="A89" s="142"/>
      <c r="F89" s="122"/>
      <c r="G89" s="122"/>
      <c r="H89" s="122"/>
      <c r="I89" s="122"/>
      <c r="J89" s="122"/>
      <c r="K89" s="122"/>
      <c r="L89" s="122"/>
    </row>
    <row r="90" spans="1:12" s="121" customFormat="1">
      <c r="A90" s="142"/>
      <c r="F90" s="122"/>
      <c r="G90" s="122"/>
      <c r="H90" s="122"/>
      <c r="I90" s="122"/>
      <c r="J90" s="122"/>
      <c r="K90" s="122"/>
      <c r="L90" s="122"/>
    </row>
    <row r="91" spans="1:12" s="121" customFormat="1">
      <c r="A91" s="142"/>
      <c r="F91" s="122"/>
      <c r="G91" s="122"/>
      <c r="H91" s="122"/>
      <c r="I91" s="122"/>
      <c r="J91" s="122"/>
      <c r="K91" s="122"/>
      <c r="L91" s="122"/>
    </row>
    <row r="92" spans="1:12" s="121" customFormat="1">
      <c r="A92" s="142"/>
      <c r="F92" s="122"/>
      <c r="G92" s="122"/>
      <c r="H92" s="122"/>
      <c r="I92" s="122"/>
      <c r="J92" s="122"/>
      <c r="K92" s="122"/>
      <c r="L92" s="122"/>
    </row>
    <row r="93" spans="1:12" s="121" customFormat="1">
      <c r="A93" s="142"/>
      <c r="F93" s="122"/>
      <c r="G93" s="122"/>
      <c r="H93" s="122"/>
      <c r="I93" s="122"/>
      <c r="J93" s="122"/>
      <c r="K93" s="122"/>
      <c r="L93" s="122"/>
    </row>
    <row r="94" spans="1:12" s="121" customFormat="1">
      <c r="A94" s="142"/>
      <c r="F94" s="122"/>
      <c r="G94" s="122"/>
      <c r="H94" s="122"/>
      <c r="I94" s="122"/>
      <c r="J94" s="122"/>
      <c r="K94" s="122"/>
      <c r="L94" s="122"/>
    </row>
    <row r="95" spans="1:12" s="121" customFormat="1">
      <c r="A95" s="142"/>
      <c r="F95" s="122"/>
      <c r="G95" s="122"/>
      <c r="H95" s="122"/>
      <c r="I95" s="122"/>
      <c r="J95" s="122"/>
      <c r="K95" s="122"/>
      <c r="L95" s="122"/>
    </row>
    <row r="96" spans="1:12" s="121" customFormat="1">
      <c r="A96" s="142"/>
      <c r="F96" s="122"/>
      <c r="G96" s="122"/>
      <c r="H96" s="122"/>
      <c r="I96" s="122"/>
      <c r="J96" s="122"/>
      <c r="K96" s="122"/>
      <c r="L96" s="122"/>
    </row>
    <row r="97" spans="1:12" s="121" customFormat="1">
      <c r="A97" s="142"/>
      <c r="F97" s="122"/>
      <c r="G97" s="122"/>
      <c r="H97" s="122"/>
      <c r="I97" s="122"/>
      <c r="J97" s="122"/>
      <c r="K97" s="122"/>
      <c r="L97" s="122"/>
    </row>
    <row r="98" spans="1:12" s="121" customFormat="1">
      <c r="A98" s="142"/>
      <c r="F98" s="122"/>
      <c r="G98" s="122"/>
      <c r="H98" s="122"/>
      <c r="I98" s="122"/>
      <c r="J98" s="122"/>
      <c r="K98" s="122"/>
      <c r="L98" s="122"/>
    </row>
    <row r="99" spans="1:12" s="121" customFormat="1">
      <c r="A99" s="142"/>
      <c r="F99" s="122"/>
      <c r="G99" s="122"/>
      <c r="H99" s="122"/>
      <c r="I99" s="122"/>
      <c r="J99" s="122"/>
      <c r="K99" s="122"/>
      <c r="L99" s="122"/>
    </row>
    <row r="100" spans="1:12" s="121" customFormat="1">
      <c r="A100" s="142"/>
      <c r="F100" s="122"/>
      <c r="G100" s="122"/>
      <c r="H100" s="122"/>
      <c r="I100" s="122"/>
      <c r="J100" s="122"/>
      <c r="K100" s="122"/>
      <c r="L100" s="122"/>
    </row>
    <row r="101" spans="1:12" s="121" customFormat="1">
      <c r="A101" s="142"/>
      <c r="F101" s="122"/>
      <c r="G101" s="122"/>
      <c r="H101" s="122"/>
      <c r="I101" s="122"/>
      <c r="J101" s="122"/>
      <c r="K101" s="122"/>
      <c r="L101" s="122"/>
    </row>
    <row r="102" spans="1:12" s="121" customFormat="1">
      <c r="A102" s="142"/>
      <c r="F102" s="122"/>
      <c r="G102" s="122"/>
      <c r="H102" s="122"/>
      <c r="I102" s="122"/>
      <c r="J102" s="122"/>
      <c r="K102" s="122"/>
      <c r="L102" s="122"/>
    </row>
    <row r="103" spans="1:12" s="121" customFormat="1">
      <c r="A103" s="142"/>
      <c r="F103" s="122"/>
      <c r="G103" s="122"/>
      <c r="H103" s="122"/>
      <c r="I103" s="122"/>
      <c r="J103" s="122"/>
      <c r="K103" s="122"/>
      <c r="L103" s="122"/>
    </row>
    <row r="104" spans="1:12" s="121" customFormat="1">
      <c r="A104" s="142"/>
      <c r="F104" s="122"/>
      <c r="G104" s="122"/>
      <c r="H104" s="122"/>
      <c r="I104" s="122"/>
      <c r="J104" s="122"/>
      <c r="K104" s="122"/>
      <c r="L104" s="122"/>
    </row>
    <row r="105" spans="1:12" s="121" customFormat="1">
      <c r="A105" s="142"/>
      <c r="F105" s="122"/>
      <c r="G105" s="122"/>
      <c r="H105" s="122"/>
      <c r="I105" s="122"/>
      <c r="J105" s="122"/>
      <c r="K105" s="122"/>
      <c r="L105" s="122"/>
    </row>
    <row r="106" spans="1:12" s="121" customFormat="1">
      <c r="A106" s="142"/>
      <c r="F106" s="122"/>
      <c r="G106" s="122"/>
      <c r="H106" s="122"/>
      <c r="I106" s="122"/>
      <c r="J106" s="122"/>
      <c r="K106" s="122"/>
      <c r="L106" s="122"/>
    </row>
    <row r="107" spans="1:12" s="121" customFormat="1">
      <c r="A107" s="142"/>
      <c r="F107" s="122"/>
      <c r="G107" s="122"/>
      <c r="H107" s="122"/>
      <c r="I107" s="122"/>
      <c r="J107" s="122"/>
      <c r="K107" s="122"/>
      <c r="L107" s="122"/>
    </row>
    <row r="108" spans="1:12" s="121" customFormat="1">
      <c r="A108" s="142"/>
      <c r="F108" s="122"/>
      <c r="G108" s="122"/>
      <c r="H108" s="122"/>
      <c r="I108" s="122"/>
      <c r="J108" s="122"/>
      <c r="K108" s="122"/>
      <c r="L108" s="122"/>
    </row>
    <row r="109" spans="1:12" s="121" customFormat="1">
      <c r="A109" s="142"/>
      <c r="F109" s="122"/>
      <c r="G109" s="122"/>
      <c r="H109" s="122"/>
      <c r="I109" s="122"/>
      <c r="J109" s="122"/>
      <c r="K109" s="122"/>
      <c r="L109" s="122"/>
    </row>
    <row r="110" spans="1:12" s="121" customFormat="1">
      <c r="A110" s="142"/>
      <c r="F110" s="122"/>
      <c r="G110" s="122"/>
      <c r="H110" s="122"/>
      <c r="I110" s="122"/>
      <c r="J110" s="122"/>
      <c r="K110" s="122"/>
      <c r="L110" s="122"/>
    </row>
    <row r="111" spans="1:12" s="121" customFormat="1">
      <c r="A111" s="142"/>
      <c r="F111" s="122"/>
      <c r="G111" s="122"/>
      <c r="H111" s="122"/>
      <c r="I111" s="122"/>
      <c r="J111" s="122"/>
      <c r="K111" s="122"/>
      <c r="L111" s="122"/>
    </row>
    <row r="112" spans="1:12" s="121" customFormat="1">
      <c r="A112" s="142"/>
      <c r="F112" s="122"/>
      <c r="G112" s="122"/>
      <c r="H112" s="122"/>
      <c r="I112" s="122"/>
      <c r="J112" s="122"/>
      <c r="K112" s="122"/>
      <c r="L112" s="122"/>
    </row>
    <row r="113" spans="1:12" s="121" customFormat="1">
      <c r="A113" s="142"/>
      <c r="F113" s="122"/>
      <c r="G113" s="122"/>
      <c r="H113" s="122"/>
      <c r="I113" s="122"/>
      <c r="J113" s="122"/>
      <c r="K113" s="122"/>
      <c r="L113" s="122"/>
    </row>
    <row r="114" spans="1:12" s="121" customFormat="1">
      <c r="A114" s="142"/>
      <c r="F114" s="122"/>
      <c r="G114" s="122"/>
      <c r="H114" s="122"/>
      <c r="I114" s="122"/>
      <c r="J114" s="122"/>
      <c r="K114" s="122"/>
      <c r="L114" s="122"/>
    </row>
    <row r="115" spans="1:12" s="121" customFormat="1">
      <c r="A115" s="142"/>
      <c r="F115" s="122"/>
      <c r="G115" s="122"/>
      <c r="H115" s="122"/>
      <c r="I115" s="122"/>
      <c r="J115" s="122"/>
      <c r="K115" s="122"/>
      <c r="L115" s="122"/>
    </row>
    <row r="116" spans="1:12" s="121" customFormat="1">
      <c r="A116" s="142"/>
      <c r="F116" s="122"/>
      <c r="G116" s="122"/>
      <c r="H116" s="122"/>
      <c r="I116" s="122"/>
      <c r="J116" s="122"/>
      <c r="K116" s="122"/>
      <c r="L116" s="122"/>
    </row>
    <row r="117" spans="1:12" s="121" customFormat="1">
      <c r="A117" s="142"/>
      <c r="F117" s="122"/>
      <c r="G117" s="122"/>
      <c r="H117" s="122"/>
      <c r="I117" s="122"/>
      <c r="J117" s="122"/>
      <c r="K117" s="122"/>
      <c r="L117" s="122"/>
    </row>
    <row r="118" spans="1:12" s="121" customFormat="1">
      <c r="A118" s="142"/>
      <c r="F118" s="122"/>
      <c r="G118" s="122"/>
      <c r="H118" s="122"/>
      <c r="I118" s="122"/>
      <c r="J118" s="122"/>
      <c r="K118" s="122"/>
      <c r="L118" s="122"/>
    </row>
    <row r="119" spans="1:12" s="121" customFormat="1">
      <c r="A119" s="142"/>
      <c r="F119" s="122"/>
      <c r="G119" s="122"/>
      <c r="H119" s="122"/>
      <c r="I119" s="122"/>
      <c r="J119" s="122"/>
      <c r="K119" s="122"/>
      <c r="L119" s="122"/>
    </row>
    <row r="120" spans="1:12" s="121" customFormat="1">
      <c r="A120" s="142"/>
      <c r="F120" s="122"/>
      <c r="G120" s="122"/>
      <c r="H120" s="122"/>
      <c r="I120" s="122"/>
      <c r="J120" s="122"/>
      <c r="K120" s="122"/>
      <c r="L120" s="122"/>
    </row>
    <row r="121" spans="1:12" s="121" customFormat="1">
      <c r="A121" s="142"/>
      <c r="F121" s="122"/>
      <c r="G121" s="122"/>
      <c r="H121" s="122"/>
      <c r="I121" s="122"/>
      <c r="J121" s="122"/>
      <c r="K121" s="122"/>
      <c r="L121" s="122"/>
    </row>
    <row r="122" spans="1:12" s="121" customFormat="1">
      <c r="A122" s="142"/>
      <c r="F122" s="122"/>
      <c r="G122" s="122"/>
      <c r="H122" s="122"/>
      <c r="I122" s="122"/>
      <c r="J122" s="122"/>
      <c r="K122" s="122"/>
      <c r="L122" s="122"/>
    </row>
    <row r="123" spans="1:12" s="121" customFormat="1">
      <c r="A123" s="142"/>
      <c r="F123" s="122"/>
      <c r="G123" s="122"/>
      <c r="H123" s="122"/>
      <c r="I123" s="122"/>
      <c r="J123" s="122"/>
      <c r="K123" s="122"/>
      <c r="L123" s="122"/>
    </row>
    <row r="124" spans="1:12" s="121" customFormat="1">
      <c r="A124" s="142"/>
      <c r="F124" s="122"/>
      <c r="G124" s="122"/>
      <c r="H124" s="122"/>
      <c r="I124" s="122"/>
      <c r="J124" s="122"/>
      <c r="K124" s="122"/>
      <c r="L124" s="122"/>
    </row>
    <row r="125" spans="1:12" s="121" customFormat="1">
      <c r="A125" s="142"/>
      <c r="F125" s="122"/>
      <c r="G125" s="122"/>
      <c r="H125" s="122"/>
      <c r="I125" s="122"/>
      <c r="J125" s="122"/>
      <c r="K125" s="122"/>
      <c r="L125" s="122"/>
    </row>
    <row r="126" spans="1:12" s="121" customFormat="1">
      <c r="A126" s="142"/>
      <c r="F126" s="122"/>
      <c r="G126" s="122"/>
      <c r="H126" s="122"/>
      <c r="I126" s="122"/>
      <c r="J126" s="122"/>
      <c r="K126" s="122"/>
      <c r="L126" s="122"/>
    </row>
    <row r="127" spans="1:12" s="121" customFormat="1">
      <c r="A127" s="142"/>
      <c r="F127" s="122"/>
      <c r="G127" s="122"/>
      <c r="H127" s="122"/>
      <c r="I127" s="122"/>
      <c r="J127" s="122"/>
      <c r="K127" s="122"/>
      <c r="L127" s="122"/>
    </row>
    <row r="128" spans="1:12" s="121" customFormat="1">
      <c r="A128" s="142"/>
      <c r="F128" s="122"/>
      <c r="G128" s="122"/>
      <c r="H128" s="122"/>
      <c r="I128" s="122"/>
      <c r="J128" s="122"/>
      <c r="K128" s="122"/>
      <c r="L128" s="122"/>
    </row>
    <row r="129" spans="1:12" s="121" customFormat="1">
      <c r="A129" s="142"/>
      <c r="F129" s="122"/>
      <c r="G129" s="122"/>
      <c r="H129" s="122"/>
      <c r="I129" s="122"/>
      <c r="J129" s="122"/>
      <c r="K129" s="122"/>
      <c r="L129" s="122"/>
    </row>
    <row r="130" spans="1:12" s="121" customFormat="1">
      <c r="A130" s="142"/>
      <c r="F130" s="122"/>
      <c r="G130" s="122"/>
      <c r="H130" s="122"/>
      <c r="I130" s="122"/>
      <c r="J130" s="122"/>
      <c r="K130" s="122"/>
      <c r="L130" s="122"/>
    </row>
    <row r="131" spans="1:12" s="121" customFormat="1">
      <c r="A131" s="142"/>
      <c r="F131" s="122"/>
      <c r="G131" s="122"/>
      <c r="H131" s="122"/>
      <c r="I131" s="122"/>
      <c r="J131" s="122"/>
      <c r="K131" s="122"/>
      <c r="L131" s="122"/>
    </row>
    <row r="132" spans="1:12" s="121" customFormat="1">
      <c r="A132" s="142"/>
      <c r="F132" s="122"/>
      <c r="G132" s="122"/>
      <c r="H132" s="122"/>
      <c r="I132" s="122"/>
      <c r="J132" s="122"/>
      <c r="K132" s="122"/>
      <c r="L132" s="122"/>
    </row>
    <row r="133" spans="1:12" s="121" customFormat="1">
      <c r="A133" s="142"/>
      <c r="F133" s="122"/>
      <c r="G133" s="122"/>
      <c r="H133" s="122"/>
      <c r="I133" s="122"/>
      <c r="J133" s="122"/>
      <c r="K133" s="122"/>
      <c r="L133" s="122"/>
    </row>
    <row r="134" spans="1:12" s="121" customFormat="1">
      <c r="A134" s="142"/>
      <c r="F134" s="122"/>
      <c r="G134" s="122"/>
      <c r="H134" s="122"/>
      <c r="I134" s="122"/>
      <c r="J134" s="122"/>
      <c r="K134" s="122"/>
      <c r="L134" s="122"/>
    </row>
    <row r="135" spans="1:12" s="121" customFormat="1">
      <c r="A135" s="142"/>
      <c r="F135" s="122"/>
      <c r="G135" s="122"/>
      <c r="H135" s="122"/>
      <c r="I135" s="122"/>
      <c r="J135" s="122"/>
      <c r="K135" s="122"/>
      <c r="L135" s="122"/>
    </row>
    <row r="136" spans="1:12" s="121" customFormat="1">
      <c r="A136" s="142"/>
      <c r="F136" s="122"/>
      <c r="G136" s="122"/>
      <c r="H136" s="122"/>
      <c r="I136" s="122"/>
      <c r="J136" s="122"/>
      <c r="K136" s="122"/>
      <c r="L136" s="122"/>
    </row>
    <row r="137" spans="1:12" s="121" customFormat="1">
      <c r="A137" s="142"/>
      <c r="F137" s="122"/>
      <c r="G137" s="122"/>
      <c r="H137" s="122"/>
      <c r="I137" s="122"/>
      <c r="J137" s="122"/>
      <c r="K137" s="122"/>
      <c r="L137" s="122"/>
    </row>
    <row r="138" spans="1:12" s="121" customFormat="1">
      <c r="A138" s="142"/>
      <c r="F138" s="122"/>
      <c r="G138" s="122"/>
      <c r="H138" s="122"/>
      <c r="I138" s="122"/>
      <c r="J138" s="122"/>
      <c r="K138" s="122"/>
      <c r="L138" s="122"/>
    </row>
    <row r="139" spans="1:12" s="121" customFormat="1">
      <c r="A139" s="142"/>
      <c r="F139" s="122"/>
      <c r="G139" s="122"/>
      <c r="H139" s="122"/>
      <c r="I139" s="122"/>
      <c r="J139" s="122"/>
      <c r="K139" s="122"/>
      <c r="L139" s="122"/>
    </row>
    <row r="140" spans="1:12" s="121" customFormat="1">
      <c r="A140" s="142"/>
      <c r="F140" s="122"/>
      <c r="G140" s="122"/>
      <c r="H140" s="122"/>
      <c r="I140" s="122"/>
      <c r="J140" s="122"/>
      <c r="K140" s="122"/>
      <c r="L140" s="122"/>
    </row>
    <row r="141" spans="1:12" s="121" customFormat="1">
      <c r="A141" s="142"/>
      <c r="F141" s="122"/>
      <c r="G141" s="122"/>
      <c r="H141" s="122"/>
      <c r="I141" s="122"/>
      <c r="J141" s="122"/>
      <c r="K141" s="122"/>
      <c r="L141" s="122"/>
    </row>
    <row r="142" spans="1:12" s="121" customFormat="1">
      <c r="A142" s="142"/>
      <c r="F142" s="122"/>
      <c r="G142" s="122"/>
      <c r="H142" s="122"/>
      <c r="I142" s="122"/>
      <c r="J142" s="122"/>
      <c r="K142" s="122"/>
      <c r="L142" s="122"/>
    </row>
    <row r="143" spans="1:12" s="121" customFormat="1">
      <c r="A143" s="142"/>
      <c r="F143" s="122"/>
      <c r="G143" s="122"/>
      <c r="H143" s="122"/>
      <c r="I143" s="122"/>
      <c r="J143" s="122"/>
      <c r="K143" s="122"/>
      <c r="L143" s="122"/>
    </row>
    <row r="144" spans="1:12" s="121" customFormat="1">
      <c r="A144" s="142"/>
      <c r="F144" s="122"/>
      <c r="G144" s="122"/>
      <c r="H144" s="122"/>
      <c r="I144" s="122"/>
      <c r="J144" s="122"/>
      <c r="K144" s="122"/>
      <c r="L144" s="122"/>
    </row>
    <row r="145" spans="1:12" s="121" customFormat="1">
      <c r="A145" s="142"/>
      <c r="F145" s="122"/>
      <c r="G145" s="122"/>
      <c r="H145" s="122"/>
      <c r="I145" s="122"/>
      <c r="J145" s="122"/>
      <c r="K145" s="122"/>
      <c r="L145" s="122"/>
    </row>
    <row r="146" spans="1:12" s="121" customFormat="1">
      <c r="A146" s="142"/>
      <c r="F146" s="122"/>
      <c r="G146" s="122"/>
      <c r="H146" s="122"/>
      <c r="I146" s="122"/>
      <c r="J146" s="122"/>
      <c r="K146" s="122"/>
      <c r="L146" s="122"/>
    </row>
    <row r="147" spans="1:12" s="121" customFormat="1">
      <c r="A147" s="142"/>
      <c r="F147" s="122"/>
      <c r="G147" s="122"/>
      <c r="H147" s="122"/>
      <c r="I147" s="122"/>
      <c r="J147" s="122"/>
      <c r="K147" s="122"/>
      <c r="L147" s="122"/>
    </row>
    <row r="148" spans="1:12" s="121" customFormat="1">
      <c r="A148" s="142"/>
      <c r="F148" s="122"/>
      <c r="G148" s="122"/>
      <c r="H148" s="122"/>
      <c r="I148" s="122"/>
      <c r="J148" s="122"/>
      <c r="K148" s="122"/>
      <c r="L148" s="122"/>
    </row>
    <row r="149" spans="1:12" s="121" customFormat="1">
      <c r="A149" s="142"/>
      <c r="F149" s="122"/>
      <c r="G149" s="122"/>
      <c r="H149" s="122"/>
      <c r="I149" s="122"/>
      <c r="J149" s="122"/>
      <c r="K149" s="122"/>
      <c r="L149" s="122"/>
    </row>
    <row r="150" spans="1:12" s="121" customFormat="1">
      <c r="A150" s="142"/>
      <c r="F150" s="122"/>
      <c r="G150" s="122"/>
      <c r="H150" s="122"/>
      <c r="I150" s="122"/>
      <c r="J150" s="122"/>
      <c r="K150" s="122"/>
      <c r="L150" s="122"/>
    </row>
    <row r="151" spans="1:12" s="121" customFormat="1">
      <c r="A151" s="142"/>
      <c r="F151" s="122"/>
      <c r="G151" s="122"/>
      <c r="H151" s="122"/>
      <c r="I151" s="122"/>
      <c r="J151" s="122"/>
      <c r="K151" s="122"/>
      <c r="L151" s="122"/>
    </row>
    <row r="152" spans="1:12" s="121" customFormat="1">
      <c r="A152" s="142"/>
      <c r="F152" s="122"/>
      <c r="G152" s="122"/>
      <c r="H152" s="122"/>
      <c r="I152" s="122"/>
      <c r="J152" s="122"/>
      <c r="K152" s="122"/>
      <c r="L152" s="122"/>
    </row>
    <row r="153" spans="1:12" s="121" customFormat="1">
      <c r="A153" s="142"/>
      <c r="F153" s="122"/>
      <c r="G153" s="122"/>
      <c r="H153" s="122"/>
      <c r="I153" s="122"/>
      <c r="J153" s="122"/>
      <c r="K153" s="122"/>
      <c r="L153" s="122"/>
    </row>
    <row r="154" spans="1:12" s="121" customFormat="1">
      <c r="A154" s="142"/>
      <c r="F154" s="122"/>
      <c r="G154" s="122"/>
      <c r="H154" s="122"/>
      <c r="I154" s="122"/>
      <c r="J154" s="122"/>
      <c r="K154" s="122"/>
      <c r="L154" s="122"/>
    </row>
    <row r="155" spans="1:12" s="121" customFormat="1">
      <c r="A155" s="142"/>
      <c r="F155" s="122"/>
      <c r="G155" s="122"/>
      <c r="H155" s="122"/>
      <c r="I155" s="122"/>
      <c r="J155" s="122"/>
      <c r="K155" s="122"/>
      <c r="L155" s="122"/>
    </row>
    <row r="156" spans="1:12" s="121" customFormat="1">
      <c r="A156" s="142"/>
      <c r="F156" s="122"/>
      <c r="G156" s="122"/>
      <c r="H156" s="122"/>
      <c r="I156" s="122"/>
      <c r="J156" s="122"/>
      <c r="K156" s="122"/>
      <c r="L156" s="122"/>
    </row>
    <row r="157" spans="1:12" s="121" customFormat="1">
      <c r="A157" s="142"/>
      <c r="F157" s="122"/>
      <c r="G157" s="122"/>
      <c r="H157" s="122"/>
      <c r="I157" s="122"/>
      <c r="J157" s="122"/>
      <c r="K157" s="122"/>
      <c r="L157" s="122"/>
    </row>
    <row r="158" spans="1:12" s="121" customFormat="1">
      <c r="A158" s="142"/>
      <c r="F158" s="122"/>
      <c r="G158" s="122"/>
      <c r="H158" s="122"/>
      <c r="I158" s="122"/>
      <c r="J158" s="122"/>
      <c r="K158" s="122"/>
      <c r="L158" s="122"/>
    </row>
    <row r="159" spans="1:12" s="121" customFormat="1">
      <c r="A159" s="142"/>
      <c r="F159" s="122"/>
      <c r="G159" s="122"/>
      <c r="H159" s="122"/>
      <c r="I159" s="122"/>
      <c r="J159" s="122"/>
      <c r="K159" s="122"/>
      <c r="L159" s="122"/>
    </row>
    <row r="160" spans="1:12" s="121" customFormat="1">
      <c r="A160" s="142"/>
      <c r="F160" s="122"/>
      <c r="G160" s="122"/>
      <c r="H160" s="122"/>
      <c r="I160" s="122"/>
      <c r="J160" s="122"/>
      <c r="K160" s="122"/>
      <c r="L160" s="122"/>
    </row>
    <row r="161" spans="1:12" s="121" customFormat="1">
      <c r="A161" s="142"/>
      <c r="F161" s="122"/>
      <c r="G161" s="122"/>
      <c r="H161" s="122"/>
      <c r="I161" s="122"/>
      <c r="J161" s="122"/>
      <c r="K161" s="122"/>
      <c r="L161" s="122"/>
    </row>
    <row r="162" spans="1:12" s="121" customFormat="1">
      <c r="A162" s="142"/>
      <c r="F162" s="122"/>
      <c r="G162" s="122"/>
      <c r="H162" s="122"/>
      <c r="I162" s="122"/>
      <c r="J162" s="122"/>
      <c r="K162" s="122"/>
      <c r="L162" s="122"/>
    </row>
    <row r="163" spans="1:12" s="121" customFormat="1">
      <c r="A163" s="142"/>
      <c r="F163" s="122"/>
      <c r="G163" s="122"/>
      <c r="H163" s="122"/>
      <c r="I163" s="122"/>
      <c r="J163" s="122"/>
      <c r="K163" s="122"/>
      <c r="L163" s="122"/>
    </row>
    <row r="164" spans="1:12" s="121" customFormat="1">
      <c r="A164" s="142"/>
      <c r="F164" s="122"/>
      <c r="G164" s="122"/>
      <c r="H164" s="122"/>
      <c r="I164" s="122"/>
      <c r="J164" s="122"/>
      <c r="K164" s="122"/>
      <c r="L164" s="122"/>
    </row>
    <row r="165" spans="1:12" s="121" customFormat="1">
      <c r="A165" s="142"/>
      <c r="F165" s="122"/>
      <c r="G165" s="122"/>
      <c r="H165" s="122"/>
      <c r="I165" s="122"/>
      <c r="J165" s="122"/>
      <c r="K165" s="122"/>
      <c r="L165" s="122"/>
    </row>
    <row r="166" spans="1:12" s="121" customFormat="1">
      <c r="A166" s="142"/>
      <c r="F166" s="122"/>
      <c r="G166" s="122"/>
      <c r="H166" s="122"/>
      <c r="I166" s="122"/>
      <c r="J166" s="122"/>
      <c r="K166" s="122"/>
      <c r="L166" s="122"/>
    </row>
    <row r="167" spans="1:12" s="121" customFormat="1">
      <c r="A167" s="142"/>
      <c r="F167" s="122"/>
      <c r="G167" s="122"/>
      <c r="H167" s="122"/>
      <c r="I167" s="122"/>
      <c r="J167" s="122"/>
      <c r="K167" s="122"/>
      <c r="L167" s="122"/>
    </row>
    <row r="168" spans="1:12" s="121" customFormat="1">
      <c r="A168" s="142"/>
      <c r="F168" s="122"/>
      <c r="G168" s="122"/>
      <c r="H168" s="122"/>
      <c r="I168" s="122"/>
      <c r="J168" s="122"/>
      <c r="K168" s="122"/>
      <c r="L168" s="122"/>
    </row>
    <row r="169" spans="1:12" s="121" customFormat="1">
      <c r="A169" s="142"/>
      <c r="F169" s="122"/>
      <c r="G169" s="122"/>
      <c r="H169" s="122"/>
      <c r="I169" s="122"/>
      <c r="J169" s="122"/>
      <c r="K169" s="122"/>
      <c r="L169" s="122"/>
    </row>
    <row r="170" spans="1:12" s="121" customFormat="1">
      <c r="A170" s="142"/>
      <c r="F170" s="122"/>
      <c r="G170" s="122"/>
      <c r="H170" s="122"/>
      <c r="I170" s="122"/>
      <c r="J170" s="122"/>
      <c r="K170" s="122"/>
      <c r="L170" s="122"/>
    </row>
    <row r="171" spans="1:12" s="121" customFormat="1">
      <c r="A171" s="142"/>
      <c r="F171" s="122"/>
      <c r="G171" s="122"/>
      <c r="H171" s="122"/>
      <c r="I171" s="122"/>
      <c r="J171" s="122"/>
      <c r="K171" s="122"/>
      <c r="L171" s="122"/>
    </row>
    <row r="172" spans="1:12" s="121" customFormat="1">
      <c r="A172" s="142"/>
      <c r="F172" s="122"/>
      <c r="G172" s="122"/>
      <c r="H172" s="122"/>
      <c r="I172" s="122"/>
      <c r="J172" s="122"/>
      <c r="K172" s="122"/>
      <c r="L172" s="122"/>
    </row>
    <row r="173" spans="1:12" s="121" customFormat="1">
      <c r="A173" s="142"/>
      <c r="F173" s="122"/>
      <c r="G173" s="122"/>
      <c r="H173" s="122"/>
      <c r="I173" s="122"/>
      <c r="J173" s="122"/>
      <c r="K173" s="122"/>
      <c r="L173" s="122"/>
    </row>
    <row r="174" spans="1:12" s="121" customFormat="1">
      <c r="A174" s="142"/>
      <c r="F174" s="122"/>
      <c r="G174" s="122"/>
      <c r="H174" s="122"/>
      <c r="I174" s="122"/>
      <c r="J174" s="122"/>
      <c r="K174" s="122"/>
      <c r="L174" s="122"/>
    </row>
    <row r="175" spans="1:12" s="121" customFormat="1">
      <c r="A175" s="142"/>
      <c r="F175" s="122"/>
      <c r="G175" s="122"/>
      <c r="H175" s="122"/>
      <c r="I175" s="122"/>
      <c r="J175" s="122"/>
      <c r="K175" s="122"/>
      <c r="L175" s="122"/>
    </row>
    <row r="176" spans="1:12" s="121" customFormat="1">
      <c r="A176" s="142"/>
      <c r="F176" s="122"/>
      <c r="G176" s="122"/>
      <c r="H176" s="122"/>
      <c r="I176" s="122"/>
      <c r="J176" s="122"/>
      <c r="K176" s="122"/>
      <c r="L176" s="122"/>
    </row>
    <row r="177" spans="1:12" s="121" customFormat="1">
      <c r="A177" s="142"/>
      <c r="F177" s="122"/>
      <c r="G177" s="122"/>
      <c r="H177" s="122"/>
      <c r="I177" s="122"/>
      <c r="J177" s="122"/>
      <c r="K177" s="122"/>
      <c r="L177" s="122"/>
    </row>
    <row r="178" spans="1:12" s="121" customFormat="1">
      <c r="A178" s="142"/>
      <c r="F178" s="122"/>
      <c r="G178" s="122"/>
      <c r="H178" s="122"/>
      <c r="I178" s="122"/>
      <c r="J178" s="122"/>
      <c r="K178" s="122"/>
      <c r="L178" s="122"/>
    </row>
    <row r="179" spans="1:12" s="121" customFormat="1">
      <c r="A179" s="142"/>
      <c r="F179" s="122"/>
      <c r="G179" s="122"/>
      <c r="H179" s="122"/>
      <c r="I179" s="122"/>
      <c r="J179" s="122"/>
      <c r="K179" s="122"/>
      <c r="L179" s="122"/>
    </row>
    <row r="180" spans="1:12" s="121" customFormat="1">
      <c r="A180" s="142"/>
      <c r="F180" s="122"/>
      <c r="G180" s="122"/>
      <c r="H180" s="122"/>
      <c r="I180" s="122"/>
      <c r="J180" s="122"/>
      <c r="K180" s="122"/>
      <c r="L180" s="122"/>
    </row>
    <row r="181" spans="1:12" s="121" customFormat="1">
      <c r="A181" s="142"/>
      <c r="F181" s="122"/>
      <c r="G181" s="122"/>
      <c r="H181" s="122"/>
      <c r="I181" s="122"/>
      <c r="J181" s="122"/>
      <c r="K181" s="122"/>
      <c r="L181" s="122"/>
    </row>
    <row r="182" spans="1:12" s="121" customFormat="1">
      <c r="A182" s="142"/>
      <c r="F182" s="122"/>
      <c r="G182" s="122"/>
      <c r="H182" s="122"/>
      <c r="I182" s="122"/>
      <c r="J182" s="122"/>
      <c r="K182" s="122"/>
      <c r="L182" s="122"/>
    </row>
    <row r="183" spans="1:12" s="121" customFormat="1">
      <c r="A183" s="142"/>
      <c r="F183" s="122"/>
      <c r="G183" s="122"/>
      <c r="H183" s="122"/>
      <c r="I183" s="122"/>
      <c r="J183" s="122"/>
      <c r="K183" s="122"/>
      <c r="L183" s="122"/>
    </row>
    <row r="184" spans="1:12" s="121" customFormat="1">
      <c r="A184" s="142"/>
      <c r="F184" s="122"/>
      <c r="G184" s="122"/>
      <c r="H184" s="122"/>
      <c r="I184" s="122"/>
      <c r="J184" s="122"/>
      <c r="K184" s="122"/>
      <c r="L184" s="122"/>
    </row>
    <row r="185" spans="1:12" s="121" customFormat="1">
      <c r="A185" s="142"/>
      <c r="F185" s="122"/>
      <c r="G185" s="122"/>
      <c r="H185" s="122"/>
      <c r="I185" s="122"/>
      <c r="J185" s="122"/>
      <c r="K185" s="122"/>
      <c r="L185" s="122"/>
    </row>
    <row r="186" spans="1:12" s="121" customFormat="1">
      <c r="A186" s="142"/>
      <c r="F186" s="122"/>
      <c r="G186" s="122"/>
      <c r="H186" s="122"/>
      <c r="I186" s="122"/>
      <c r="J186" s="122"/>
      <c r="K186" s="122"/>
      <c r="L186" s="122"/>
    </row>
    <row r="187" spans="1:12" s="121" customFormat="1">
      <c r="A187" s="142"/>
      <c r="F187" s="122"/>
      <c r="G187" s="122"/>
      <c r="H187" s="122"/>
      <c r="I187" s="122"/>
      <c r="J187" s="122"/>
      <c r="K187" s="122"/>
      <c r="L187" s="122"/>
    </row>
    <row r="188" spans="1:12" s="121" customFormat="1">
      <c r="A188" s="142"/>
      <c r="F188" s="122"/>
      <c r="G188" s="122"/>
      <c r="H188" s="122"/>
      <c r="I188" s="122"/>
      <c r="J188" s="122"/>
      <c r="K188" s="122"/>
      <c r="L188" s="122"/>
    </row>
    <row r="189" spans="1:12" s="121" customFormat="1">
      <c r="A189" s="142"/>
      <c r="F189" s="122"/>
      <c r="G189" s="122"/>
      <c r="H189" s="122"/>
      <c r="I189" s="122"/>
      <c r="J189" s="122"/>
      <c r="K189" s="122"/>
      <c r="L189" s="122"/>
    </row>
    <row r="190" spans="1:12" s="121" customFormat="1">
      <c r="A190" s="142"/>
      <c r="F190" s="122"/>
      <c r="G190" s="122"/>
      <c r="H190" s="122"/>
      <c r="I190" s="122"/>
      <c r="J190" s="122"/>
      <c r="K190" s="122"/>
      <c r="L190" s="122"/>
    </row>
    <row r="191" spans="1:12" s="121" customFormat="1">
      <c r="A191" s="142"/>
      <c r="F191" s="122"/>
      <c r="G191" s="122"/>
      <c r="H191" s="122"/>
      <c r="I191" s="122"/>
      <c r="J191" s="122"/>
      <c r="K191" s="122"/>
      <c r="L191" s="122"/>
    </row>
    <row r="192" spans="1:12" s="121" customFormat="1">
      <c r="A192" s="142"/>
      <c r="F192" s="122"/>
      <c r="G192" s="122"/>
      <c r="H192" s="122"/>
      <c r="I192" s="122"/>
      <c r="J192" s="122"/>
      <c r="K192" s="122"/>
      <c r="L192" s="122"/>
    </row>
    <row r="193" spans="1:12" s="121" customFormat="1">
      <c r="A193" s="142"/>
      <c r="F193" s="122"/>
      <c r="G193" s="122"/>
      <c r="H193" s="122"/>
      <c r="I193" s="122"/>
      <c r="J193" s="122"/>
      <c r="K193" s="122"/>
      <c r="L193" s="122"/>
    </row>
    <row r="194" spans="1:12" s="121" customFormat="1">
      <c r="A194" s="142"/>
      <c r="F194" s="122"/>
      <c r="G194" s="122"/>
      <c r="H194" s="122"/>
      <c r="I194" s="122"/>
      <c r="J194" s="122"/>
      <c r="K194" s="122"/>
      <c r="L194" s="122"/>
    </row>
    <row r="195" spans="1:12" s="121" customFormat="1">
      <c r="A195" s="142"/>
      <c r="F195" s="122"/>
      <c r="G195" s="122"/>
      <c r="H195" s="122"/>
      <c r="I195" s="122"/>
      <c r="J195" s="122"/>
      <c r="K195" s="122"/>
      <c r="L195" s="122"/>
    </row>
    <row r="196" spans="1:12" s="121" customFormat="1">
      <c r="A196" s="142"/>
      <c r="F196" s="122"/>
      <c r="G196" s="122"/>
      <c r="H196" s="122"/>
      <c r="I196" s="122"/>
      <c r="J196" s="122"/>
      <c r="K196" s="122"/>
      <c r="L196" s="122"/>
    </row>
    <row r="197" spans="1:12" s="121" customFormat="1">
      <c r="A197" s="142"/>
      <c r="F197" s="122"/>
      <c r="G197" s="122"/>
      <c r="H197" s="122"/>
      <c r="I197" s="122"/>
      <c r="J197" s="122"/>
      <c r="K197" s="122"/>
      <c r="L197" s="122"/>
    </row>
    <row r="198" spans="1:12" s="121" customFormat="1">
      <c r="A198" s="142"/>
      <c r="F198" s="122"/>
      <c r="G198" s="122"/>
      <c r="H198" s="122"/>
      <c r="I198" s="122"/>
      <c r="J198" s="122"/>
      <c r="K198" s="122"/>
      <c r="L198" s="122"/>
    </row>
  </sheetData>
  <mergeCells count="14">
    <mergeCell ref="C48:F48"/>
    <mergeCell ref="H48:J48"/>
    <mergeCell ref="A3:A4"/>
    <mergeCell ref="B3:B4"/>
    <mergeCell ref="C3:C4"/>
    <mergeCell ref="D3:D4"/>
    <mergeCell ref="E3:E4"/>
    <mergeCell ref="F3:F4"/>
    <mergeCell ref="A1:J1"/>
    <mergeCell ref="G3:J3"/>
    <mergeCell ref="A6:J6"/>
    <mergeCell ref="A19:J19"/>
    <mergeCell ref="C47:F47"/>
    <mergeCell ref="H47:J47"/>
  </mergeCells>
  <pageMargins left="0.39" right="0.39" top="0.39" bottom="0.39" header="0.39" footer="0.11999999999999998"/>
  <pageSetup paperSize="9" scale="56" fitToHeight="2" orientation="landscape" verticalDpi="300"/>
  <headerFooter alignWithMargins="0">
    <oddHeader>&amp;C&amp;"Times New Roman,обычный"&amp;14 
7&amp;R
&amp;"Times New Roman,обычный"&amp;14Продовження додатка 1
Таблиця 2</oddHeader>
  </headerFooter>
  <rowBreaks count="1" manualBreakCount="1">
    <brk id="29" max="9" man="1"/>
  </rowBreaks>
  <ignoredErrors>
    <ignoredError sqref="F43 F40 F35 F30 F20 F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N107"/>
  <sheetViews>
    <sheetView zoomScale="75" zoomScaleSheetLayoutView="50" workbookViewId="0">
      <selection activeCell="E19" sqref="E19"/>
    </sheetView>
  </sheetViews>
  <sheetFormatPr defaultRowHeight="18.75"/>
  <cols>
    <col min="1" max="1" width="117.7109375" style="7" customWidth="1"/>
    <col min="2" max="2" width="15" style="7" customWidth="1"/>
    <col min="3" max="3" width="13.42578125" style="7" customWidth="1"/>
    <col min="4" max="10" width="16" style="7" customWidth="1"/>
    <col min="11" max="16384" width="9.140625" style="7"/>
  </cols>
  <sheetData>
    <row r="1" spans="1:14">
      <c r="A1" s="214" t="s">
        <v>271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4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4" ht="48" customHeight="1">
      <c r="A3" s="243" t="s">
        <v>39</v>
      </c>
      <c r="B3" s="238" t="s">
        <v>272</v>
      </c>
      <c r="C3" s="238" t="s">
        <v>41</v>
      </c>
      <c r="D3" s="238" t="s">
        <v>273</v>
      </c>
      <c r="E3" s="238" t="s">
        <v>43</v>
      </c>
      <c r="F3" s="228" t="s">
        <v>156</v>
      </c>
      <c r="G3" s="228" t="s">
        <v>157</v>
      </c>
      <c r="H3" s="228"/>
      <c r="I3" s="228"/>
      <c r="J3" s="228"/>
    </row>
    <row r="4" spans="1:14" ht="38.25" customHeight="1">
      <c r="A4" s="244"/>
      <c r="B4" s="238"/>
      <c r="C4" s="238"/>
      <c r="D4" s="238"/>
      <c r="E4" s="238"/>
      <c r="F4" s="228"/>
      <c r="G4" s="14" t="s">
        <v>159</v>
      </c>
      <c r="H4" s="14" t="s">
        <v>160</v>
      </c>
      <c r="I4" s="14" t="s">
        <v>161</v>
      </c>
      <c r="J4" s="14" t="s">
        <v>162</v>
      </c>
    </row>
    <row r="5" spans="1:14" ht="18" customHeight="1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4" s="98" customFormat="1" ht="20.100000000000001" customHeight="1">
      <c r="A6" s="100" t="s">
        <v>274</v>
      </c>
      <c r="B6" s="101"/>
      <c r="C6" s="102"/>
      <c r="D6" s="102"/>
      <c r="E6" s="102"/>
      <c r="F6" s="102"/>
      <c r="G6" s="102"/>
      <c r="H6" s="102"/>
      <c r="I6" s="102"/>
      <c r="J6" s="113"/>
    </row>
    <row r="7" spans="1:14" ht="20.100000000000001" customHeight="1">
      <c r="A7" s="103" t="s">
        <v>275</v>
      </c>
      <c r="B7" s="104">
        <v>3000</v>
      </c>
      <c r="C7" s="105">
        <f>SUM(C8:C13,C17)</f>
        <v>0.4</v>
      </c>
      <c r="D7" s="105">
        <f>SUM(D8:D13,D17)</f>
        <v>19050</v>
      </c>
      <c r="E7" s="105">
        <f>SUM(E8:E13,E17)</f>
        <v>16586</v>
      </c>
      <c r="F7" s="106">
        <f t="shared" ref="F7:F21" si="0">SUM(G7:J7)</f>
        <v>22900</v>
      </c>
      <c r="G7" s="105">
        <f>SUM(G8:G13,G17)</f>
        <v>5720</v>
      </c>
      <c r="H7" s="105">
        <f>SUM(H8:H13,H17)</f>
        <v>5790</v>
      </c>
      <c r="I7" s="105">
        <f>SUM(I8:I13,I17)</f>
        <v>5710</v>
      </c>
      <c r="J7" s="105">
        <f>SUM(J8:J13,J17)</f>
        <v>5680</v>
      </c>
      <c r="K7" s="114"/>
      <c r="L7" s="114"/>
      <c r="M7" s="114"/>
      <c r="N7" s="114"/>
    </row>
    <row r="8" spans="1:14" ht="38.25" customHeight="1">
      <c r="A8" s="64" t="s">
        <v>276</v>
      </c>
      <c r="B8" s="28">
        <v>3010</v>
      </c>
      <c r="C8" s="107"/>
      <c r="D8" s="107">
        <v>16420</v>
      </c>
      <c r="E8" s="107">
        <v>16420</v>
      </c>
      <c r="F8" s="108">
        <f t="shared" si="0"/>
        <v>20400</v>
      </c>
      <c r="G8" s="107">
        <v>5100</v>
      </c>
      <c r="H8" s="107">
        <v>5100</v>
      </c>
      <c r="I8" s="107">
        <v>5100</v>
      </c>
      <c r="J8" s="107">
        <v>5100</v>
      </c>
    </row>
    <row r="9" spans="1:14" ht="20.100000000000001" customHeight="1">
      <c r="A9" s="64" t="s">
        <v>277</v>
      </c>
      <c r="B9" s="28">
        <v>3020</v>
      </c>
      <c r="C9" s="107"/>
      <c r="D9" s="107"/>
      <c r="E9" s="107"/>
      <c r="F9" s="108">
        <f t="shared" si="0"/>
        <v>0</v>
      </c>
      <c r="G9" s="107"/>
      <c r="H9" s="107"/>
      <c r="I9" s="107"/>
      <c r="J9" s="107"/>
    </row>
    <row r="10" spans="1:14" ht="20.100000000000001" customHeight="1">
      <c r="A10" s="64" t="s">
        <v>278</v>
      </c>
      <c r="B10" s="28">
        <v>3021</v>
      </c>
      <c r="C10" s="107"/>
      <c r="D10" s="107"/>
      <c r="E10" s="107"/>
      <c r="F10" s="108">
        <f t="shared" si="0"/>
        <v>0</v>
      </c>
      <c r="G10" s="107"/>
      <c r="H10" s="107"/>
      <c r="I10" s="107"/>
      <c r="J10" s="107"/>
    </row>
    <row r="11" spans="1:14" ht="20.100000000000001" customHeight="1">
      <c r="A11" s="64" t="s">
        <v>279</v>
      </c>
      <c r="B11" s="28">
        <v>3030</v>
      </c>
      <c r="C11" s="107">
        <v>0.4</v>
      </c>
      <c r="D11" s="107">
        <v>2630</v>
      </c>
      <c r="E11" s="107">
        <v>166</v>
      </c>
      <c r="F11" s="108">
        <f t="shared" si="0"/>
        <v>170</v>
      </c>
      <c r="G11" s="107">
        <v>50</v>
      </c>
      <c r="H11" s="107">
        <v>40</v>
      </c>
      <c r="I11" s="107">
        <v>30</v>
      </c>
      <c r="J11" s="107">
        <v>50</v>
      </c>
    </row>
    <row r="12" spans="1:14">
      <c r="A12" s="64" t="s">
        <v>280</v>
      </c>
      <c r="B12" s="28">
        <v>3040</v>
      </c>
      <c r="C12" s="107"/>
      <c r="D12" s="107"/>
      <c r="E12" s="107"/>
      <c r="F12" s="108">
        <f t="shared" si="0"/>
        <v>0</v>
      </c>
      <c r="G12" s="107"/>
      <c r="H12" s="107"/>
      <c r="I12" s="107"/>
      <c r="J12" s="107"/>
    </row>
    <row r="13" spans="1:14">
      <c r="A13" s="64" t="s">
        <v>281</v>
      </c>
      <c r="B13" s="28">
        <v>3050</v>
      </c>
      <c r="C13" s="108">
        <f>SUM(C14:C16)</f>
        <v>0</v>
      </c>
      <c r="D13" s="108">
        <f>SUM(D14:D16)</f>
        <v>0</v>
      </c>
      <c r="E13" s="108">
        <f>SUM(E14:E16)</f>
        <v>0</v>
      </c>
      <c r="F13" s="108">
        <f t="shared" si="0"/>
        <v>0</v>
      </c>
      <c r="G13" s="108">
        <f>SUM(G14:G16)</f>
        <v>0</v>
      </c>
      <c r="H13" s="108">
        <f>SUM(H14:H16)</f>
        <v>0</v>
      </c>
      <c r="I13" s="108">
        <f>SUM(I14:I16)</f>
        <v>0</v>
      </c>
      <c r="J13" s="108">
        <f>SUM(J14:J16)</f>
        <v>0</v>
      </c>
    </row>
    <row r="14" spans="1:14" ht="20.100000000000001" customHeight="1">
      <c r="A14" s="64" t="s">
        <v>282</v>
      </c>
      <c r="B14" s="28">
        <v>3051</v>
      </c>
      <c r="C14" s="107"/>
      <c r="D14" s="107"/>
      <c r="E14" s="107"/>
      <c r="F14" s="108">
        <f t="shared" si="0"/>
        <v>0</v>
      </c>
      <c r="G14" s="107"/>
      <c r="H14" s="107"/>
      <c r="I14" s="107"/>
      <c r="J14" s="107"/>
    </row>
    <row r="15" spans="1:14" ht="20.100000000000001" customHeight="1">
      <c r="A15" s="64" t="s">
        <v>283</v>
      </c>
      <c r="B15" s="28">
        <v>3052</v>
      </c>
      <c r="C15" s="107"/>
      <c r="D15" s="107"/>
      <c r="E15" s="107"/>
      <c r="F15" s="108">
        <f t="shared" si="0"/>
        <v>0</v>
      </c>
      <c r="G15" s="107"/>
      <c r="H15" s="107"/>
      <c r="I15" s="107"/>
      <c r="J15" s="107"/>
    </row>
    <row r="16" spans="1:14" ht="20.100000000000001" customHeight="1">
      <c r="A16" s="64" t="s">
        <v>284</v>
      </c>
      <c r="B16" s="28">
        <v>3053</v>
      </c>
      <c r="C16" s="107"/>
      <c r="D16" s="107"/>
      <c r="E16" s="107"/>
      <c r="F16" s="108">
        <f t="shared" si="0"/>
        <v>0</v>
      </c>
      <c r="G16" s="107"/>
      <c r="H16" s="107"/>
      <c r="I16" s="107"/>
      <c r="J16" s="107"/>
    </row>
    <row r="17" spans="1:10" ht="20.100000000000001" customHeight="1">
      <c r="A17" s="64" t="s">
        <v>285</v>
      </c>
      <c r="B17" s="28">
        <v>3060</v>
      </c>
      <c r="C17" s="107"/>
      <c r="D17" s="107"/>
      <c r="E17" s="107"/>
      <c r="F17" s="108">
        <f t="shared" si="0"/>
        <v>2330</v>
      </c>
      <c r="G17" s="107">
        <f>10+560</f>
        <v>570</v>
      </c>
      <c r="H17" s="107">
        <f>10+640</f>
        <v>650</v>
      </c>
      <c r="I17" s="107">
        <f>10+570</f>
        <v>580</v>
      </c>
      <c r="J17" s="107">
        <v>530</v>
      </c>
    </row>
    <row r="18" spans="1:10" ht="20.100000000000001" customHeight="1">
      <c r="A18" s="67" t="s">
        <v>286</v>
      </c>
      <c r="B18" s="109">
        <v>3100</v>
      </c>
      <c r="C18" s="105">
        <f>SUM(C19:C21,C25,C35,C36)</f>
        <v>-0.4</v>
      </c>
      <c r="D18" s="105">
        <f>SUM(D19:D21,D25,D35,D36)</f>
        <v>-19050</v>
      </c>
      <c r="E18" s="105">
        <f>SUM(E19:E21,E25,E35,E36)</f>
        <v>-16586</v>
      </c>
      <c r="F18" s="106">
        <f t="shared" si="0"/>
        <v>-22900</v>
      </c>
      <c r="G18" s="105">
        <f>SUM(G19:G21,G25,G35,G36)</f>
        <v>-5720</v>
      </c>
      <c r="H18" s="105">
        <f>SUM(H19:H21,H25,H35,H36)</f>
        <v>-5790</v>
      </c>
      <c r="I18" s="105">
        <f>SUM(I19:I21,I25,I35,I36)</f>
        <v>-5710</v>
      </c>
      <c r="J18" s="105">
        <f>SUM(J19:J21,J25,J35,J36)</f>
        <v>-5680</v>
      </c>
    </row>
    <row r="19" spans="1:10" ht="20.100000000000001" customHeight="1">
      <c r="A19" s="64" t="s">
        <v>287</v>
      </c>
      <c r="B19" s="28">
        <v>3110</v>
      </c>
      <c r="C19" s="107" t="s">
        <v>80</v>
      </c>
      <c r="D19" s="107">
        <v>-5010</v>
      </c>
      <c r="E19" s="107">
        <v>-2546</v>
      </c>
      <c r="F19" s="108">
        <f t="shared" si="0"/>
        <v>-4824</v>
      </c>
      <c r="G19" s="107">
        <v>-1340</v>
      </c>
      <c r="H19" s="107">
        <v>-720</v>
      </c>
      <c r="I19" s="107">
        <v>-1250</v>
      </c>
      <c r="J19" s="107">
        <v>-1514</v>
      </c>
    </row>
    <row r="20" spans="1:10" ht="20.100000000000001" customHeight="1">
      <c r="A20" s="64" t="s">
        <v>288</v>
      </c>
      <c r="B20" s="28">
        <v>3120</v>
      </c>
      <c r="C20" s="107">
        <v>-0.4</v>
      </c>
      <c r="D20" s="107">
        <v>-10000</v>
      </c>
      <c r="E20" s="107">
        <v>-10000</v>
      </c>
      <c r="F20" s="108">
        <f t="shared" si="0"/>
        <v>-12858</v>
      </c>
      <c r="G20" s="107">
        <v>-3100</v>
      </c>
      <c r="H20" s="107">
        <v>-3600</v>
      </c>
      <c r="I20" s="107">
        <v>-3200</v>
      </c>
      <c r="J20" s="107">
        <v>-2958</v>
      </c>
    </row>
    <row r="21" spans="1:10" ht="20.100000000000001" customHeight="1">
      <c r="A21" s="64" t="s">
        <v>289</v>
      </c>
      <c r="B21" s="28">
        <v>3130</v>
      </c>
      <c r="C21" s="108">
        <f>SUM(C22:C24)</f>
        <v>0</v>
      </c>
      <c r="D21" s="108">
        <f>SUM(D22:D24)</f>
        <v>0</v>
      </c>
      <c r="E21" s="108">
        <f>SUM(E22:E24)</f>
        <v>0</v>
      </c>
      <c r="F21" s="108">
        <f t="shared" si="0"/>
        <v>0</v>
      </c>
      <c r="G21" s="108">
        <f>SUM(G22:G24)</f>
        <v>0</v>
      </c>
      <c r="H21" s="108">
        <f>SUM(H22:H24)</f>
        <v>0</v>
      </c>
      <c r="I21" s="108">
        <f>SUM(I22:I24)</f>
        <v>0</v>
      </c>
      <c r="J21" s="108">
        <f>SUM(J22:J24)</f>
        <v>0</v>
      </c>
    </row>
    <row r="22" spans="1:10" ht="20.100000000000001" customHeight="1">
      <c r="A22" s="64" t="s">
        <v>282</v>
      </c>
      <c r="B22" s="28">
        <v>3131</v>
      </c>
      <c r="C22" s="107" t="s">
        <v>80</v>
      </c>
      <c r="D22" s="107" t="s">
        <v>80</v>
      </c>
      <c r="E22" s="107" t="s">
        <v>80</v>
      </c>
      <c r="F22" s="108">
        <f t="shared" ref="F22:F44" si="1">SUM(G22:J22)</f>
        <v>0</v>
      </c>
      <c r="G22" s="107" t="s">
        <v>80</v>
      </c>
      <c r="H22" s="107" t="s">
        <v>80</v>
      </c>
      <c r="I22" s="107" t="s">
        <v>80</v>
      </c>
      <c r="J22" s="107" t="s">
        <v>80</v>
      </c>
    </row>
    <row r="23" spans="1:10" ht="20.100000000000001" customHeight="1">
      <c r="A23" s="64" t="s">
        <v>283</v>
      </c>
      <c r="B23" s="28">
        <v>3132</v>
      </c>
      <c r="C23" s="107" t="s">
        <v>80</v>
      </c>
      <c r="D23" s="107" t="s">
        <v>80</v>
      </c>
      <c r="E23" s="107" t="s">
        <v>80</v>
      </c>
      <c r="F23" s="108">
        <f t="shared" si="1"/>
        <v>0</v>
      </c>
      <c r="G23" s="107" t="s">
        <v>80</v>
      </c>
      <c r="H23" s="107" t="s">
        <v>80</v>
      </c>
      <c r="I23" s="107" t="s">
        <v>80</v>
      </c>
      <c r="J23" s="107" t="s">
        <v>80</v>
      </c>
    </row>
    <row r="24" spans="1:10" ht="20.100000000000001" customHeight="1">
      <c r="A24" s="64" t="s">
        <v>284</v>
      </c>
      <c r="B24" s="28">
        <v>3133</v>
      </c>
      <c r="C24" s="107" t="s">
        <v>80</v>
      </c>
      <c r="D24" s="107" t="s">
        <v>80</v>
      </c>
      <c r="E24" s="107" t="s">
        <v>80</v>
      </c>
      <c r="F24" s="108">
        <f t="shared" si="1"/>
        <v>0</v>
      </c>
      <c r="G24" s="107" t="s">
        <v>80</v>
      </c>
      <c r="H24" s="107" t="s">
        <v>80</v>
      </c>
      <c r="I24" s="107" t="s">
        <v>80</v>
      </c>
      <c r="J24" s="107" t="s">
        <v>80</v>
      </c>
    </row>
    <row r="25" spans="1:10" ht="20.100000000000001" customHeight="1">
      <c r="A25" s="64" t="s">
        <v>290</v>
      </c>
      <c r="B25" s="28">
        <v>3140</v>
      </c>
      <c r="C25" s="108">
        <f>SUM(C26:C31,C34)</f>
        <v>0</v>
      </c>
      <c r="D25" s="108">
        <f>SUM(D26:D31,D34)</f>
        <v>-4000</v>
      </c>
      <c r="E25" s="108">
        <f>SUM(E26:E31,E34)</f>
        <v>-4000</v>
      </c>
      <c r="F25" s="108">
        <f t="shared" si="1"/>
        <v>-5128</v>
      </c>
      <c r="G25" s="108">
        <f>SUM(G26:G31,G34)</f>
        <v>-1240</v>
      </c>
      <c r="H25" s="108">
        <f>SUM(H26:H31,H34)</f>
        <v>-1450</v>
      </c>
      <c r="I25" s="108">
        <f>SUM(I26:I31,I34)</f>
        <v>-1250</v>
      </c>
      <c r="J25" s="108">
        <f>SUM(J26:J31,J34)</f>
        <v>-1188</v>
      </c>
    </row>
    <row r="26" spans="1:10" ht="20.100000000000001" customHeight="1">
      <c r="A26" s="64" t="s">
        <v>77</v>
      </c>
      <c r="B26" s="28">
        <v>3141</v>
      </c>
      <c r="C26" s="107" t="s">
        <v>80</v>
      </c>
      <c r="D26" s="107" t="s">
        <v>80</v>
      </c>
      <c r="E26" s="107" t="s">
        <v>80</v>
      </c>
      <c r="F26" s="108">
        <f t="shared" si="1"/>
        <v>0</v>
      </c>
      <c r="G26" s="107" t="s">
        <v>80</v>
      </c>
      <c r="H26" s="107" t="s">
        <v>80</v>
      </c>
      <c r="I26" s="107" t="s">
        <v>80</v>
      </c>
      <c r="J26" s="107" t="s">
        <v>80</v>
      </c>
    </row>
    <row r="27" spans="1:10" ht="20.100000000000001" customHeight="1">
      <c r="A27" s="64" t="s">
        <v>291</v>
      </c>
      <c r="B27" s="28">
        <v>3142</v>
      </c>
      <c r="C27" s="107" t="s">
        <v>80</v>
      </c>
      <c r="D27" s="107" t="s">
        <v>80</v>
      </c>
      <c r="E27" s="107" t="s">
        <v>80</v>
      </c>
      <c r="F27" s="108">
        <f t="shared" si="1"/>
        <v>0</v>
      </c>
      <c r="G27" s="107" t="s">
        <v>80</v>
      </c>
      <c r="H27" s="107" t="s">
        <v>80</v>
      </c>
      <c r="I27" s="107" t="s">
        <v>80</v>
      </c>
      <c r="J27" s="107" t="s">
        <v>80</v>
      </c>
    </row>
    <row r="28" spans="1:10" ht="20.100000000000001" customHeight="1">
      <c r="A28" s="64" t="s">
        <v>81</v>
      </c>
      <c r="B28" s="28">
        <v>3143</v>
      </c>
      <c r="C28" s="107" t="s">
        <v>80</v>
      </c>
      <c r="D28" s="107" t="s">
        <v>80</v>
      </c>
      <c r="E28" s="107" t="s">
        <v>80</v>
      </c>
      <c r="F28" s="108">
        <f t="shared" si="1"/>
        <v>0</v>
      </c>
      <c r="G28" s="107" t="s">
        <v>80</v>
      </c>
      <c r="H28" s="107" t="s">
        <v>80</v>
      </c>
      <c r="I28" s="107" t="s">
        <v>80</v>
      </c>
      <c r="J28" s="107" t="s">
        <v>80</v>
      </c>
    </row>
    <row r="29" spans="1:10" ht="20.100000000000001" customHeight="1">
      <c r="A29" s="64" t="s">
        <v>292</v>
      </c>
      <c r="B29" s="28">
        <v>3144</v>
      </c>
      <c r="C29" s="107" t="s">
        <v>80</v>
      </c>
      <c r="D29" s="107" t="s">
        <v>80</v>
      </c>
      <c r="E29" s="107" t="s">
        <v>80</v>
      </c>
      <c r="F29" s="108">
        <f t="shared" si="1"/>
        <v>0</v>
      </c>
      <c r="G29" s="107" t="s">
        <v>80</v>
      </c>
      <c r="H29" s="107" t="s">
        <v>80</v>
      </c>
      <c r="I29" s="107" t="s">
        <v>80</v>
      </c>
      <c r="J29" s="107" t="s">
        <v>80</v>
      </c>
    </row>
    <row r="30" spans="1:10" ht="20.100000000000001" customHeight="1">
      <c r="A30" s="64" t="s">
        <v>259</v>
      </c>
      <c r="B30" s="28">
        <v>3145</v>
      </c>
      <c r="C30" s="107" t="s">
        <v>80</v>
      </c>
      <c r="D30" s="107">
        <v>-1800</v>
      </c>
      <c r="E30" s="107">
        <v>-1800</v>
      </c>
      <c r="F30" s="108">
        <f t="shared" si="1"/>
        <v>-2300</v>
      </c>
      <c r="G30" s="107">
        <v>-560</v>
      </c>
      <c r="H30" s="107">
        <v>-640</v>
      </c>
      <c r="I30" s="107">
        <v>-570</v>
      </c>
      <c r="J30" s="107">
        <v>-530</v>
      </c>
    </row>
    <row r="31" spans="1:10" ht="20.100000000000001" customHeight="1">
      <c r="A31" s="64" t="s">
        <v>293</v>
      </c>
      <c r="B31" s="28">
        <v>3146</v>
      </c>
      <c r="C31" s="108">
        <f>SUM(C32,C33)</f>
        <v>0</v>
      </c>
      <c r="D31" s="108">
        <f>SUM(D32,D33)</f>
        <v>0</v>
      </c>
      <c r="E31" s="108">
        <f>SUM(E32,E33)</f>
        <v>0</v>
      </c>
      <c r="F31" s="108">
        <f t="shared" si="1"/>
        <v>0</v>
      </c>
      <c r="G31" s="108">
        <f>SUM(G32,G33)</f>
        <v>0</v>
      </c>
      <c r="H31" s="108">
        <f>SUM(H32,H33)</f>
        <v>0</v>
      </c>
      <c r="I31" s="108">
        <f>SUM(I32,I33)</f>
        <v>0</v>
      </c>
      <c r="J31" s="108">
        <f>SUM(J32,J33)</f>
        <v>0</v>
      </c>
    </row>
    <row r="32" spans="1:10" ht="19.5" customHeight="1">
      <c r="A32" s="64" t="s">
        <v>294</v>
      </c>
      <c r="B32" s="28" t="s">
        <v>295</v>
      </c>
      <c r="C32" s="107" t="s">
        <v>80</v>
      </c>
      <c r="D32" s="107" t="s">
        <v>80</v>
      </c>
      <c r="E32" s="107" t="s">
        <v>80</v>
      </c>
      <c r="F32" s="108">
        <f t="shared" si="1"/>
        <v>0</v>
      </c>
      <c r="G32" s="107" t="s">
        <v>80</v>
      </c>
      <c r="H32" s="107" t="s">
        <v>80</v>
      </c>
      <c r="I32" s="107" t="s">
        <v>80</v>
      </c>
      <c r="J32" s="107" t="s">
        <v>80</v>
      </c>
    </row>
    <row r="33" spans="1:10" ht="37.5">
      <c r="A33" s="64" t="s">
        <v>296</v>
      </c>
      <c r="B33" s="28" t="s">
        <v>297</v>
      </c>
      <c r="C33" s="107" t="s">
        <v>80</v>
      </c>
      <c r="D33" s="107" t="s">
        <v>80</v>
      </c>
      <c r="E33" s="107" t="s">
        <v>80</v>
      </c>
      <c r="F33" s="108">
        <f t="shared" si="1"/>
        <v>0</v>
      </c>
      <c r="G33" s="107" t="s">
        <v>80</v>
      </c>
      <c r="H33" s="107" t="s">
        <v>80</v>
      </c>
      <c r="I33" s="107" t="s">
        <v>80</v>
      </c>
      <c r="J33" s="107" t="s">
        <v>80</v>
      </c>
    </row>
    <row r="34" spans="1:10" ht="20.100000000000001" customHeight="1">
      <c r="A34" s="64" t="s">
        <v>298</v>
      </c>
      <c r="B34" s="28">
        <v>3150</v>
      </c>
      <c r="C34" s="107" t="s">
        <v>80</v>
      </c>
      <c r="D34" s="107">
        <v>-2200</v>
      </c>
      <c r="E34" s="107">
        <v>-2200</v>
      </c>
      <c r="F34" s="108">
        <f t="shared" si="1"/>
        <v>-2828</v>
      </c>
      <c r="G34" s="107">
        <v>-680</v>
      </c>
      <c r="H34" s="107">
        <v>-810</v>
      </c>
      <c r="I34" s="107">
        <v>-680</v>
      </c>
      <c r="J34" s="107">
        <v>-658</v>
      </c>
    </row>
    <row r="35" spans="1:10" ht="20.100000000000001" customHeight="1">
      <c r="A35" s="64" t="s">
        <v>299</v>
      </c>
      <c r="B35" s="28">
        <v>3160</v>
      </c>
      <c r="C35" s="107" t="s">
        <v>80</v>
      </c>
      <c r="D35" s="107" t="s">
        <v>80</v>
      </c>
      <c r="E35" s="107" t="s">
        <v>80</v>
      </c>
      <c r="F35" s="108">
        <f t="shared" si="1"/>
        <v>0</v>
      </c>
      <c r="G35" s="107" t="s">
        <v>80</v>
      </c>
      <c r="H35" s="107" t="s">
        <v>80</v>
      </c>
      <c r="I35" s="107" t="s">
        <v>80</v>
      </c>
      <c r="J35" s="107" t="s">
        <v>80</v>
      </c>
    </row>
    <row r="36" spans="1:10" ht="20.100000000000001" customHeight="1">
      <c r="A36" s="64" t="s">
        <v>300</v>
      </c>
      <c r="B36" s="28">
        <v>3170</v>
      </c>
      <c r="C36" s="107" t="s">
        <v>80</v>
      </c>
      <c r="D36" s="107">
        <v>-40</v>
      </c>
      <c r="E36" s="107">
        <v>-40</v>
      </c>
      <c r="F36" s="108">
        <f t="shared" si="1"/>
        <v>-90</v>
      </c>
      <c r="G36" s="107">
        <v>-40</v>
      </c>
      <c r="H36" s="107">
        <v>-20</v>
      </c>
      <c r="I36" s="107">
        <v>-10</v>
      </c>
      <c r="J36" s="107">
        <v>-20</v>
      </c>
    </row>
    <row r="37" spans="1:10" ht="20.100000000000001" customHeight="1">
      <c r="A37" s="67" t="s">
        <v>94</v>
      </c>
      <c r="B37" s="109">
        <v>3195</v>
      </c>
      <c r="C37" s="105">
        <f>SUM(C7,C18)</f>
        <v>0</v>
      </c>
      <c r="D37" s="105">
        <f>SUM(D7,D18)</f>
        <v>0</v>
      </c>
      <c r="E37" s="105">
        <f>SUM(E7,E18)</f>
        <v>0</v>
      </c>
      <c r="F37" s="106">
        <f t="shared" si="1"/>
        <v>0</v>
      </c>
      <c r="G37" s="105">
        <f>SUM(G7,G18)</f>
        <v>0</v>
      </c>
      <c r="H37" s="105">
        <f>SUM(H7,H18)</f>
        <v>0</v>
      </c>
      <c r="I37" s="105">
        <f>SUM(I7,I18)</f>
        <v>0</v>
      </c>
      <c r="J37" s="105">
        <f>SUM(J7,J18)</f>
        <v>0</v>
      </c>
    </row>
    <row r="38" spans="1:10" ht="20.100000000000001" customHeight="1">
      <c r="A38" s="100" t="s">
        <v>301</v>
      </c>
      <c r="B38" s="101"/>
      <c r="C38" s="110"/>
      <c r="D38" s="110"/>
      <c r="E38" s="110"/>
      <c r="F38" s="110"/>
      <c r="G38" s="110"/>
      <c r="H38" s="110"/>
      <c r="I38" s="110"/>
      <c r="J38" s="115"/>
    </row>
    <row r="39" spans="1:10" ht="20.100000000000001" customHeight="1">
      <c r="A39" s="103" t="s">
        <v>302</v>
      </c>
      <c r="B39" s="104">
        <v>3200</v>
      </c>
      <c r="C39" s="105">
        <f>SUM(C40:C43)</f>
        <v>0</v>
      </c>
      <c r="D39" s="105">
        <f>SUM(D40:D43)</f>
        <v>0</v>
      </c>
      <c r="E39" s="105">
        <f>SUM(E40:E43)</f>
        <v>0</v>
      </c>
      <c r="F39" s="106">
        <f t="shared" si="1"/>
        <v>0</v>
      </c>
      <c r="G39" s="105">
        <f>SUM(G40:G43)</f>
        <v>0</v>
      </c>
      <c r="H39" s="105">
        <f>SUM(H40:H43)</f>
        <v>0</v>
      </c>
      <c r="I39" s="105">
        <f>SUM(I40:I43)</f>
        <v>0</v>
      </c>
      <c r="J39" s="105">
        <f>SUM(J40:J43)</f>
        <v>0</v>
      </c>
    </row>
    <row r="40" spans="1:10" ht="20.100000000000001" customHeight="1">
      <c r="A40" s="64" t="s">
        <v>303</v>
      </c>
      <c r="B40" s="28">
        <v>3210</v>
      </c>
      <c r="C40" s="107"/>
      <c r="D40" s="107"/>
      <c r="E40" s="107"/>
      <c r="F40" s="108">
        <f t="shared" si="1"/>
        <v>0</v>
      </c>
      <c r="G40" s="107"/>
      <c r="H40" s="107"/>
      <c r="I40" s="107"/>
      <c r="J40" s="107"/>
    </row>
    <row r="41" spans="1:10" ht="20.100000000000001" customHeight="1">
      <c r="A41" s="64" t="s">
        <v>304</v>
      </c>
      <c r="B41" s="28">
        <v>3220</v>
      </c>
      <c r="C41" s="107"/>
      <c r="D41" s="107"/>
      <c r="E41" s="107"/>
      <c r="F41" s="108">
        <f t="shared" si="1"/>
        <v>0</v>
      </c>
      <c r="G41" s="107"/>
      <c r="H41" s="107"/>
      <c r="I41" s="107"/>
      <c r="J41" s="107"/>
    </row>
    <row r="42" spans="1:10" ht="20.100000000000001" customHeight="1">
      <c r="A42" s="64" t="s">
        <v>305</v>
      </c>
      <c r="B42" s="28">
        <v>3230</v>
      </c>
      <c r="C42" s="107"/>
      <c r="D42" s="107"/>
      <c r="E42" s="107"/>
      <c r="F42" s="108">
        <f t="shared" si="1"/>
        <v>0</v>
      </c>
      <c r="G42" s="107"/>
      <c r="H42" s="107"/>
      <c r="I42" s="107"/>
      <c r="J42" s="107"/>
    </row>
    <row r="43" spans="1:10" ht="20.100000000000001" customHeight="1">
      <c r="A43" s="64" t="s">
        <v>306</v>
      </c>
      <c r="B43" s="28">
        <v>3240</v>
      </c>
      <c r="C43" s="107"/>
      <c r="D43" s="107"/>
      <c r="E43" s="107"/>
      <c r="F43" s="108">
        <f t="shared" si="1"/>
        <v>0</v>
      </c>
      <c r="G43" s="107"/>
      <c r="H43" s="107"/>
      <c r="I43" s="107"/>
      <c r="J43" s="107"/>
    </row>
    <row r="44" spans="1:10" ht="20.100000000000001" customHeight="1">
      <c r="A44" s="67" t="s">
        <v>307</v>
      </c>
      <c r="B44" s="109">
        <v>3255</v>
      </c>
      <c r="C44" s="105">
        <f>SUM(C45:C49)</f>
        <v>0</v>
      </c>
      <c r="D44" s="105">
        <f>SUM(D45:D49)</f>
        <v>0</v>
      </c>
      <c r="E44" s="105">
        <f>SUM(E45:E49)</f>
        <v>0</v>
      </c>
      <c r="F44" s="106">
        <f t="shared" si="1"/>
        <v>0</v>
      </c>
      <c r="G44" s="105">
        <f>SUM(G45:G49)</f>
        <v>0</v>
      </c>
      <c r="H44" s="105">
        <f>SUM(H45:H49)</f>
        <v>0</v>
      </c>
      <c r="I44" s="105">
        <f>SUM(I45:I49)</f>
        <v>0</v>
      </c>
      <c r="J44" s="105">
        <f>SUM(J45:J49)</f>
        <v>0</v>
      </c>
    </row>
    <row r="45" spans="1:10" ht="20.100000000000001" customHeight="1">
      <c r="A45" s="64" t="s">
        <v>308</v>
      </c>
      <c r="B45" s="28">
        <v>3260</v>
      </c>
      <c r="C45" s="107" t="s">
        <v>80</v>
      </c>
      <c r="D45" s="107" t="s">
        <v>80</v>
      </c>
      <c r="E45" s="107" t="s">
        <v>80</v>
      </c>
      <c r="F45" s="108">
        <f t="shared" ref="F45:F67" si="2">SUM(G45:J45)</f>
        <v>0</v>
      </c>
      <c r="G45" s="107" t="s">
        <v>80</v>
      </c>
      <c r="H45" s="107" t="s">
        <v>80</v>
      </c>
      <c r="I45" s="107" t="s">
        <v>80</v>
      </c>
      <c r="J45" s="107" t="s">
        <v>80</v>
      </c>
    </row>
    <row r="46" spans="1:10" ht="20.100000000000001" customHeight="1">
      <c r="A46" s="64" t="s">
        <v>309</v>
      </c>
      <c r="B46" s="28">
        <v>3265</v>
      </c>
      <c r="C46" s="107" t="s">
        <v>80</v>
      </c>
      <c r="D46" s="107" t="s">
        <v>80</v>
      </c>
      <c r="E46" s="107" t="s">
        <v>80</v>
      </c>
      <c r="F46" s="108">
        <f t="shared" si="2"/>
        <v>0</v>
      </c>
      <c r="G46" s="107" t="s">
        <v>80</v>
      </c>
      <c r="H46" s="107" t="s">
        <v>80</v>
      </c>
      <c r="I46" s="107" t="s">
        <v>80</v>
      </c>
      <c r="J46" s="107" t="s">
        <v>80</v>
      </c>
    </row>
    <row r="47" spans="1:10" ht="20.100000000000001" customHeight="1">
      <c r="A47" s="64" t="s">
        <v>310</v>
      </c>
      <c r="B47" s="28">
        <v>3270</v>
      </c>
      <c r="C47" s="107" t="s">
        <v>80</v>
      </c>
      <c r="D47" s="107" t="s">
        <v>80</v>
      </c>
      <c r="E47" s="107" t="s">
        <v>80</v>
      </c>
      <c r="F47" s="108">
        <f t="shared" si="2"/>
        <v>0</v>
      </c>
      <c r="G47" s="107" t="s">
        <v>80</v>
      </c>
      <c r="H47" s="107" t="s">
        <v>80</v>
      </c>
      <c r="I47" s="107" t="s">
        <v>80</v>
      </c>
      <c r="J47" s="107" t="s">
        <v>80</v>
      </c>
    </row>
    <row r="48" spans="1:10" ht="20.100000000000001" customHeight="1">
      <c r="A48" s="64" t="s">
        <v>311</v>
      </c>
      <c r="B48" s="28">
        <v>3275</v>
      </c>
      <c r="C48" s="107" t="s">
        <v>80</v>
      </c>
      <c r="D48" s="107" t="s">
        <v>80</v>
      </c>
      <c r="E48" s="107" t="s">
        <v>80</v>
      </c>
      <c r="F48" s="108">
        <f t="shared" si="2"/>
        <v>0</v>
      </c>
      <c r="G48" s="107" t="s">
        <v>80</v>
      </c>
      <c r="H48" s="107" t="s">
        <v>80</v>
      </c>
      <c r="I48" s="107" t="s">
        <v>80</v>
      </c>
      <c r="J48" s="107" t="s">
        <v>80</v>
      </c>
    </row>
    <row r="49" spans="1:11" ht="20.100000000000001" customHeight="1">
      <c r="A49" s="64" t="s">
        <v>312</v>
      </c>
      <c r="B49" s="28">
        <v>3280</v>
      </c>
      <c r="C49" s="107" t="s">
        <v>80</v>
      </c>
      <c r="D49" s="107" t="s">
        <v>80</v>
      </c>
      <c r="E49" s="107" t="s">
        <v>80</v>
      </c>
      <c r="F49" s="108">
        <f t="shared" si="2"/>
        <v>0</v>
      </c>
      <c r="G49" s="107" t="s">
        <v>80</v>
      </c>
      <c r="H49" s="107" t="s">
        <v>80</v>
      </c>
      <c r="I49" s="107" t="s">
        <v>80</v>
      </c>
      <c r="J49" s="107" t="s">
        <v>80</v>
      </c>
      <c r="K49" s="114"/>
    </row>
    <row r="50" spans="1:11" ht="20.100000000000001" customHeight="1">
      <c r="A50" s="111" t="s">
        <v>95</v>
      </c>
      <c r="B50" s="112">
        <v>3295</v>
      </c>
      <c r="C50" s="105">
        <f>SUM(C39,C44)</f>
        <v>0</v>
      </c>
      <c r="D50" s="105">
        <f>SUM(D39,D44)</f>
        <v>0</v>
      </c>
      <c r="E50" s="105">
        <f>SUM(E39,E44)</f>
        <v>0</v>
      </c>
      <c r="F50" s="106">
        <f t="shared" si="2"/>
        <v>0</v>
      </c>
      <c r="G50" s="105">
        <f>SUM(G39,G44)</f>
        <v>0</v>
      </c>
      <c r="H50" s="105">
        <f>SUM(H39,H44)</f>
        <v>0</v>
      </c>
      <c r="I50" s="105">
        <f>SUM(I39,I44)</f>
        <v>0</v>
      </c>
      <c r="J50" s="105">
        <f>SUM(J39,J44)</f>
        <v>0</v>
      </c>
      <c r="K50" s="114"/>
    </row>
    <row r="51" spans="1:11" ht="20.100000000000001" customHeight="1">
      <c r="A51" s="100" t="s">
        <v>313</v>
      </c>
      <c r="B51" s="101"/>
      <c r="C51" s="110"/>
      <c r="D51" s="110"/>
      <c r="E51" s="110"/>
      <c r="F51" s="110"/>
      <c r="G51" s="110"/>
      <c r="H51" s="110"/>
      <c r="I51" s="110"/>
      <c r="J51" s="115"/>
    </row>
    <row r="52" spans="1:11" ht="20.100000000000001" customHeight="1">
      <c r="A52" s="67" t="s">
        <v>314</v>
      </c>
      <c r="B52" s="109">
        <v>3300</v>
      </c>
      <c r="C52" s="105">
        <f>SUM(C53,C54,C58)</f>
        <v>0</v>
      </c>
      <c r="D52" s="105">
        <f>SUM(D53,D54,D58)</f>
        <v>0</v>
      </c>
      <c r="E52" s="105">
        <f>SUM(E53,E54,E58)</f>
        <v>0</v>
      </c>
      <c r="F52" s="106">
        <f t="shared" si="2"/>
        <v>0</v>
      </c>
      <c r="G52" s="105">
        <f>SUM(G53,G54,G58)</f>
        <v>0</v>
      </c>
      <c r="H52" s="105">
        <f>SUM(H53,H54,H58)</f>
        <v>0</v>
      </c>
      <c r="I52" s="105">
        <f>SUM(I53,I54,I58)</f>
        <v>0</v>
      </c>
      <c r="J52" s="105">
        <f>SUM(J53,J54,J58)</f>
        <v>0</v>
      </c>
    </row>
    <row r="53" spans="1:11" ht="20.100000000000001" customHeight="1">
      <c r="A53" s="64" t="s">
        <v>315</v>
      </c>
      <c r="B53" s="28">
        <v>3310</v>
      </c>
      <c r="C53" s="107"/>
      <c r="D53" s="107"/>
      <c r="E53" s="107"/>
      <c r="F53" s="108">
        <f t="shared" si="2"/>
        <v>0</v>
      </c>
      <c r="G53" s="107"/>
      <c r="H53" s="107"/>
      <c r="I53" s="107"/>
      <c r="J53" s="107"/>
    </row>
    <row r="54" spans="1:11" ht="20.100000000000001" customHeight="1">
      <c r="A54" s="64" t="s">
        <v>316</v>
      </c>
      <c r="B54" s="28">
        <v>3320</v>
      </c>
      <c r="C54" s="108">
        <f>SUM(C55:C57)</f>
        <v>0</v>
      </c>
      <c r="D54" s="108">
        <f>SUM(D55:D57)</f>
        <v>0</v>
      </c>
      <c r="E54" s="108">
        <f>SUM(E55:E57)</f>
        <v>0</v>
      </c>
      <c r="F54" s="108">
        <f t="shared" si="2"/>
        <v>0</v>
      </c>
      <c r="G54" s="108">
        <f>SUM(G55:G57)</f>
        <v>0</v>
      </c>
      <c r="H54" s="108">
        <f>SUM(H55:H57)</f>
        <v>0</v>
      </c>
      <c r="I54" s="108">
        <f>SUM(I55:I57)</f>
        <v>0</v>
      </c>
      <c r="J54" s="108">
        <f>SUM(J55:J57)</f>
        <v>0</v>
      </c>
    </row>
    <row r="55" spans="1:11" ht="20.100000000000001" customHeight="1">
      <c r="A55" s="64" t="s">
        <v>282</v>
      </c>
      <c r="B55" s="28">
        <v>3321</v>
      </c>
      <c r="C55" s="107"/>
      <c r="D55" s="107"/>
      <c r="E55" s="107"/>
      <c r="F55" s="108">
        <f t="shared" si="2"/>
        <v>0</v>
      </c>
      <c r="G55" s="107"/>
      <c r="H55" s="107"/>
      <c r="I55" s="107"/>
      <c r="J55" s="107"/>
    </row>
    <row r="56" spans="1:11" ht="20.100000000000001" customHeight="1">
      <c r="A56" s="64" t="s">
        <v>283</v>
      </c>
      <c r="B56" s="28">
        <v>3322</v>
      </c>
      <c r="C56" s="107"/>
      <c r="D56" s="107"/>
      <c r="E56" s="107"/>
      <c r="F56" s="108">
        <f t="shared" si="2"/>
        <v>0</v>
      </c>
      <c r="G56" s="107"/>
      <c r="H56" s="107"/>
      <c r="I56" s="107"/>
      <c r="J56" s="107"/>
    </row>
    <row r="57" spans="1:11" ht="20.100000000000001" customHeight="1">
      <c r="A57" s="64" t="s">
        <v>284</v>
      </c>
      <c r="B57" s="28">
        <v>3323</v>
      </c>
      <c r="C57" s="107"/>
      <c r="D57" s="107"/>
      <c r="E57" s="107"/>
      <c r="F57" s="108">
        <f t="shared" si="2"/>
        <v>0</v>
      </c>
      <c r="G57" s="107"/>
      <c r="H57" s="107"/>
      <c r="I57" s="107"/>
      <c r="J57" s="107"/>
    </row>
    <row r="58" spans="1:11" ht="20.100000000000001" customHeight="1">
      <c r="A58" s="64" t="s">
        <v>306</v>
      </c>
      <c r="B58" s="28">
        <v>3340</v>
      </c>
      <c r="C58" s="107"/>
      <c r="D58" s="107"/>
      <c r="E58" s="107"/>
      <c r="F58" s="108">
        <f t="shared" si="2"/>
        <v>0</v>
      </c>
      <c r="G58" s="107"/>
      <c r="H58" s="107"/>
      <c r="I58" s="107"/>
      <c r="J58" s="107"/>
    </row>
    <row r="59" spans="1:11" ht="20.100000000000001" customHeight="1">
      <c r="A59" s="67" t="s">
        <v>317</v>
      </c>
      <c r="B59" s="109">
        <v>3345</v>
      </c>
      <c r="C59" s="105">
        <f>SUM(C60,C61,C65,C66)</f>
        <v>0</v>
      </c>
      <c r="D59" s="105">
        <f>SUM(D60,D61,D65,D66)</f>
        <v>0</v>
      </c>
      <c r="E59" s="105">
        <f>SUM(E60,E61,E65,E66)</f>
        <v>0</v>
      </c>
      <c r="F59" s="106">
        <f t="shared" si="2"/>
        <v>0</v>
      </c>
      <c r="G59" s="105">
        <f>SUM(G60,G61,G65,G66)</f>
        <v>0</v>
      </c>
      <c r="H59" s="105">
        <f>SUM(H60,H61,H65,H66)</f>
        <v>0</v>
      </c>
      <c r="I59" s="105">
        <f>SUM(I60,I61,I65,I66)</f>
        <v>0</v>
      </c>
      <c r="J59" s="105">
        <f>SUM(J60,J61,J65,J66)</f>
        <v>0</v>
      </c>
    </row>
    <row r="60" spans="1:11" ht="20.100000000000001" customHeight="1">
      <c r="A60" s="64" t="s">
        <v>318</v>
      </c>
      <c r="B60" s="28">
        <v>3350</v>
      </c>
      <c r="C60" s="107" t="s">
        <v>80</v>
      </c>
      <c r="D60" s="107" t="s">
        <v>80</v>
      </c>
      <c r="E60" s="107" t="s">
        <v>80</v>
      </c>
      <c r="F60" s="108">
        <f t="shared" si="2"/>
        <v>0</v>
      </c>
      <c r="G60" s="107" t="s">
        <v>80</v>
      </c>
      <c r="H60" s="107" t="s">
        <v>80</v>
      </c>
      <c r="I60" s="107" t="s">
        <v>80</v>
      </c>
      <c r="J60" s="107" t="s">
        <v>80</v>
      </c>
    </row>
    <row r="61" spans="1:11" ht="20.100000000000001" customHeight="1">
      <c r="A61" s="64" t="s">
        <v>319</v>
      </c>
      <c r="B61" s="28">
        <v>3360</v>
      </c>
      <c r="C61" s="108">
        <f>SUM(C62:C64)</f>
        <v>0</v>
      </c>
      <c r="D61" s="108">
        <f>SUM(D62:D64)</f>
        <v>0</v>
      </c>
      <c r="E61" s="108">
        <f>SUM(E62:E64)</f>
        <v>0</v>
      </c>
      <c r="F61" s="108">
        <f t="shared" si="2"/>
        <v>0</v>
      </c>
      <c r="G61" s="108">
        <f>SUM(G62:G64)</f>
        <v>0</v>
      </c>
      <c r="H61" s="108">
        <f>SUM(H62:H64)</f>
        <v>0</v>
      </c>
      <c r="I61" s="108">
        <f>SUM(I62:I64)</f>
        <v>0</v>
      </c>
      <c r="J61" s="108">
        <f>SUM(J62:J64)</f>
        <v>0</v>
      </c>
    </row>
    <row r="62" spans="1:11" ht="20.100000000000001" customHeight="1">
      <c r="A62" s="64" t="s">
        <v>282</v>
      </c>
      <c r="B62" s="28">
        <v>3361</v>
      </c>
      <c r="C62" s="107" t="s">
        <v>80</v>
      </c>
      <c r="D62" s="107" t="s">
        <v>80</v>
      </c>
      <c r="E62" s="107" t="s">
        <v>80</v>
      </c>
      <c r="F62" s="108">
        <f t="shared" si="2"/>
        <v>0</v>
      </c>
      <c r="G62" s="107" t="s">
        <v>80</v>
      </c>
      <c r="H62" s="107" t="s">
        <v>80</v>
      </c>
      <c r="I62" s="107" t="s">
        <v>80</v>
      </c>
      <c r="J62" s="107" t="s">
        <v>80</v>
      </c>
    </row>
    <row r="63" spans="1:11" ht="20.100000000000001" customHeight="1">
      <c r="A63" s="64" t="s">
        <v>283</v>
      </c>
      <c r="B63" s="28">
        <v>3362</v>
      </c>
      <c r="C63" s="107" t="s">
        <v>80</v>
      </c>
      <c r="D63" s="107" t="s">
        <v>80</v>
      </c>
      <c r="E63" s="107" t="s">
        <v>80</v>
      </c>
      <c r="F63" s="108">
        <f t="shared" si="2"/>
        <v>0</v>
      </c>
      <c r="G63" s="107" t="s">
        <v>80</v>
      </c>
      <c r="H63" s="107" t="s">
        <v>80</v>
      </c>
      <c r="I63" s="107" t="s">
        <v>80</v>
      </c>
      <c r="J63" s="107" t="s">
        <v>80</v>
      </c>
    </row>
    <row r="64" spans="1:11" ht="20.100000000000001" customHeight="1">
      <c r="A64" s="64" t="s">
        <v>284</v>
      </c>
      <c r="B64" s="28">
        <v>3363</v>
      </c>
      <c r="C64" s="107" t="s">
        <v>80</v>
      </c>
      <c r="D64" s="107" t="s">
        <v>80</v>
      </c>
      <c r="E64" s="107" t="s">
        <v>80</v>
      </c>
      <c r="F64" s="108">
        <f t="shared" si="2"/>
        <v>0</v>
      </c>
      <c r="G64" s="107" t="s">
        <v>80</v>
      </c>
      <c r="H64" s="107" t="s">
        <v>80</v>
      </c>
      <c r="I64" s="107" t="s">
        <v>80</v>
      </c>
      <c r="J64" s="107" t="s">
        <v>80</v>
      </c>
    </row>
    <row r="65" spans="1:10" ht="20.100000000000001" customHeight="1">
      <c r="A65" s="64" t="s">
        <v>320</v>
      </c>
      <c r="B65" s="28">
        <v>3370</v>
      </c>
      <c r="C65" s="107" t="s">
        <v>80</v>
      </c>
      <c r="D65" s="107" t="s">
        <v>80</v>
      </c>
      <c r="E65" s="107" t="s">
        <v>80</v>
      </c>
      <c r="F65" s="108">
        <f t="shared" si="2"/>
        <v>0</v>
      </c>
      <c r="G65" s="107" t="s">
        <v>80</v>
      </c>
      <c r="H65" s="107" t="s">
        <v>80</v>
      </c>
      <c r="I65" s="107" t="s">
        <v>80</v>
      </c>
      <c r="J65" s="107" t="s">
        <v>80</v>
      </c>
    </row>
    <row r="66" spans="1:10" ht="20.100000000000001" customHeight="1">
      <c r="A66" s="64" t="s">
        <v>312</v>
      </c>
      <c r="B66" s="28">
        <v>3380</v>
      </c>
      <c r="C66" s="107" t="s">
        <v>80</v>
      </c>
      <c r="D66" s="107" t="s">
        <v>80</v>
      </c>
      <c r="E66" s="107" t="s">
        <v>80</v>
      </c>
      <c r="F66" s="108">
        <f t="shared" si="2"/>
        <v>0</v>
      </c>
      <c r="G66" s="107" t="s">
        <v>80</v>
      </c>
      <c r="H66" s="107" t="s">
        <v>80</v>
      </c>
      <c r="I66" s="107" t="s">
        <v>80</v>
      </c>
      <c r="J66" s="107" t="s">
        <v>80</v>
      </c>
    </row>
    <row r="67" spans="1:10" ht="20.100000000000001" customHeight="1">
      <c r="A67" s="67" t="s">
        <v>321</v>
      </c>
      <c r="B67" s="109">
        <v>3395</v>
      </c>
      <c r="C67" s="105">
        <f>SUM(C52,C59)</f>
        <v>0</v>
      </c>
      <c r="D67" s="105">
        <f t="shared" ref="D67:J67" si="3">SUM(D52,D59)</f>
        <v>0</v>
      </c>
      <c r="E67" s="105">
        <f t="shared" si="3"/>
        <v>0</v>
      </c>
      <c r="F67" s="106">
        <f t="shared" si="2"/>
        <v>0</v>
      </c>
      <c r="G67" s="105">
        <f t="shared" si="3"/>
        <v>0</v>
      </c>
      <c r="H67" s="105">
        <f t="shared" si="3"/>
        <v>0</v>
      </c>
      <c r="I67" s="105">
        <f t="shared" si="3"/>
        <v>0</v>
      </c>
      <c r="J67" s="105">
        <f t="shared" si="3"/>
        <v>0</v>
      </c>
    </row>
    <row r="68" spans="1:10" ht="20.100000000000001" customHeight="1">
      <c r="A68" s="116" t="s">
        <v>322</v>
      </c>
      <c r="B68" s="109">
        <v>3400</v>
      </c>
      <c r="C68" s="105">
        <f t="shared" ref="C68:J68" si="4">SUM(C37,C50,C67)</f>
        <v>0</v>
      </c>
      <c r="D68" s="105">
        <f t="shared" si="4"/>
        <v>0</v>
      </c>
      <c r="E68" s="105">
        <f t="shared" si="4"/>
        <v>0</v>
      </c>
      <c r="F68" s="105">
        <f t="shared" si="4"/>
        <v>0</v>
      </c>
      <c r="G68" s="105">
        <f t="shared" si="4"/>
        <v>0</v>
      </c>
      <c r="H68" s="105">
        <f t="shared" si="4"/>
        <v>0</v>
      </c>
      <c r="I68" s="105">
        <f t="shared" si="4"/>
        <v>0</v>
      </c>
      <c r="J68" s="105">
        <f t="shared" si="4"/>
        <v>0</v>
      </c>
    </row>
    <row r="69" spans="1:10" s="99" customFormat="1" ht="20.100000000000001" customHeight="1">
      <c r="A69" s="64" t="s">
        <v>91</v>
      </c>
      <c r="B69" s="28">
        <v>3405</v>
      </c>
      <c r="C69" s="107"/>
      <c r="D69" s="107"/>
      <c r="E69" s="107"/>
      <c r="F69" s="108">
        <f>SUM(G69:J69)</f>
        <v>0</v>
      </c>
      <c r="G69" s="107">
        <v>0</v>
      </c>
      <c r="H69" s="107"/>
      <c r="I69" s="107"/>
      <c r="J69" s="107"/>
    </row>
    <row r="70" spans="1:10" s="99" customFormat="1" ht="20.100000000000001" customHeight="1">
      <c r="A70" s="117" t="s">
        <v>97</v>
      </c>
      <c r="B70" s="28">
        <v>3410</v>
      </c>
      <c r="C70" s="107"/>
      <c r="D70" s="107"/>
      <c r="E70" s="107"/>
      <c r="F70" s="108">
        <f>SUM(G70:J70)</f>
        <v>0</v>
      </c>
      <c r="G70" s="107"/>
      <c r="H70" s="107"/>
      <c r="I70" s="107"/>
      <c r="J70" s="107"/>
    </row>
    <row r="71" spans="1:10" s="99" customFormat="1" ht="20.100000000000001" customHeight="1">
      <c r="A71" s="64" t="s">
        <v>98</v>
      </c>
      <c r="B71" s="28">
        <v>3415</v>
      </c>
      <c r="C71" s="118">
        <f>SUM(C69,C68,C70)</f>
        <v>0</v>
      </c>
      <c r="D71" s="118">
        <f t="shared" ref="D71:J71" si="5">SUM(D69,D68,D70)</f>
        <v>0</v>
      </c>
      <c r="E71" s="118">
        <f t="shared" si="5"/>
        <v>0</v>
      </c>
      <c r="F71" s="118">
        <f t="shared" si="5"/>
        <v>0</v>
      </c>
      <c r="G71" s="118">
        <f t="shared" si="5"/>
        <v>0</v>
      </c>
      <c r="H71" s="118">
        <f t="shared" si="5"/>
        <v>0</v>
      </c>
      <c r="I71" s="118">
        <f t="shared" si="5"/>
        <v>0</v>
      </c>
      <c r="J71" s="118">
        <f t="shared" si="5"/>
        <v>0</v>
      </c>
    </row>
    <row r="72" spans="1:10" s="99" customFormat="1" ht="20.100000000000001" customHeight="1">
      <c r="A72" s="7"/>
      <c r="B72" s="73"/>
      <c r="C72" s="43"/>
      <c r="D72" s="13"/>
      <c r="E72" s="13"/>
      <c r="F72" s="34"/>
      <c r="G72" s="13"/>
      <c r="H72" s="13"/>
      <c r="I72" s="13"/>
      <c r="J72" s="13"/>
    </row>
    <row r="73" spans="1:10" s="99" customFormat="1" ht="20.100000000000001" customHeight="1">
      <c r="A73" s="7"/>
      <c r="B73" s="73"/>
      <c r="C73" s="43"/>
      <c r="D73" s="13"/>
      <c r="E73" s="13"/>
      <c r="F73" s="34"/>
      <c r="G73" s="13"/>
      <c r="H73" s="13"/>
      <c r="I73" s="13"/>
      <c r="J73" s="13"/>
    </row>
    <row r="74" spans="1:10" s="99" customFormat="1" ht="20.100000000000001" customHeight="1">
      <c r="A74" s="7"/>
      <c r="B74" s="73"/>
      <c r="C74" s="43"/>
      <c r="D74" s="13"/>
      <c r="E74" s="13"/>
      <c r="F74" s="34"/>
      <c r="G74" s="13"/>
      <c r="H74" s="13"/>
      <c r="I74" s="13"/>
      <c r="J74" s="13"/>
    </row>
    <row r="75" spans="1:10" s="53" customFormat="1" ht="20.100000000000001" customHeight="1">
      <c r="A75" s="76" t="s">
        <v>151</v>
      </c>
      <c r="B75" s="8"/>
      <c r="C75" s="225" t="s">
        <v>152</v>
      </c>
      <c r="D75" s="225"/>
      <c r="E75" s="225"/>
      <c r="F75" s="225"/>
      <c r="G75" s="78"/>
      <c r="H75" s="226" t="s">
        <v>153</v>
      </c>
      <c r="I75" s="226"/>
      <c r="J75" s="226"/>
    </row>
    <row r="76" spans="1:10" ht="20.100000000000001" customHeight="1">
      <c r="A76" s="8"/>
      <c r="B76" s="53"/>
      <c r="C76" s="209" t="s">
        <v>154</v>
      </c>
      <c r="D76" s="209"/>
      <c r="E76" s="209"/>
      <c r="F76" s="209"/>
      <c r="G76" s="79"/>
      <c r="H76" s="203"/>
      <c r="I76" s="203"/>
      <c r="J76" s="203"/>
    </row>
    <row r="77" spans="1:10">
      <c r="C77" s="5"/>
    </row>
    <row r="78" spans="1:10">
      <c r="C78" s="5"/>
    </row>
    <row r="79" spans="1:10">
      <c r="C79" s="5"/>
    </row>
    <row r="80" spans="1:10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</sheetData>
  <mergeCells count="12">
    <mergeCell ref="E3:E4"/>
    <mergeCell ref="F3:F4"/>
    <mergeCell ref="A1:J1"/>
    <mergeCell ref="G3:J3"/>
    <mergeCell ref="C75:F75"/>
    <mergeCell ref="H75:J75"/>
    <mergeCell ref="C76:F76"/>
    <mergeCell ref="H76:J76"/>
    <mergeCell ref="A3:A4"/>
    <mergeCell ref="B3:B4"/>
    <mergeCell ref="C3:C4"/>
    <mergeCell ref="D3:D4"/>
  </mergeCells>
  <pageMargins left="0.39" right="0.39" top="0.39" bottom="0.39" header="0.31" footer="0.51"/>
  <pageSetup paperSize="9" scale="54" orientation="landscape"/>
  <headerFooter alignWithMargins="0">
    <oddHeader>&amp;C&amp;"Times New Roman,обычный"&amp;14 
9&amp;R&amp;"Times New Roman,обычный"&amp;14
Продовження додатка 1
Таблиця 3</oddHeader>
  </headerFooter>
  <rowBreaks count="1" manualBreakCount="1">
    <brk id="37" max="9" man="1"/>
  </rowBreaks>
  <ignoredErrors>
    <ignoredError sqref="C13" formulaRange="1"/>
    <ignoredError sqref="F67 F52 F61 F54 F50 F44 F39 F37 F18 F25 F31 F21 F7 F13 F5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FF99"/>
  </sheetPr>
  <dimension ref="A1:Q183"/>
  <sheetViews>
    <sheetView zoomScale="75" zoomScaleSheetLayoutView="50" workbookViewId="0">
      <selection activeCell="H9" sqref="H9"/>
    </sheetView>
  </sheetViews>
  <sheetFormatPr defaultRowHeight="18.75"/>
  <cols>
    <col min="1" max="1" width="80.140625" style="53" customWidth="1"/>
    <col min="2" max="2" width="9.85546875" style="8" customWidth="1"/>
    <col min="3" max="5" width="19.42578125" style="8" customWidth="1"/>
    <col min="6" max="10" width="19.42578125" style="53" customWidth="1"/>
    <col min="11" max="11" width="9.5703125" style="53" customWidth="1"/>
    <col min="12" max="12" width="9.85546875" style="53" customWidth="1"/>
    <col min="13" max="16384" width="9.140625" style="53"/>
  </cols>
  <sheetData>
    <row r="1" spans="1:17">
      <c r="A1" s="214" t="s">
        <v>323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7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7" ht="43.5" customHeight="1">
      <c r="A3" s="227" t="s">
        <v>39</v>
      </c>
      <c r="B3" s="228" t="s">
        <v>40</v>
      </c>
      <c r="C3" s="228" t="s">
        <v>41</v>
      </c>
      <c r="D3" s="228" t="s">
        <v>42</v>
      </c>
      <c r="E3" s="238" t="s">
        <v>43</v>
      </c>
      <c r="F3" s="228" t="s">
        <v>156</v>
      </c>
      <c r="G3" s="228" t="s">
        <v>157</v>
      </c>
      <c r="H3" s="228"/>
      <c r="I3" s="228"/>
      <c r="J3" s="228"/>
    </row>
    <row r="4" spans="1:17" ht="56.25" customHeight="1">
      <c r="A4" s="227"/>
      <c r="B4" s="228"/>
      <c r="C4" s="228"/>
      <c r="D4" s="228"/>
      <c r="E4" s="238"/>
      <c r="F4" s="228"/>
      <c r="G4" s="14" t="s">
        <v>159</v>
      </c>
      <c r="H4" s="14" t="s">
        <v>160</v>
      </c>
      <c r="I4" s="14" t="s">
        <v>161</v>
      </c>
      <c r="J4" s="14" t="s">
        <v>162</v>
      </c>
    </row>
    <row r="5" spans="1:17">
      <c r="A5" s="2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7" s="56" customFormat="1" ht="42.75" customHeight="1">
      <c r="A6" s="67" t="s">
        <v>324</v>
      </c>
      <c r="B6" s="92">
        <v>4000</v>
      </c>
      <c r="C6" s="93">
        <f>SUM(C7:C12)</f>
        <v>0</v>
      </c>
      <c r="D6" s="93">
        <f>SUM(D7:D12)</f>
        <v>1110</v>
      </c>
      <c r="E6" s="93">
        <f>SUM(E7:E12)</f>
        <v>1110</v>
      </c>
      <c r="F6" s="93">
        <f>SUM(G6:J6)</f>
        <v>800</v>
      </c>
      <c r="G6" s="93">
        <f>SUM(G7:G12)</f>
        <v>600</v>
      </c>
      <c r="H6" s="93">
        <f>SUM(H7:H12)</f>
        <v>200</v>
      </c>
      <c r="I6" s="93">
        <f>SUM(I7:I12)</f>
        <v>0</v>
      </c>
      <c r="J6" s="93">
        <f>SUM(J7:J12)</f>
        <v>0</v>
      </c>
    </row>
    <row r="7" spans="1:17" ht="20.100000000000001" customHeight="1">
      <c r="A7" s="64" t="s">
        <v>325</v>
      </c>
      <c r="B7" s="92" t="s">
        <v>326</v>
      </c>
      <c r="C7" s="94"/>
      <c r="D7" s="94"/>
      <c r="E7" s="94"/>
      <c r="F7" s="94">
        <f t="shared" ref="F7:F12" si="0">SUM(G7:J7)</f>
        <v>0</v>
      </c>
      <c r="G7" s="94"/>
      <c r="H7" s="94"/>
      <c r="I7" s="94"/>
      <c r="J7" s="94"/>
    </row>
    <row r="8" spans="1:17" ht="45" customHeight="1">
      <c r="A8" s="64" t="s">
        <v>327</v>
      </c>
      <c r="B8" s="92">
        <v>4020</v>
      </c>
      <c r="C8" s="94"/>
      <c r="D8" s="94">
        <v>1110</v>
      </c>
      <c r="E8" s="94">
        <v>1110</v>
      </c>
      <c r="F8" s="94">
        <f t="shared" si="0"/>
        <v>800</v>
      </c>
      <c r="G8" s="94">
        <v>600</v>
      </c>
      <c r="H8" s="94">
        <v>200</v>
      </c>
      <c r="I8" s="94"/>
      <c r="J8" s="94"/>
      <c r="Q8" s="71"/>
    </row>
    <row r="9" spans="1:17" ht="20.100000000000001" customHeight="1">
      <c r="A9" s="64" t="s">
        <v>328</v>
      </c>
      <c r="B9" s="92">
        <v>4030</v>
      </c>
      <c r="C9" s="94"/>
      <c r="D9" s="94"/>
      <c r="E9" s="94"/>
      <c r="F9" s="94">
        <f t="shared" si="0"/>
        <v>0</v>
      </c>
      <c r="G9" s="94"/>
      <c r="H9" s="94"/>
      <c r="I9" s="94"/>
      <c r="J9" s="94"/>
      <c r="P9" s="71"/>
    </row>
    <row r="10" spans="1:17" ht="20.100000000000001" customHeight="1">
      <c r="A10" s="64" t="s">
        <v>329</v>
      </c>
      <c r="B10" s="92">
        <v>4040</v>
      </c>
      <c r="C10" s="94"/>
      <c r="D10" s="94"/>
      <c r="E10" s="94"/>
      <c r="F10" s="94">
        <f t="shared" si="0"/>
        <v>0</v>
      </c>
      <c r="G10" s="94"/>
      <c r="H10" s="94"/>
      <c r="I10" s="94"/>
      <c r="J10" s="94"/>
    </row>
    <row r="11" spans="1:17" ht="37.5">
      <c r="A11" s="64" t="s">
        <v>330</v>
      </c>
      <c r="B11" s="92">
        <v>4050</v>
      </c>
      <c r="C11" s="94"/>
      <c r="D11" s="94"/>
      <c r="E11" s="94"/>
      <c r="F11" s="94"/>
      <c r="G11" s="94"/>
      <c r="H11" s="94"/>
      <c r="I11" s="94"/>
      <c r="J11" s="94"/>
    </row>
    <row r="12" spans="1:17">
      <c r="A12" s="64" t="s">
        <v>331</v>
      </c>
      <c r="B12" s="95">
        <v>4060</v>
      </c>
      <c r="C12" s="94"/>
      <c r="D12" s="94"/>
      <c r="E12" s="94"/>
      <c r="F12" s="94">
        <f t="shared" si="0"/>
        <v>0</v>
      </c>
      <c r="G12" s="94"/>
      <c r="H12" s="94"/>
      <c r="I12" s="94"/>
      <c r="J12" s="94"/>
    </row>
    <row r="13" spans="1:17" ht="20.100000000000001" customHeight="1">
      <c r="B13" s="53"/>
      <c r="C13" s="53"/>
      <c r="D13" s="53"/>
      <c r="E13" s="53"/>
      <c r="F13" s="96"/>
      <c r="G13" s="96"/>
      <c r="H13" s="96"/>
      <c r="I13" s="96"/>
      <c r="J13" s="96"/>
    </row>
    <row r="14" spans="1:17" ht="20.100000000000001" customHeight="1">
      <c r="B14" s="53"/>
      <c r="C14" s="53"/>
      <c r="D14" s="53"/>
      <c r="E14" s="53"/>
      <c r="F14" s="96"/>
      <c r="G14" s="96"/>
      <c r="H14" s="96"/>
      <c r="I14" s="96"/>
      <c r="J14" s="96"/>
    </row>
    <row r="15" spans="1:17" s="7" customFormat="1" ht="20.100000000000001" customHeight="1">
      <c r="A15" s="5"/>
      <c r="C15" s="53"/>
      <c r="D15" s="53"/>
      <c r="E15" s="53"/>
      <c r="F15" s="53"/>
      <c r="G15" s="53"/>
      <c r="H15" s="53"/>
      <c r="I15" s="53"/>
      <c r="J15" s="53"/>
      <c r="K15" s="53"/>
    </row>
    <row r="16" spans="1:17" ht="20.100000000000001" customHeight="1">
      <c r="A16" s="76" t="s">
        <v>151</v>
      </c>
      <c r="C16" s="225" t="s">
        <v>152</v>
      </c>
      <c r="D16" s="225"/>
      <c r="E16" s="225"/>
      <c r="F16" s="225"/>
      <c r="G16" s="78"/>
      <c r="H16" s="226" t="s">
        <v>153</v>
      </c>
      <c r="I16" s="226"/>
      <c r="J16" s="226"/>
    </row>
    <row r="17" spans="1:10" s="7" customFormat="1" ht="20.100000000000001" customHeight="1">
      <c r="A17" s="8"/>
      <c r="B17" s="53"/>
      <c r="C17" s="209" t="s">
        <v>154</v>
      </c>
      <c r="D17" s="209"/>
      <c r="E17" s="209"/>
      <c r="F17" s="209"/>
      <c r="G17" s="79"/>
      <c r="H17" s="203"/>
      <c r="I17" s="203"/>
      <c r="J17" s="203"/>
    </row>
    <row r="18" spans="1:10">
      <c r="A18" s="97"/>
    </row>
    <row r="19" spans="1:10">
      <c r="A19" s="97"/>
    </row>
    <row r="20" spans="1:10">
      <c r="A20" s="97"/>
    </row>
    <row r="21" spans="1:10">
      <c r="A21" s="97"/>
    </row>
    <row r="22" spans="1:10">
      <c r="A22" s="97"/>
    </row>
    <row r="23" spans="1:10">
      <c r="A23" s="97"/>
    </row>
    <row r="24" spans="1:10">
      <c r="A24" s="97"/>
    </row>
    <row r="25" spans="1:10">
      <c r="A25" s="97"/>
    </row>
    <row r="26" spans="1:10">
      <c r="A26" s="97"/>
    </row>
    <row r="27" spans="1:10">
      <c r="A27" s="97"/>
    </row>
    <row r="28" spans="1:10">
      <c r="A28" s="97"/>
    </row>
    <row r="29" spans="1:10">
      <c r="A29" s="97"/>
    </row>
    <row r="30" spans="1:10">
      <c r="A30" s="97"/>
    </row>
    <row r="31" spans="1:10">
      <c r="A31" s="97"/>
    </row>
    <row r="32" spans="1:10">
      <c r="A32" s="97"/>
    </row>
    <row r="33" spans="1:1">
      <c r="A33" s="97"/>
    </row>
    <row r="34" spans="1:1">
      <c r="A34" s="97"/>
    </row>
    <row r="35" spans="1:1">
      <c r="A35" s="97"/>
    </row>
    <row r="36" spans="1:1">
      <c r="A36" s="97"/>
    </row>
    <row r="37" spans="1:1">
      <c r="A37" s="97"/>
    </row>
    <row r="38" spans="1:1">
      <c r="A38" s="97"/>
    </row>
    <row r="39" spans="1:1">
      <c r="A39" s="97"/>
    </row>
    <row r="40" spans="1:1">
      <c r="A40" s="97"/>
    </row>
    <row r="41" spans="1:1">
      <c r="A41" s="97"/>
    </row>
    <row r="42" spans="1:1">
      <c r="A42" s="97"/>
    </row>
    <row r="43" spans="1:1">
      <c r="A43" s="97"/>
    </row>
    <row r="44" spans="1:1">
      <c r="A44" s="97"/>
    </row>
    <row r="45" spans="1:1">
      <c r="A45" s="97"/>
    </row>
    <row r="46" spans="1:1">
      <c r="A46" s="97"/>
    </row>
    <row r="47" spans="1:1">
      <c r="A47" s="97"/>
    </row>
    <row r="48" spans="1:1">
      <c r="A48" s="97"/>
    </row>
    <row r="49" spans="1:1">
      <c r="A49" s="97"/>
    </row>
    <row r="50" spans="1:1">
      <c r="A50" s="97"/>
    </row>
    <row r="51" spans="1:1">
      <c r="A51" s="97"/>
    </row>
    <row r="52" spans="1:1">
      <c r="A52" s="97"/>
    </row>
    <row r="53" spans="1:1">
      <c r="A53" s="97"/>
    </row>
    <row r="54" spans="1:1">
      <c r="A54" s="97"/>
    </row>
    <row r="55" spans="1:1">
      <c r="A55" s="97"/>
    </row>
    <row r="56" spans="1:1">
      <c r="A56" s="97"/>
    </row>
    <row r="57" spans="1:1">
      <c r="A57" s="97"/>
    </row>
    <row r="58" spans="1:1">
      <c r="A58" s="97"/>
    </row>
    <row r="59" spans="1:1">
      <c r="A59" s="97"/>
    </row>
    <row r="60" spans="1:1">
      <c r="A60" s="97"/>
    </row>
    <row r="61" spans="1:1">
      <c r="A61" s="97"/>
    </row>
    <row r="62" spans="1:1">
      <c r="A62" s="97"/>
    </row>
    <row r="63" spans="1:1">
      <c r="A63" s="97"/>
    </row>
    <row r="64" spans="1:1">
      <c r="A64" s="97"/>
    </row>
    <row r="65" spans="1:1">
      <c r="A65" s="97"/>
    </row>
    <row r="66" spans="1:1">
      <c r="A66" s="97"/>
    </row>
    <row r="67" spans="1:1">
      <c r="A67" s="97"/>
    </row>
    <row r="68" spans="1:1">
      <c r="A68" s="97"/>
    </row>
    <row r="69" spans="1:1">
      <c r="A69" s="97"/>
    </row>
    <row r="70" spans="1:1">
      <c r="A70" s="97"/>
    </row>
    <row r="71" spans="1:1">
      <c r="A71" s="97"/>
    </row>
    <row r="72" spans="1:1">
      <c r="A72" s="97"/>
    </row>
    <row r="73" spans="1:1">
      <c r="A73" s="97"/>
    </row>
    <row r="74" spans="1:1">
      <c r="A74" s="97"/>
    </row>
    <row r="75" spans="1:1">
      <c r="A75" s="97"/>
    </row>
    <row r="76" spans="1:1">
      <c r="A76" s="97"/>
    </row>
    <row r="77" spans="1:1">
      <c r="A77" s="97"/>
    </row>
    <row r="78" spans="1:1">
      <c r="A78" s="97"/>
    </row>
    <row r="79" spans="1:1">
      <c r="A79" s="97"/>
    </row>
    <row r="80" spans="1:1">
      <c r="A80" s="97"/>
    </row>
    <row r="81" spans="1:1">
      <c r="A81" s="97"/>
    </row>
    <row r="82" spans="1:1">
      <c r="A82" s="97"/>
    </row>
    <row r="83" spans="1:1">
      <c r="A83" s="97"/>
    </row>
    <row r="84" spans="1:1">
      <c r="A84" s="97"/>
    </row>
    <row r="85" spans="1:1">
      <c r="A85" s="97"/>
    </row>
    <row r="86" spans="1:1">
      <c r="A86" s="97"/>
    </row>
    <row r="87" spans="1:1">
      <c r="A87" s="97"/>
    </row>
    <row r="88" spans="1:1">
      <c r="A88" s="97"/>
    </row>
    <row r="89" spans="1:1">
      <c r="A89" s="97"/>
    </row>
    <row r="90" spans="1:1">
      <c r="A90" s="97"/>
    </row>
    <row r="91" spans="1:1">
      <c r="A91" s="97"/>
    </row>
    <row r="92" spans="1:1">
      <c r="A92" s="97"/>
    </row>
    <row r="93" spans="1:1">
      <c r="A93" s="97"/>
    </row>
    <row r="94" spans="1:1">
      <c r="A94" s="97"/>
    </row>
    <row r="95" spans="1:1">
      <c r="A95" s="97"/>
    </row>
    <row r="96" spans="1:1">
      <c r="A96" s="97"/>
    </row>
    <row r="97" spans="1:1">
      <c r="A97" s="97"/>
    </row>
    <row r="98" spans="1:1">
      <c r="A98" s="97"/>
    </row>
    <row r="99" spans="1:1">
      <c r="A99" s="97"/>
    </row>
    <row r="100" spans="1:1">
      <c r="A100" s="97"/>
    </row>
    <row r="101" spans="1:1">
      <c r="A101" s="97"/>
    </row>
    <row r="102" spans="1:1">
      <c r="A102" s="97"/>
    </row>
    <row r="103" spans="1:1">
      <c r="A103" s="97"/>
    </row>
    <row r="104" spans="1:1">
      <c r="A104" s="97"/>
    </row>
    <row r="105" spans="1:1">
      <c r="A105" s="97"/>
    </row>
    <row r="106" spans="1:1">
      <c r="A106" s="97"/>
    </row>
    <row r="107" spans="1:1">
      <c r="A107" s="97"/>
    </row>
    <row r="108" spans="1:1">
      <c r="A108" s="97"/>
    </row>
    <row r="109" spans="1:1">
      <c r="A109" s="97"/>
    </row>
    <row r="110" spans="1:1">
      <c r="A110" s="97"/>
    </row>
    <row r="111" spans="1:1">
      <c r="A111" s="97"/>
    </row>
    <row r="112" spans="1:1">
      <c r="A112" s="97"/>
    </row>
    <row r="113" spans="1:1">
      <c r="A113" s="97"/>
    </row>
    <row r="114" spans="1:1">
      <c r="A114" s="97"/>
    </row>
    <row r="115" spans="1:1">
      <c r="A115" s="97"/>
    </row>
    <row r="116" spans="1:1">
      <c r="A116" s="97"/>
    </row>
    <row r="117" spans="1:1">
      <c r="A117" s="97"/>
    </row>
    <row r="118" spans="1:1">
      <c r="A118" s="97"/>
    </row>
    <row r="119" spans="1:1">
      <c r="A119" s="97"/>
    </row>
    <row r="120" spans="1:1">
      <c r="A120" s="97"/>
    </row>
    <row r="121" spans="1:1">
      <c r="A121" s="97"/>
    </row>
    <row r="122" spans="1:1">
      <c r="A122" s="97"/>
    </row>
    <row r="123" spans="1:1">
      <c r="A123" s="97"/>
    </row>
    <row r="124" spans="1:1">
      <c r="A124" s="97"/>
    </row>
    <row r="125" spans="1:1">
      <c r="A125" s="97"/>
    </row>
    <row r="126" spans="1:1">
      <c r="A126" s="97"/>
    </row>
    <row r="127" spans="1:1">
      <c r="A127" s="97"/>
    </row>
    <row r="128" spans="1:1">
      <c r="A128" s="97"/>
    </row>
    <row r="129" spans="1:1">
      <c r="A129" s="97"/>
    </row>
    <row r="130" spans="1:1">
      <c r="A130" s="97"/>
    </row>
    <row r="131" spans="1:1">
      <c r="A131" s="97"/>
    </row>
    <row r="132" spans="1:1">
      <c r="A132" s="97"/>
    </row>
    <row r="133" spans="1:1">
      <c r="A133" s="97"/>
    </row>
    <row r="134" spans="1:1">
      <c r="A134" s="97"/>
    </row>
    <row r="135" spans="1:1">
      <c r="A135" s="97"/>
    </row>
    <row r="136" spans="1:1">
      <c r="A136" s="97"/>
    </row>
    <row r="137" spans="1:1">
      <c r="A137" s="97"/>
    </row>
    <row r="138" spans="1:1">
      <c r="A138" s="97"/>
    </row>
    <row r="139" spans="1:1">
      <c r="A139" s="97"/>
    </row>
    <row r="140" spans="1:1">
      <c r="A140" s="97"/>
    </row>
    <row r="141" spans="1:1">
      <c r="A141" s="97"/>
    </row>
    <row r="142" spans="1:1">
      <c r="A142" s="97"/>
    </row>
    <row r="143" spans="1:1">
      <c r="A143" s="97"/>
    </row>
    <row r="144" spans="1:1">
      <c r="A144" s="97"/>
    </row>
    <row r="145" spans="1:1">
      <c r="A145" s="97"/>
    </row>
    <row r="146" spans="1:1">
      <c r="A146" s="97"/>
    </row>
    <row r="147" spans="1:1">
      <c r="A147" s="97"/>
    </row>
    <row r="148" spans="1:1">
      <c r="A148" s="97"/>
    </row>
    <row r="149" spans="1:1">
      <c r="A149" s="97"/>
    </row>
    <row r="150" spans="1:1">
      <c r="A150" s="97"/>
    </row>
    <row r="151" spans="1:1">
      <c r="A151" s="97"/>
    </row>
    <row r="152" spans="1:1">
      <c r="A152" s="97"/>
    </row>
    <row r="153" spans="1:1">
      <c r="A153" s="97"/>
    </row>
    <row r="154" spans="1:1">
      <c r="A154" s="97"/>
    </row>
    <row r="155" spans="1:1">
      <c r="A155" s="97"/>
    </row>
    <row r="156" spans="1:1">
      <c r="A156" s="97"/>
    </row>
    <row r="157" spans="1:1">
      <c r="A157" s="97"/>
    </row>
    <row r="158" spans="1:1">
      <c r="A158" s="97"/>
    </row>
    <row r="159" spans="1:1">
      <c r="A159" s="97"/>
    </row>
    <row r="160" spans="1:1">
      <c r="A160" s="97"/>
    </row>
    <row r="161" spans="1:1">
      <c r="A161" s="97"/>
    </row>
    <row r="162" spans="1:1">
      <c r="A162" s="97"/>
    </row>
    <row r="163" spans="1:1">
      <c r="A163" s="97"/>
    </row>
    <row r="164" spans="1:1">
      <c r="A164" s="97"/>
    </row>
    <row r="165" spans="1:1">
      <c r="A165" s="97"/>
    </row>
    <row r="166" spans="1:1">
      <c r="A166" s="97"/>
    </row>
    <row r="167" spans="1:1">
      <c r="A167" s="97"/>
    </row>
    <row r="168" spans="1:1">
      <c r="A168" s="97"/>
    </row>
    <row r="169" spans="1:1">
      <c r="A169" s="97"/>
    </row>
    <row r="170" spans="1:1">
      <c r="A170" s="97"/>
    </row>
    <row r="171" spans="1:1">
      <c r="A171" s="97"/>
    </row>
    <row r="172" spans="1:1">
      <c r="A172" s="97"/>
    </row>
    <row r="173" spans="1:1">
      <c r="A173" s="97"/>
    </row>
    <row r="174" spans="1:1">
      <c r="A174" s="97"/>
    </row>
    <row r="175" spans="1:1">
      <c r="A175" s="97"/>
    </row>
    <row r="176" spans="1:1">
      <c r="A176" s="97"/>
    </row>
    <row r="177" spans="1:1">
      <c r="A177" s="97"/>
    </row>
    <row r="178" spans="1:1">
      <c r="A178" s="97"/>
    </row>
    <row r="179" spans="1:1">
      <c r="A179" s="97"/>
    </row>
    <row r="180" spans="1:1">
      <c r="A180" s="97"/>
    </row>
    <row r="181" spans="1:1">
      <c r="A181" s="97"/>
    </row>
    <row r="182" spans="1:1">
      <c r="A182" s="97"/>
    </row>
    <row r="183" spans="1:1">
      <c r="A183" s="97"/>
    </row>
  </sheetData>
  <mergeCells count="13">
    <mergeCell ref="D3:D4"/>
    <mergeCell ref="E3:E4"/>
    <mergeCell ref="F3:F4"/>
    <mergeCell ref="A1:J1"/>
    <mergeCell ref="A2:J2"/>
    <mergeCell ref="G3:J3"/>
    <mergeCell ref="C16:F16"/>
    <mergeCell ref="H16:J16"/>
    <mergeCell ref="C17:F17"/>
    <mergeCell ref="H17:J17"/>
    <mergeCell ref="A3:A4"/>
    <mergeCell ref="B3:B4"/>
    <mergeCell ref="C3:C4"/>
  </mergeCells>
  <pageMargins left="0.39" right="0.39" top="0.39" bottom="0.39" header="0.39" footer="0.31"/>
  <pageSetup paperSize="9" scale="53" firstPageNumber="9" orientation="landscape" useFirstPageNumber="1"/>
  <headerFooter alignWithMargins="0">
    <oddHeader>&amp;C&amp;"Times New Roman,обычный"&amp;14 11&amp;R&amp;"Times New Roman,обычный"&amp;14
Продовження додатка 1 
Таблиця 4</oddHeader>
  </headerFooter>
  <ignoredErrors>
    <ignoredError sqref="B7" numberStoredAsText="1"/>
    <ignoredError sqref="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6"/>
  <sheetViews>
    <sheetView topLeftCell="A13" zoomScale="75" zoomScaleSheetLayoutView="75" workbookViewId="0">
      <selection activeCell="C15" sqref="C15"/>
    </sheetView>
  </sheetViews>
  <sheetFormatPr defaultRowHeight="12.75"/>
  <cols>
    <col min="1" max="1" width="94.28515625" style="82" customWidth="1"/>
    <col min="2" max="2" width="19.42578125" style="82" customWidth="1"/>
    <col min="3" max="3" width="25" style="82" customWidth="1"/>
    <col min="4" max="4" width="20.7109375" style="82" customWidth="1"/>
    <col min="5" max="5" width="22.140625" style="82" customWidth="1"/>
    <col min="6" max="6" width="21" style="82" customWidth="1"/>
    <col min="7" max="7" width="24.42578125" style="82" customWidth="1"/>
    <col min="8" max="8" width="91.85546875" style="82" customWidth="1"/>
    <col min="9" max="9" width="9.5703125" style="82" customWidth="1"/>
    <col min="10" max="16384" width="9.140625" style="82"/>
  </cols>
  <sheetData>
    <row r="1" spans="1:8" ht="25.5" customHeight="1">
      <c r="A1" s="245" t="s">
        <v>101</v>
      </c>
      <c r="B1" s="245"/>
      <c r="C1" s="245"/>
      <c r="D1" s="245"/>
      <c r="E1" s="245"/>
      <c r="F1" s="245"/>
      <c r="G1" s="245"/>
      <c r="H1" s="245"/>
    </row>
    <row r="2" spans="1:8" ht="16.5" customHeight="1"/>
    <row r="3" spans="1:8" ht="45" customHeight="1">
      <c r="A3" s="246" t="s">
        <v>39</v>
      </c>
      <c r="B3" s="246" t="s">
        <v>272</v>
      </c>
      <c r="C3" s="246" t="s">
        <v>332</v>
      </c>
      <c r="D3" s="229" t="s">
        <v>41</v>
      </c>
      <c r="E3" s="229" t="s">
        <v>42</v>
      </c>
      <c r="F3" s="231" t="s">
        <v>43</v>
      </c>
      <c r="G3" s="229" t="s">
        <v>44</v>
      </c>
      <c r="H3" s="246" t="s">
        <v>333</v>
      </c>
    </row>
    <row r="4" spans="1:8" ht="52.5" customHeight="1">
      <c r="A4" s="247"/>
      <c r="B4" s="247"/>
      <c r="C4" s="247"/>
      <c r="D4" s="230"/>
      <c r="E4" s="230"/>
      <c r="F4" s="232"/>
      <c r="G4" s="230"/>
      <c r="H4" s="247"/>
    </row>
    <row r="5" spans="1:8" s="81" customFormat="1" ht="18" customHeight="1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>
        <v>8</v>
      </c>
    </row>
    <row r="6" spans="1:8" s="81" customFormat="1" ht="20.100000000000001" customHeight="1">
      <c r="A6" s="84" t="s">
        <v>334</v>
      </c>
      <c r="B6" s="84"/>
      <c r="C6" s="83"/>
      <c r="D6" s="83"/>
      <c r="E6" s="83"/>
      <c r="F6" s="83"/>
      <c r="G6" s="83"/>
      <c r="H6" s="83"/>
    </row>
    <row r="7" spans="1:8" ht="56.25">
      <c r="A7" s="64" t="s">
        <v>335</v>
      </c>
      <c r="B7" s="15">
        <v>5000</v>
      </c>
      <c r="C7" s="85" t="s">
        <v>336</v>
      </c>
      <c r="D7" s="86" t="e">
        <f>('Осн. фін. пок.'!C33/'Осн. фін. пок.'!C31)*100</f>
        <v>#DIV/0!</v>
      </c>
      <c r="E7" s="86">
        <f>('Осн. фін. пок.'!D33/'Осн. фін. пок.'!D31)*100</f>
        <v>14.000000000000002</v>
      </c>
      <c r="F7" s="86">
        <f>('Осн. фін. пок.'!E33/'Осн. фін. пок.'!E31)*100</f>
        <v>15.967153284671534</v>
      </c>
      <c r="G7" s="86">
        <f>('Осн. фін. пок.'!F33/'Осн. фін. пок.'!F31)*100</f>
        <v>16.883720930232556</v>
      </c>
      <c r="H7" s="87"/>
    </row>
    <row r="8" spans="1:8" ht="56.25">
      <c r="A8" s="64" t="s">
        <v>337</v>
      </c>
      <c r="B8" s="15">
        <v>5010</v>
      </c>
      <c r="C8" s="85" t="s">
        <v>336</v>
      </c>
      <c r="D8" s="86" t="e">
        <f>('Осн. фін. пок.'!C39/'Осн. фін. пок.'!C31)*100</f>
        <v>#VALUE!</v>
      </c>
      <c r="E8" s="86" t="e">
        <f>('Осн. фін. пок.'!D39/'Осн. фін. пок.'!D31)*100</f>
        <v>#VALUE!</v>
      </c>
      <c r="F8" s="86" t="e">
        <f>('Осн. фін. пок.'!E39/'Осн. фін. пок.'!E31)*100</f>
        <v>#VALUE!</v>
      </c>
      <c r="G8" s="86">
        <f>('Осн. фін. пок.'!F39/'Осн. фін. пок.'!F31)*100</f>
        <v>7.9069767441860463</v>
      </c>
      <c r="H8" s="87"/>
    </row>
    <row r="9" spans="1:8" ht="42.75" customHeight="1">
      <c r="A9" s="88" t="s">
        <v>338</v>
      </c>
      <c r="B9" s="15">
        <v>5020</v>
      </c>
      <c r="C9" s="85" t="s">
        <v>336</v>
      </c>
      <c r="D9" s="86" t="e">
        <f>('Осн. фін. пок.'!C52/'Осн. фін. пок.'!C92)*100</f>
        <v>#DIV/0!</v>
      </c>
      <c r="E9" s="86">
        <f>('Осн. фін. пок.'!D52/'Осн. фін. пок.'!D92)*100</f>
        <v>0</v>
      </c>
      <c r="F9" s="86">
        <f>('Осн. фін. пок.'!E52/'Осн. фін. пок.'!E92)*100</f>
        <v>0</v>
      </c>
      <c r="G9" s="86">
        <f>('Осн. фін. пок.'!F52/'Осн. фін. пок.'!F92)*100</f>
        <v>0</v>
      </c>
      <c r="H9" s="87" t="s">
        <v>339</v>
      </c>
    </row>
    <row r="10" spans="1:8" ht="42.75" customHeight="1">
      <c r="A10" s="88" t="s">
        <v>340</v>
      </c>
      <c r="B10" s="15">
        <v>5030</v>
      </c>
      <c r="C10" s="85" t="s">
        <v>336</v>
      </c>
      <c r="D10" s="86" t="e">
        <f>('Осн. фін. пок.'!C52/'Осн. фін. пок.'!C98)*100</f>
        <v>#DIV/0!</v>
      </c>
      <c r="E10" s="86">
        <f>('Осн. фін. пок.'!D52/'Осн. фін. пок.'!D98)*100</f>
        <v>0</v>
      </c>
      <c r="F10" s="86">
        <f>('Осн. фін. пок.'!E52/'Осн. фін. пок.'!E98)*100</f>
        <v>0</v>
      </c>
      <c r="G10" s="86">
        <f>('Осн. фін. пок.'!F52/'Осн. фін. пок.'!F98)*100</f>
        <v>0</v>
      </c>
      <c r="H10" s="87"/>
    </row>
    <row r="11" spans="1:8" ht="56.25">
      <c r="A11" s="88" t="s">
        <v>341</v>
      </c>
      <c r="B11" s="15">
        <v>5040</v>
      </c>
      <c r="C11" s="85" t="s">
        <v>336</v>
      </c>
      <c r="D11" s="86" t="e">
        <f>('Осн. фін. пок.'!C52/'Осн. фін. пок.'!C31)*100</f>
        <v>#DIV/0!</v>
      </c>
      <c r="E11" s="86">
        <f>('Осн. фін. пок.'!D52/'Осн. фін. пок.'!D31)*100</f>
        <v>0</v>
      </c>
      <c r="F11" s="86">
        <f>('Осн. фін. пок.'!E52/'Осн. фін. пок.'!E31)*100</f>
        <v>0</v>
      </c>
      <c r="G11" s="86">
        <f>('Осн. фін. пок.'!F52/'Осн. фін. пок.'!F31)*100</f>
        <v>0</v>
      </c>
      <c r="H11" s="87" t="s">
        <v>342</v>
      </c>
    </row>
    <row r="12" spans="1:8" ht="20.100000000000001" customHeight="1">
      <c r="A12" s="84" t="s">
        <v>343</v>
      </c>
      <c r="B12" s="15"/>
      <c r="C12" s="89"/>
      <c r="D12" s="90"/>
      <c r="E12" s="90"/>
      <c r="F12" s="90"/>
      <c r="G12" s="90"/>
      <c r="H12" s="87"/>
    </row>
    <row r="13" spans="1:8" ht="56.25">
      <c r="A13" s="91" t="s">
        <v>344</v>
      </c>
      <c r="B13" s="15">
        <v>5100</v>
      </c>
      <c r="C13" s="85"/>
      <c r="D13" s="86" t="e">
        <f>('Осн. фін. пок.'!C93+'Осн. фін. пок.'!C94)/'Осн. фін. пок.'!C39</f>
        <v>#VALUE!</v>
      </c>
      <c r="E13" s="86" t="e">
        <f>('Осн. фін. пок.'!D93+'Осн. фін. пок.'!D94)/'Осн. фін. пок.'!D39</f>
        <v>#VALUE!</v>
      </c>
      <c r="F13" s="86" t="e">
        <f>('Осн. фін. пок.'!E93+'Осн. фін. пок.'!E94)/'Осн. фін. пок.'!E39</f>
        <v>#VALUE!</v>
      </c>
      <c r="G13" s="86">
        <f>('Осн. фін. пок.'!F93+'Осн. фін. пок.'!F94)/'Осн. фін. пок.'!F39</f>
        <v>0.47058823529411764</v>
      </c>
      <c r="H13" s="87"/>
    </row>
    <row r="14" spans="1:8" s="81" customFormat="1" ht="56.25">
      <c r="A14" s="91" t="s">
        <v>345</v>
      </c>
      <c r="B14" s="15">
        <v>5110</v>
      </c>
      <c r="C14" s="85" t="s">
        <v>346</v>
      </c>
      <c r="D14" s="86" t="e">
        <f>'Осн. фін. пок.'!C98/('Осн. фін. пок.'!C93+'Осн. фін. пок.'!C94)</f>
        <v>#DIV/0!</v>
      </c>
      <c r="E14" s="86">
        <f>'Осн. фін. пок.'!D98/('Осн. фін. пок.'!D93+'Осн. фін. пок.'!D94)</f>
        <v>1</v>
      </c>
      <c r="F14" s="86">
        <f>'Осн. фін. пок.'!E98/('Осн. фін. пок.'!E93+'Осн. фін. пок.'!E94)</f>
        <v>1</v>
      </c>
      <c r="G14" s="86">
        <f>'Осн. фін. пок.'!F98/('Осн. фін. пок.'!F93+'Осн. фін. пок.'!F94)</f>
        <v>1</v>
      </c>
      <c r="H14" s="87" t="s">
        <v>347</v>
      </c>
    </row>
    <row r="15" spans="1:8" s="81" customFormat="1" ht="56.25">
      <c r="A15" s="91" t="s">
        <v>348</v>
      </c>
      <c r="B15" s="15">
        <v>5120</v>
      </c>
      <c r="C15" s="85" t="s">
        <v>346</v>
      </c>
      <c r="D15" s="86" t="e">
        <f>'Осн. фін. пок.'!C90/'Осн. фін. пок.'!C94</f>
        <v>#DIV/0!</v>
      </c>
      <c r="E15" s="86">
        <f>'Осн. фін. пок.'!D90/'Осн. фін. пок.'!D94</f>
        <v>0</v>
      </c>
      <c r="F15" s="86">
        <f>'Осн. фін. пок.'!E90/'Осн. фін. пок.'!E94</f>
        <v>0</v>
      </c>
      <c r="G15" s="86">
        <f>'Осн. фін. пок.'!F90/'Осн. фін. пок.'!F94</f>
        <v>0</v>
      </c>
      <c r="H15" s="87" t="s">
        <v>349</v>
      </c>
    </row>
    <row r="16" spans="1:8" ht="20.100000000000001" customHeight="1">
      <c r="A16" s="84" t="s">
        <v>350</v>
      </c>
      <c r="B16" s="15"/>
      <c r="C16" s="85"/>
      <c r="D16" s="90"/>
      <c r="E16" s="90"/>
      <c r="F16" s="90"/>
      <c r="G16" s="90"/>
      <c r="H16" s="87"/>
    </row>
    <row r="17" spans="1:10" ht="42.75" customHeight="1">
      <c r="A17" s="91" t="s">
        <v>351</v>
      </c>
      <c r="B17" s="15">
        <v>5200</v>
      </c>
      <c r="C17" s="85"/>
      <c r="D17" s="86" t="e">
        <f>'IV. Кап. інвестиції'!C6/'I. Фін результат'!C96</f>
        <v>#DIV/0!</v>
      </c>
      <c r="E17" s="86">
        <f>'IV. Кап. інвестиції'!D6/'I. Фін результат'!D96</f>
        <v>1.168421052631579</v>
      </c>
      <c r="F17" s="86">
        <f>'IV. Кап. інвестиції'!E6/'I. Фін результат'!E96</f>
        <v>1.168421052631579</v>
      </c>
      <c r="G17" s="86">
        <f>'IV. Кап. інвестиції'!F6/'I. Фін результат'!F96</f>
        <v>0.88888888888888884</v>
      </c>
      <c r="H17" s="87"/>
    </row>
    <row r="18" spans="1:10" ht="75">
      <c r="A18" s="91" t="s">
        <v>352</v>
      </c>
      <c r="B18" s="15">
        <v>5210</v>
      </c>
      <c r="C18" s="85"/>
      <c r="D18" s="86" t="e">
        <f>'Осн. фін. пок.'!C78/'Осн. фін. пок.'!C31</f>
        <v>#DIV/0!</v>
      </c>
      <c r="E18" s="86">
        <f>'Осн. фін. пок.'!D78/'Осн. фін. пок.'!D31</f>
        <v>5.5500000000000001E-2</v>
      </c>
      <c r="F18" s="86">
        <f>'Осн. фін. пок.'!E78/'Осн. фін. пок.'!E31</f>
        <v>6.329835766423357E-2</v>
      </c>
      <c r="G18" s="86">
        <f>'Осн. фін. пок.'!F78/'Осн. фін. пок.'!F31</f>
        <v>3.7209302325581395E-2</v>
      </c>
      <c r="H18" s="87"/>
    </row>
    <row r="19" spans="1:10" ht="42.75" customHeight="1">
      <c r="A19" s="91" t="s">
        <v>353</v>
      </c>
      <c r="B19" s="15">
        <v>5220</v>
      </c>
      <c r="C19" s="85" t="s">
        <v>354</v>
      </c>
      <c r="D19" s="86" t="e">
        <f>'Осн. фін. пок.'!C89/'Осн. фін. пок.'!C88</f>
        <v>#DIV/0!</v>
      </c>
      <c r="E19" s="86">
        <f>'Осн. фін. пок.'!D89/'Осн. фін. пок.'!D88</f>
        <v>0.1</v>
      </c>
      <c r="F19" s="86">
        <f>'Осн. фін. пок.'!E89/'Осн. фін. пок.'!E88</f>
        <v>0.1</v>
      </c>
      <c r="G19" s="86">
        <f>'Осн. фін. пок.'!F89/'Осн. фін. пок.'!F88</f>
        <v>0.1</v>
      </c>
      <c r="H19" s="87" t="s">
        <v>355</v>
      </c>
    </row>
    <row r="20" spans="1:10" ht="20.100000000000001" customHeight="1">
      <c r="A20" s="84" t="s">
        <v>356</v>
      </c>
      <c r="B20" s="15"/>
      <c r="C20" s="85"/>
      <c r="D20" s="90"/>
      <c r="E20" s="90"/>
      <c r="F20" s="90"/>
      <c r="G20" s="90"/>
      <c r="H20" s="87"/>
    </row>
    <row r="21" spans="1:10" ht="75">
      <c r="A21" s="88" t="s">
        <v>357</v>
      </c>
      <c r="B21" s="15">
        <v>5300</v>
      </c>
      <c r="C21" s="85"/>
      <c r="D21" s="90"/>
      <c r="E21" s="90"/>
      <c r="F21" s="90"/>
      <c r="G21" s="90"/>
      <c r="H21" s="87"/>
    </row>
    <row r="22" spans="1:10" ht="20.100000000000001" customHeight="1"/>
    <row r="23" spans="1:10" ht="20.100000000000001" customHeight="1"/>
    <row r="24" spans="1:10" ht="20.100000000000001" customHeight="1"/>
    <row r="25" spans="1:10" s="53" customFormat="1" ht="20.100000000000001" customHeight="1">
      <c r="A25" s="76" t="s">
        <v>151</v>
      </c>
      <c r="B25" s="8"/>
      <c r="C25" s="225" t="s">
        <v>152</v>
      </c>
      <c r="D25" s="225"/>
      <c r="E25" s="225"/>
      <c r="F25" s="225"/>
      <c r="G25" s="78"/>
      <c r="H25" s="226" t="s">
        <v>153</v>
      </c>
      <c r="I25" s="226"/>
      <c r="J25" s="226"/>
    </row>
    <row r="26" spans="1:10" s="7" customFormat="1" ht="20.100000000000001" customHeight="1">
      <c r="A26" s="8"/>
      <c r="B26" s="53"/>
      <c r="C26" s="209" t="s">
        <v>154</v>
      </c>
      <c r="D26" s="209"/>
      <c r="E26" s="209"/>
      <c r="F26" s="209"/>
      <c r="G26" s="79"/>
      <c r="H26" s="203"/>
      <c r="I26" s="203"/>
      <c r="J26" s="203"/>
    </row>
  </sheetData>
  <mergeCells count="13">
    <mergeCell ref="F3:F4"/>
    <mergeCell ref="G3:G4"/>
    <mergeCell ref="H3:H4"/>
    <mergeCell ref="A1:H1"/>
    <mergeCell ref="C25:F25"/>
    <mergeCell ref="H25:J25"/>
    <mergeCell ref="C26:F26"/>
    <mergeCell ref="H26:J26"/>
    <mergeCell ref="A3:A4"/>
    <mergeCell ref="B3:B4"/>
    <mergeCell ref="C3:C4"/>
    <mergeCell ref="D3:D4"/>
    <mergeCell ref="E3:E4"/>
  </mergeCells>
  <pageMargins left="0.39" right="0.59" top="0.39" bottom="0.39" header="0.47" footer="0.31"/>
  <pageSetup paperSize="9" scale="42" orientation="landscape"/>
  <headerFooter alignWithMargins="0">
    <oddHeader>&amp;C&amp;"Times New Roman,обычный"&amp;14
 12&amp;R
&amp;"Times New Roman,обычный"&amp;14Продовження  додатка 1
Таблиця 5</oddHeader>
  </headerFooter>
  <ignoredErrors>
    <ignoredError sqref="E11:F13 G12 E16:F18 E7:F8 G16 D7:D19 G7:G8 E9:G9 E10:G10 G11 G13 E14:G14 E15:G15 G17:G18 E19:G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89"/>
  <sheetViews>
    <sheetView topLeftCell="A16" zoomScale="75" zoomScaleSheetLayoutView="75" workbookViewId="0">
      <selection activeCell="J18" sqref="J18:K18"/>
    </sheetView>
  </sheetViews>
  <sheetFormatPr defaultRowHeight="18.75"/>
  <cols>
    <col min="1" max="1" width="44.85546875" style="7" customWidth="1"/>
    <col min="2" max="2" width="13.5703125" style="54" customWidth="1"/>
    <col min="3" max="3" width="12.7109375" style="7" customWidth="1"/>
    <col min="4" max="4" width="16.140625" style="7" customWidth="1"/>
    <col min="5" max="5" width="15.42578125" style="7" customWidth="1"/>
    <col min="6" max="6" width="16.5703125" style="7" customWidth="1"/>
    <col min="7" max="7" width="15.28515625" style="7" customWidth="1"/>
    <col min="8" max="8" width="16.5703125" style="7" customWidth="1"/>
    <col min="9" max="9" width="16.140625" style="7" customWidth="1"/>
    <col min="10" max="10" width="16.42578125" style="7" customWidth="1"/>
    <col min="11" max="11" width="16.5703125" style="7" customWidth="1"/>
    <col min="12" max="12" width="16.85546875" style="7" customWidth="1"/>
    <col min="13" max="15" width="16.7109375" style="7" customWidth="1"/>
    <col min="16" max="16384" width="9.140625" style="7"/>
  </cols>
  <sheetData>
    <row r="1" spans="1:15">
      <c r="A1" s="248" t="s">
        <v>358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>
      <c r="A2" s="248" t="s">
        <v>359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>
      <c r="A3" s="209" t="s">
        <v>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20.100000000000001" customHeight="1">
      <c r="A4" s="249" t="s">
        <v>360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21.95" customHeight="1">
      <c r="A5" s="250" t="s">
        <v>361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0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6.5" customHeight="1">
      <c r="A7" s="251" t="s">
        <v>362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5" ht="10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s="53" customFormat="1" ht="40.5" customHeight="1">
      <c r="A9" s="227" t="s">
        <v>39</v>
      </c>
      <c r="B9" s="227"/>
      <c r="C9" s="227"/>
      <c r="D9" s="228" t="s">
        <v>41</v>
      </c>
      <c r="E9" s="228"/>
      <c r="F9" s="228" t="s">
        <v>363</v>
      </c>
      <c r="G9" s="228"/>
      <c r="H9" s="228" t="s">
        <v>43</v>
      </c>
      <c r="I9" s="228"/>
      <c r="J9" s="228" t="s">
        <v>44</v>
      </c>
      <c r="K9" s="228"/>
      <c r="L9" s="228" t="s">
        <v>364</v>
      </c>
      <c r="M9" s="228"/>
      <c r="N9" s="228" t="s">
        <v>365</v>
      </c>
      <c r="O9" s="228"/>
    </row>
    <row r="10" spans="1:15" s="53" customFormat="1" ht="18" customHeight="1">
      <c r="A10" s="227">
        <v>1</v>
      </c>
      <c r="B10" s="227"/>
      <c r="C10" s="227"/>
      <c r="D10" s="228">
        <v>2</v>
      </c>
      <c r="E10" s="228"/>
      <c r="F10" s="228">
        <v>3</v>
      </c>
      <c r="G10" s="228"/>
      <c r="H10" s="228">
        <v>4</v>
      </c>
      <c r="I10" s="228"/>
      <c r="J10" s="228">
        <v>5</v>
      </c>
      <c r="K10" s="228"/>
      <c r="L10" s="228">
        <v>6</v>
      </c>
      <c r="M10" s="228"/>
      <c r="N10" s="228">
        <v>7</v>
      </c>
      <c r="O10" s="228"/>
    </row>
    <row r="11" spans="1:15" s="53" customFormat="1" ht="60" customHeight="1">
      <c r="A11" s="235" t="s">
        <v>136</v>
      </c>
      <c r="B11" s="236"/>
      <c r="C11" s="237"/>
      <c r="D11" s="252">
        <f>SUM(D12:D14)</f>
        <v>1</v>
      </c>
      <c r="E11" s="253"/>
      <c r="F11" s="252">
        <v>85</v>
      </c>
      <c r="G11" s="253"/>
      <c r="H11" s="252">
        <v>87</v>
      </c>
      <c r="I11" s="253"/>
      <c r="J11" s="252">
        <v>91.5</v>
      </c>
      <c r="K11" s="253"/>
      <c r="L11" s="254">
        <f>J11/H11*100</f>
        <v>105.17241379310344</v>
      </c>
      <c r="M11" s="255"/>
      <c r="N11" s="254">
        <f>J11/D11*100</f>
        <v>9150</v>
      </c>
      <c r="O11" s="255"/>
    </row>
    <row r="12" spans="1:15" s="53" customFormat="1" ht="19.5" customHeight="1">
      <c r="A12" s="256" t="s">
        <v>138</v>
      </c>
      <c r="B12" s="210"/>
      <c r="C12" s="257"/>
      <c r="D12" s="258">
        <v>1</v>
      </c>
      <c r="E12" s="259"/>
      <c r="F12" s="258">
        <v>1</v>
      </c>
      <c r="G12" s="259"/>
      <c r="H12" s="258">
        <v>1</v>
      </c>
      <c r="I12" s="259"/>
      <c r="J12" s="258">
        <v>1</v>
      </c>
      <c r="K12" s="259"/>
      <c r="L12" s="260">
        <f t="shared" ref="L12:L26" si="0">J12/H12*100</f>
        <v>100</v>
      </c>
      <c r="M12" s="261"/>
      <c r="N12" s="260">
        <f t="shared" ref="N12:N26" si="1">J12/D12*100</f>
        <v>100</v>
      </c>
      <c r="O12" s="261"/>
    </row>
    <row r="13" spans="1:15" s="53" customFormat="1" ht="20.100000000000001" customHeight="1">
      <c r="A13" s="256" t="s">
        <v>140</v>
      </c>
      <c r="B13" s="210"/>
      <c r="C13" s="257"/>
      <c r="D13" s="258">
        <v>0</v>
      </c>
      <c r="E13" s="259"/>
      <c r="F13" s="258">
        <v>9</v>
      </c>
      <c r="G13" s="259"/>
      <c r="H13" s="258">
        <v>11</v>
      </c>
      <c r="I13" s="259"/>
      <c r="J13" s="258">
        <v>13</v>
      </c>
      <c r="K13" s="259"/>
      <c r="L13" s="260">
        <f t="shared" si="0"/>
        <v>118.18181818181819</v>
      </c>
      <c r="M13" s="261"/>
      <c r="N13" s="260" t="e">
        <f t="shared" si="1"/>
        <v>#DIV/0!</v>
      </c>
      <c r="O13" s="261"/>
    </row>
    <row r="14" spans="1:15" s="53" customFormat="1" ht="20.100000000000001" customHeight="1">
      <c r="A14" s="256" t="s">
        <v>142</v>
      </c>
      <c r="B14" s="210"/>
      <c r="C14" s="257"/>
      <c r="D14" s="258">
        <v>0</v>
      </c>
      <c r="E14" s="259"/>
      <c r="F14" s="258">
        <v>75</v>
      </c>
      <c r="G14" s="259"/>
      <c r="H14" s="258">
        <v>75</v>
      </c>
      <c r="I14" s="259"/>
      <c r="J14" s="258">
        <v>78</v>
      </c>
      <c r="K14" s="259"/>
      <c r="L14" s="260">
        <f t="shared" si="0"/>
        <v>104</v>
      </c>
      <c r="M14" s="261"/>
      <c r="N14" s="260" t="e">
        <f t="shared" si="1"/>
        <v>#DIV/0!</v>
      </c>
      <c r="O14" s="261"/>
    </row>
    <row r="15" spans="1:15" s="53" customFormat="1">
      <c r="A15" s="235" t="s">
        <v>366</v>
      </c>
      <c r="B15" s="236"/>
      <c r="C15" s="237"/>
      <c r="D15" s="252">
        <f>SUM(D16:D18)</f>
        <v>0</v>
      </c>
      <c r="E15" s="253"/>
      <c r="F15" s="262">
        <f>SUM(F16:F18)</f>
        <v>10000</v>
      </c>
      <c r="G15" s="263"/>
      <c r="H15" s="262">
        <f>SUM(H16:H18)</f>
        <v>10000</v>
      </c>
      <c r="I15" s="263"/>
      <c r="J15" s="264">
        <f>SUM(J16:J18)</f>
        <v>12858.2</v>
      </c>
      <c r="K15" s="265"/>
      <c r="L15" s="254">
        <f t="shared" si="0"/>
        <v>128.58199999999999</v>
      </c>
      <c r="M15" s="255"/>
      <c r="N15" s="254" t="e">
        <f t="shared" si="1"/>
        <v>#DIV/0!</v>
      </c>
      <c r="O15" s="255"/>
    </row>
    <row r="16" spans="1:15" s="53" customFormat="1" ht="20.100000000000001" customHeight="1">
      <c r="A16" s="256" t="s">
        <v>138</v>
      </c>
      <c r="B16" s="210"/>
      <c r="C16" s="257"/>
      <c r="D16" s="258"/>
      <c r="E16" s="259"/>
      <c r="F16" s="266">
        <v>257</v>
      </c>
      <c r="G16" s="267"/>
      <c r="H16" s="266">
        <v>257</v>
      </c>
      <c r="I16" s="267"/>
      <c r="J16" s="268">
        <v>343</v>
      </c>
      <c r="K16" s="269"/>
      <c r="L16" s="260">
        <f t="shared" si="0"/>
        <v>133.46303501945525</v>
      </c>
      <c r="M16" s="261"/>
      <c r="N16" s="260" t="e">
        <f t="shared" si="1"/>
        <v>#DIV/0!</v>
      </c>
      <c r="O16" s="261"/>
    </row>
    <row r="17" spans="1:15" s="53" customFormat="1" ht="20.100000000000001" customHeight="1">
      <c r="A17" s="256" t="s">
        <v>140</v>
      </c>
      <c r="B17" s="210"/>
      <c r="C17" s="257"/>
      <c r="D17" s="258"/>
      <c r="E17" s="259"/>
      <c r="F17" s="266">
        <v>1327</v>
      </c>
      <c r="G17" s="267"/>
      <c r="H17" s="266">
        <v>1327</v>
      </c>
      <c r="I17" s="267"/>
      <c r="J17" s="268">
        <v>1768.2</v>
      </c>
      <c r="K17" s="269"/>
      <c r="L17" s="260">
        <f t="shared" si="0"/>
        <v>133.24792765636775</v>
      </c>
      <c r="M17" s="261"/>
      <c r="N17" s="260" t="e">
        <f t="shared" si="1"/>
        <v>#DIV/0!</v>
      </c>
      <c r="O17" s="261"/>
    </row>
    <row r="18" spans="1:15" s="53" customFormat="1" ht="20.100000000000001" customHeight="1">
      <c r="A18" s="256" t="s">
        <v>142</v>
      </c>
      <c r="B18" s="210"/>
      <c r="C18" s="257"/>
      <c r="D18" s="258"/>
      <c r="E18" s="259"/>
      <c r="F18" s="266">
        <v>8416</v>
      </c>
      <c r="G18" s="267"/>
      <c r="H18" s="266">
        <v>8416</v>
      </c>
      <c r="I18" s="267"/>
      <c r="J18" s="268">
        <v>10747</v>
      </c>
      <c r="K18" s="269"/>
      <c r="L18" s="260">
        <f t="shared" si="0"/>
        <v>127.69724334600761</v>
      </c>
      <c r="M18" s="261"/>
      <c r="N18" s="260" t="e">
        <f t="shared" si="1"/>
        <v>#DIV/0!</v>
      </c>
      <c r="O18" s="261"/>
    </row>
    <row r="19" spans="1:15" s="53" customFormat="1" ht="20.100000000000001" customHeight="1">
      <c r="A19" s="235" t="s">
        <v>367</v>
      </c>
      <c r="B19" s="236"/>
      <c r="C19" s="237"/>
      <c r="D19" s="252">
        <f>'I. Фін результат'!C94</f>
        <v>0</v>
      </c>
      <c r="E19" s="253"/>
      <c r="F19" s="252">
        <f>SUM(F20:G22)</f>
        <v>10000</v>
      </c>
      <c r="G19" s="253"/>
      <c r="H19" s="252">
        <f>SUM(H20:I22)</f>
        <v>10000</v>
      </c>
      <c r="I19" s="253"/>
      <c r="J19" s="264">
        <f>SUM(J20:K22)</f>
        <v>12858.2</v>
      </c>
      <c r="K19" s="265"/>
      <c r="L19" s="254">
        <f t="shared" si="0"/>
        <v>128.58199999999999</v>
      </c>
      <c r="M19" s="255"/>
      <c r="N19" s="254" t="e">
        <f t="shared" si="1"/>
        <v>#DIV/0!</v>
      </c>
      <c r="O19" s="255"/>
    </row>
    <row r="20" spans="1:15" s="53" customFormat="1" ht="20.100000000000001" customHeight="1">
      <c r="A20" s="256" t="s">
        <v>138</v>
      </c>
      <c r="B20" s="210"/>
      <c r="C20" s="257"/>
      <c r="D20" s="258"/>
      <c r="E20" s="259"/>
      <c r="F20" s="268">
        <f>F16</f>
        <v>257</v>
      </c>
      <c r="G20" s="269"/>
      <c r="H20" s="268">
        <f>H16</f>
        <v>257</v>
      </c>
      <c r="I20" s="269"/>
      <c r="J20" s="268">
        <f>J16</f>
        <v>343</v>
      </c>
      <c r="K20" s="269"/>
      <c r="L20" s="260">
        <f t="shared" si="0"/>
        <v>133.46303501945525</v>
      </c>
      <c r="M20" s="261"/>
      <c r="N20" s="260" t="e">
        <f t="shared" si="1"/>
        <v>#DIV/0!</v>
      </c>
      <c r="O20" s="261"/>
    </row>
    <row r="21" spans="1:15" s="53" customFormat="1" ht="20.100000000000001" customHeight="1">
      <c r="A21" s="256" t="s">
        <v>140</v>
      </c>
      <c r="B21" s="210"/>
      <c r="C21" s="257"/>
      <c r="D21" s="258"/>
      <c r="E21" s="259"/>
      <c r="F21" s="268">
        <f>F17</f>
        <v>1327</v>
      </c>
      <c r="G21" s="269"/>
      <c r="H21" s="268">
        <f>H17</f>
        <v>1327</v>
      </c>
      <c r="I21" s="269"/>
      <c r="J21" s="268">
        <f>J17</f>
        <v>1768.2</v>
      </c>
      <c r="K21" s="269"/>
      <c r="L21" s="260">
        <f t="shared" si="0"/>
        <v>133.24792765636775</v>
      </c>
      <c r="M21" s="261"/>
      <c r="N21" s="260" t="e">
        <f t="shared" si="1"/>
        <v>#DIV/0!</v>
      </c>
      <c r="O21" s="261"/>
    </row>
    <row r="22" spans="1:15" s="53" customFormat="1" ht="19.5" customHeight="1">
      <c r="A22" s="256" t="s">
        <v>142</v>
      </c>
      <c r="B22" s="210"/>
      <c r="C22" s="257"/>
      <c r="D22" s="258"/>
      <c r="E22" s="259"/>
      <c r="F22" s="268">
        <f>F18</f>
        <v>8416</v>
      </c>
      <c r="G22" s="269"/>
      <c r="H22" s="268">
        <f>H18</f>
        <v>8416</v>
      </c>
      <c r="I22" s="269"/>
      <c r="J22" s="268">
        <f>J18</f>
        <v>10747</v>
      </c>
      <c r="K22" s="269"/>
      <c r="L22" s="260">
        <f t="shared" si="0"/>
        <v>127.69724334600761</v>
      </c>
      <c r="M22" s="261"/>
      <c r="N22" s="260" t="e">
        <f t="shared" si="1"/>
        <v>#DIV/0!</v>
      </c>
      <c r="O22" s="261"/>
    </row>
    <row r="23" spans="1:15" s="53" customFormat="1" ht="39" customHeight="1">
      <c r="A23" s="235" t="s">
        <v>146</v>
      </c>
      <c r="B23" s="236"/>
      <c r="C23" s="237"/>
      <c r="D23" s="270">
        <f>(D19/D11)/12*1000</f>
        <v>0</v>
      </c>
      <c r="E23" s="271"/>
      <c r="F23" s="262">
        <f>(F19/F11)/12*1000</f>
        <v>9803.9215686274492</v>
      </c>
      <c r="G23" s="263"/>
      <c r="H23" s="262">
        <f>(H19/H11)/12*1000</f>
        <v>9578.5440613026803</v>
      </c>
      <c r="I23" s="263"/>
      <c r="J23" s="262">
        <f>(J19/J11)/12*1000</f>
        <v>11710.564663023681</v>
      </c>
      <c r="K23" s="263"/>
      <c r="L23" s="254">
        <f t="shared" si="0"/>
        <v>122.25829508196723</v>
      </c>
      <c r="M23" s="255"/>
      <c r="N23" s="254" t="e">
        <f t="shared" si="1"/>
        <v>#DIV/0!</v>
      </c>
      <c r="O23" s="255"/>
    </row>
    <row r="24" spans="1:15" s="53" customFormat="1" ht="20.100000000000001" customHeight="1">
      <c r="A24" s="256" t="s">
        <v>138</v>
      </c>
      <c r="B24" s="210"/>
      <c r="C24" s="257"/>
      <c r="D24" s="272">
        <f>(D20/D12)/12*1000</f>
        <v>0</v>
      </c>
      <c r="E24" s="273"/>
      <c r="F24" s="274">
        <f>(F20/F12)/12*1000</f>
        <v>21416.666666666668</v>
      </c>
      <c r="G24" s="275"/>
      <c r="H24" s="274">
        <f>(H20/H12)/12*1000</f>
        <v>21416.666666666668</v>
      </c>
      <c r="I24" s="275"/>
      <c r="J24" s="274">
        <f>(J20/J12)/12*1000</f>
        <v>28583.333333333332</v>
      </c>
      <c r="K24" s="275"/>
      <c r="L24" s="260">
        <f t="shared" si="0"/>
        <v>133.46303501945525</v>
      </c>
      <c r="M24" s="261"/>
      <c r="N24" s="260" t="e">
        <f t="shared" si="1"/>
        <v>#DIV/0!</v>
      </c>
      <c r="O24" s="261"/>
    </row>
    <row r="25" spans="1:15" s="53" customFormat="1" ht="20.100000000000001" customHeight="1">
      <c r="A25" s="256" t="s">
        <v>140</v>
      </c>
      <c r="B25" s="210"/>
      <c r="C25" s="257"/>
      <c r="D25" s="272" t="e">
        <f t="shared" ref="D25:J26" si="2">(D21/D13)/12*1000</f>
        <v>#DIV/0!</v>
      </c>
      <c r="E25" s="273"/>
      <c r="F25" s="274">
        <f t="shared" si="2"/>
        <v>12287.037037037038</v>
      </c>
      <c r="G25" s="275"/>
      <c r="H25" s="274">
        <f t="shared" si="2"/>
        <v>10053.030303030302</v>
      </c>
      <c r="I25" s="275"/>
      <c r="J25" s="274">
        <f t="shared" si="2"/>
        <v>11334.615384615385</v>
      </c>
      <c r="K25" s="275"/>
      <c r="L25" s="260">
        <f t="shared" si="0"/>
        <v>112.74824647846502</v>
      </c>
      <c r="M25" s="261"/>
      <c r="N25" s="260" t="e">
        <f t="shared" si="1"/>
        <v>#DIV/0!</v>
      </c>
      <c r="O25" s="261"/>
    </row>
    <row r="26" spans="1:15" s="53" customFormat="1" ht="20.25" customHeight="1">
      <c r="A26" s="256" t="s">
        <v>142</v>
      </c>
      <c r="B26" s="210"/>
      <c r="C26" s="257"/>
      <c r="D26" s="272" t="e">
        <f t="shared" si="2"/>
        <v>#DIV/0!</v>
      </c>
      <c r="E26" s="273"/>
      <c r="F26" s="274">
        <f t="shared" si="2"/>
        <v>9351.1111111111113</v>
      </c>
      <c r="G26" s="275"/>
      <c r="H26" s="274">
        <f t="shared" si="2"/>
        <v>9351.1111111111113</v>
      </c>
      <c r="I26" s="275"/>
      <c r="J26" s="274">
        <f t="shared" si="2"/>
        <v>11481.837606837606</v>
      </c>
      <c r="K26" s="275"/>
      <c r="L26" s="260">
        <f t="shared" si="0"/>
        <v>122.78581090962268</v>
      </c>
      <c r="M26" s="261"/>
      <c r="N26" s="260" t="e">
        <f t="shared" si="1"/>
        <v>#DIV/0!</v>
      </c>
      <c r="O26" s="261"/>
    </row>
    <row r="27" spans="1:15" ht="10.5" customHeight="1">
      <c r="A27" s="59"/>
      <c r="B27" s="59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20.100000000000001" customHeight="1">
      <c r="A28" s="276" t="s">
        <v>368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</row>
    <row r="29" spans="1:15" ht="15" customHeight="1">
      <c r="A29" s="60"/>
      <c r="B29" s="60"/>
      <c r="C29" s="60"/>
      <c r="D29" s="60"/>
      <c r="E29" s="60"/>
      <c r="F29" s="60"/>
      <c r="G29" s="60"/>
      <c r="H29" s="60"/>
      <c r="I29" s="60"/>
    </row>
    <row r="30" spans="1:15" ht="21.95" customHeight="1">
      <c r="A30" s="250" t="s">
        <v>369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</row>
    <row r="31" spans="1:15" ht="10.5" customHeight="1"/>
    <row r="32" spans="1:15" ht="60" customHeight="1">
      <c r="A32" s="61" t="s">
        <v>370</v>
      </c>
      <c r="B32" s="277" t="s">
        <v>371</v>
      </c>
      <c r="C32" s="278"/>
      <c r="D32" s="278"/>
      <c r="E32" s="278"/>
      <c r="F32" s="227" t="s">
        <v>372</v>
      </c>
      <c r="G32" s="227"/>
      <c r="H32" s="227"/>
      <c r="I32" s="227"/>
      <c r="J32" s="227"/>
      <c r="K32" s="227"/>
      <c r="L32" s="227"/>
      <c r="M32" s="227"/>
      <c r="N32" s="227"/>
      <c r="O32" s="227"/>
    </row>
    <row r="33" spans="1:15" ht="18" customHeight="1">
      <c r="A33" s="61">
        <v>1</v>
      </c>
      <c r="B33" s="277">
        <v>2</v>
      </c>
      <c r="C33" s="278"/>
      <c r="D33" s="278"/>
      <c r="E33" s="278"/>
      <c r="F33" s="227">
        <v>3</v>
      </c>
      <c r="G33" s="227"/>
      <c r="H33" s="227"/>
      <c r="I33" s="227"/>
      <c r="J33" s="227"/>
      <c r="K33" s="227"/>
      <c r="L33" s="227"/>
      <c r="M33" s="227"/>
      <c r="N33" s="227"/>
      <c r="O33" s="227"/>
    </row>
    <row r="34" spans="1:15" ht="20.100000000000001" customHeight="1">
      <c r="A34" s="62"/>
      <c r="B34" s="279"/>
      <c r="C34" s="280"/>
      <c r="D34" s="280"/>
      <c r="E34" s="280"/>
      <c r="F34" s="281"/>
      <c r="G34" s="281"/>
      <c r="H34" s="281"/>
      <c r="I34" s="281"/>
      <c r="J34" s="281"/>
      <c r="K34" s="281"/>
      <c r="L34" s="281"/>
      <c r="M34" s="281"/>
      <c r="N34" s="281"/>
      <c r="O34" s="281"/>
    </row>
    <row r="35" spans="1:15" ht="20.100000000000001" customHeight="1">
      <c r="A35" s="62"/>
      <c r="B35" s="279"/>
      <c r="C35" s="280"/>
      <c r="D35" s="280"/>
      <c r="E35" s="280"/>
      <c r="F35" s="281"/>
      <c r="G35" s="281"/>
      <c r="H35" s="281"/>
      <c r="I35" s="281"/>
      <c r="J35" s="281"/>
      <c r="K35" s="281"/>
      <c r="L35" s="281"/>
      <c r="M35" s="281"/>
      <c r="N35" s="281"/>
      <c r="O35" s="281"/>
    </row>
    <row r="36" spans="1:15" ht="20.100000000000001" customHeight="1">
      <c r="A36" s="62"/>
      <c r="B36" s="279"/>
      <c r="C36" s="280"/>
      <c r="D36" s="280"/>
      <c r="E36" s="280"/>
      <c r="F36" s="281"/>
      <c r="G36" s="281"/>
      <c r="H36" s="281"/>
      <c r="I36" s="281"/>
      <c r="J36" s="281"/>
      <c r="K36" s="281"/>
      <c r="L36" s="281"/>
      <c r="M36" s="281"/>
      <c r="N36" s="281"/>
      <c r="O36" s="281"/>
    </row>
    <row r="37" spans="1:15" ht="20.100000000000001" customHeight="1">
      <c r="A37" s="62"/>
      <c r="B37" s="279"/>
      <c r="C37" s="280"/>
      <c r="D37" s="280"/>
      <c r="E37" s="280"/>
      <c r="F37" s="281"/>
      <c r="G37" s="281"/>
      <c r="H37" s="281"/>
      <c r="I37" s="281"/>
      <c r="J37" s="281"/>
      <c r="K37" s="281"/>
      <c r="L37" s="281"/>
      <c r="M37" s="281"/>
      <c r="N37" s="281"/>
      <c r="O37" s="281"/>
    </row>
    <row r="38" spans="1:15" ht="20.100000000000001" customHeight="1">
      <c r="A38" s="62"/>
      <c r="B38" s="279"/>
      <c r="C38" s="280"/>
      <c r="D38" s="280"/>
      <c r="E38" s="280"/>
      <c r="F38" s="281"/>
      <c r="G38" s="281"/>
      <c r="H38" s="281"/>
      <c r="I38" s="281"/>
      <c r="J38" s="281"/>
      <c r="K38" s="281"/>
      <c r="L38" s="281"/>
      <c r="M38" s="281"/>
      <c r="N38" s="281"/>
      <c r="O38" s="281"/>
    </row>
    <row r="39" spans="1:15" ht="20.100000000000001" customHeight="1">
      <c r="A39" s="62"/>
      <c r="B39" s="279"/>
      <c r="C39" s="280"/>
      <c r="D39" s="280"/>
      <c r="E39" s="280"/>
      <c r="F39" s="281"/>
      <c r="G39" s="281"/>
      <c r="H39" s="281"/>
      <c r="I39" s="281"/>
      <c r="J39" s="281"/>
      <c r="K39" s="281"/>
      <c r="L39" s="281"/>
      <c r="M39" s="281"/>
      <c r="N39" s="281"/>
      <c r="O39" s="281"/>
    </row>
    <row r="40" spans="1:15" ht="20.100000000000001" customHeight="1">
      <c r="A40" s="62"/>
      <c r="B40" s="279"/>
      <c r="C40" s="280"/>
      <c r="D40" s="280"/>
      <c r="E40" s="280"/>
      <c r="F40" s="281"/>
      <c r="G40" s="281"/>
      <c r="H40" s="281"/>
      <c r="I40" s="281"/>
      <c r="J40" s="281"/>
      <c r="K40" s="281"/>
      <c r="L40" s="281"/>
      <c r="M40" s="281"/>
      <c r="N40" s="281"/>
      <c r="O40" s="281"/>
    </row>
    <row r="41" spans="1:15" ht="20.100000000000001" customHeight="1">
      <c r="A41" s="62"/>
      <c r="B41" s="279"/>
      <c r="C41" s="280"/>
      <c r="D41" s="280"/>
      <c r="E41" s="280"/>
      <c r="F41" s="279"/>
      <c r="G41" s="280"/>
      <c r="H41" s="280"/>
      <c r="I41" s="280"/>
      <c r="J41" s="280"/>
      <c r="K41" s="280"/>
      <c r="L41" s="280"/>
      <c r="M41" s="280"/>
      <c r="N41" s="280"/>
      <c r="O41" s="282"/>
    </row>
    <row r="42" spans="1:15" ht="20.100000000000001" customHeight="1">
      <c r="A42" s="62"/>
      <c r="B42" s="279"/>
      <c r="C42" s="280"/>
      <c r="D42" s="280"/>
      <c r="E42" s="282"/>
      <c r="F42" s="279"/>
      <c r="G42" s="280"/>
      <c r="H42" s="280"/>
      <c r="I42" s="280"/>
      <c r="J42" s="280"/>
      <c r="K42" s="280"/>
      <c r="L42" s="280"/>
      <c r="M42" s="280"/>
      <c r="N42" s="280"/>
      <c r="O42" s="282"/>
    </row>
    <row r="43" spans="1:15" ht="20.100000000000001" customHeight="1">
      <c r="A43" s="5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21.95" customHeight="1">
      <c r="A44" s="283" t="s">
        <v>373</v>
      </c>
      <c r="B44" s="283"/>
      <c r="C44" s="283"/>
      <c r="D44" s="283"/>
      <c r="E44" s="283"/>
      <c r="F44" s="283"/>
      <c r="G44" s="283"/>
      <c r="H44" s="283"/>
      <c r="I44" s="283"/>
      <c r="J44" s="283"/>
    </row>
    <row r="45" spans="1:15" ht="20.100000000000001" customHeight="1">
      <c r="A45" s="63"/>
    </row>
    <row r="46" spans="1:15" ht="63.95" customHeight="1">
      <c r="A46" s="229" t="s">
        <v>374</v>
      </c>
      <c r="B46" s="215" t="s">
        <v>375</v>
      </c>
      <c r="C46" s="217"/>
      <c r="D46" s="228" t="s">
        <v>376</v>
      </c>
      <c r="E46" s="228"/>
      <c r="F46" s="228"/>
      <c r="G46" s="228" t="s">
        <v>377</v>
      </c>
      <c r="H46" s="228"/>
      <c r="I46" s="228"/>
      <c r="J46" s="215" t="s">
        <v>378</v>
      </c>
      <c r="K46" s="216"/>
      <c r="L46" s="217"/>
      <c r="M46" s="228" t="s">
        <v>379</v>
      </c>
      <c r="N46" s="228"/>
      <c r="O46" s="228"/>
    </row>
    <row r="47" spans="1:15" ht="150">
      <c r="A47" s="230"/>
      <c r="B47" s="15" t="s">
        <v>380</v>
      </c>
      <c r="C47" s="15" t="s">
        <v>381</v>
      </c>
      <c r="D47" s="15" t="s">
        <v>382</v>
      </c>
      <c r="E47" s="15" t="s">
        <v>383</v>
      </c>
      <c r="F47" s="15" t="s">
        <v>384</v>
      </c>
      <c r="G47" s="15" t="s">
        <v>382</v>
      </c>
      <c r="H47" s="15" t="s">
        <v>383</v>
      </c>
      <c r="I47" s="15" t="s">
        <v>384</v>
      </c>
      <c r="J47" s="15" t="s">
        <v>382</v>
      </c>
      <c r="K47" s="15" t="s">
        <v>383</v>
      </c>
      <c r="L47" s="15" t="s">
        <v>384</v>
      </c>
      <c r="M47" s="15" t="s">
        <v>382</v>
      </c>
      <c r="N47" s="15" t="s">
        <v>383</v>
      </c>
      <c r="O47" s="15" t="s">
        <v>384</v>
      </c>
    </row>
    <row r="48" spans="1:15" ht="18" customHeight="1">
      <c r="A48" s="15">
        <v>1</v>
      </c>
      <c r="B48" s="15">
        <v>2</v>
      </c>
      <c r="C48" s="15">
        <v>3</v>
      </c>
      <c r="D48" s="15">
        <v>4</v>
      </c>
      <c r="E48" s="15">
        <v>5</v>
      </c>
      <c r="F48" s="15">
        <v>6</v>
      </c>
      <c r="G48" s="15">
        <v>7</v>
      </c>
      <c r="H48" s="28">
        <v>8</v>
      </c>
      <c r="I48" s="28">
        <v>9</v>
      </c>
      <c r="J48" s="28">
        <v>10</v>
      </c>
      <c r="K48" s="28">
        <v>11</v>
      </c>
      <c r="L48" s="28">
        <v>12</v>
      </c>
      <c r="M48" s="28">
        <v>13</v>
      </c>
      <c r="N48" s="28">
        <v>14</v>
      </c>
      <c r="O48" s="28">
        <v>15</v>
      </c>
    </row>
    <row r="49" spans="1:15" ht="20.100000000000001" customHeight="1">
      <c r="A49" s="64"/>
      <c r="B49" s="65"/>
      <c r="C49" s="65"/>
      <c r="D49" s="31"/>
      <c r="E49" s="31"/>
      <c r="F49" s="66"/>
      <c r="G49" s="31"/>
      <c r="H49" s="31"/>
      <c r="I49" s="66"/>
      <c r="J49" s="31"/>
      <c r="K49" s="31"/>
      <c r="L49" s="66"/>
      <c r="M49" s="31"/>
      <c r="N49" s="31"/>
      <c r="O49" s="66"/>
    </row>
    <row r="50" spans="1:15" ht="20.100000000000001" customHeight="1">
      <c r="A50" s="64"/>
      <c r="B50" s="65"/>
      <c r="C50" s="65"/>
      <c r="D50" s="31"/>
      <c r="E50" s="31"/>
      <c r="F50" s="66"/>
      <c r="G50" s="31"/>
      <c r="H50" s="31"/>
      <c r="I50" s="66"/>
      <c r="J50" s="31"/>
      <c r="K50" s="31"/>
      <c r="L50" s="66"/>
      <c r="M50" s="31"/>
      <c r="N50" s="31"/>
      <c r="O50" s="66"/>
    </row>
    <row r="51" spans="1:15" ht="20.100000000000001" customHeight="1">
      <c r="A51" s="67" t="s">
        <v>243</v>
      </c>
      <c r="B51" s="68">
        <v>100</v>
      </c>
      <c r="C51" s="68">
        <v>100</v>
      </c>
      <c r="D51" s="32">
        <f>SUM(D49:D50)</f>
        <v>0</v>
      </c>
      <c r="E51" s="69"/>
      <c r="F51" s="70"/>
      <c r="G51" s="32">
        <f>SUM(G49:G50)</f>
        <v>0</v>
      </c>
      <c r="H51" s="69"/>
      <c r="I51" s="70"/>
      <c r="J51" s="32">
        <f>SUM(J49:J50)</f>
        <v>0</v>
      </c>
      <c r="K51" s="69"/>
      <c r="L51" s="70"/>
      <c r="M51" s="32">
        <f>SUM(M49:M50)</f>
        <v>0</v>
      </c>
      <c r="N51" s="69"/>
      <c r="O51" s="70"/>
    </row>
    <row r="52" spans="1:15" ht="20.100000000000001" customHeight="1">
      <c r="A52" s="71"/>
      <c r="B52" s="72"/>
      <c r="C52" s="72"/>
      <c r="D52" s="72"/>
      <c r="E52" s="72"/>
      <c r="F52" s="73"/>
      <c r="G52" s="73"/>
      <c r="H52" s="73"/>
      <c r="I52" s="56"/>
      <c r="J52" s="56"/>
      <c r="K52" s="56"/>
      <c r="L52" s="56"/>
      <c r="M52" s="56"/>
      <c r="N52" s="56"/>
      <c r="O52" s="56"/>
    </row>
    <row r="53" spans="1:15" ht="21.95" customHeight="1">
      <c r="A53" s="250" t="s">
        <v>385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</row>
    <row r="54" spans="1:15" ht="20.100000000000001" customHeight="1">
      <c r="A54" s="63"/>
    </row>
    <row r="55" spans="1:15" ht="63.95" customHeight="1">
      <c r="A55" s="15" t="s">
        <v>386</v>
      </c>
      <c r="B55" s="228" t="s">
        <v>387</v>
      </c>
      <c r="C55" s="228"/>
      <c r="D55" s="228" t="s">
        <v>388</v>
      </c>
      <c r="E55" s="228"/>
      <c r="F55" s="228" t="s">
        <v>389</v>
      </c>
      <c r="G55" s="228"/>
      <c r="H55" s="228" t="s">
        <v>390</v>
      </c>
      <c r="I55" s="228"/>
      <c r="J55" s="228"/>
      <c r="K55" s="215" t="s">
        <v>391</v>
      </c>
      <c r="L55" s="217"/>
      <c r="M55" s="215" t="s">
        <v>392</v>
      </c>
      <c r="N55" s="216"/>
      <c r="O55" s="217"/>
    </row>
    <row r="56" spans="1:15" ht="18" customHeight="1">
      <c r="A56" s="28">
        <v>1</v>
      </c>
      <c r="B56" s="227">
        <v>2</v>
      </c>
      <c r="C56" s="227"/>
      <c r="D56" s="227">
        <v>3</v>
      </c>
      <c r="E56" s="227"/>
      <c r="F56" s="284">
        <v>4</v>
      </c>
      <c r="G56" s="284"/>
      <c r="H56" s="227">
        <v>5</v>
      </c>
      <c r="I56" s="227"/>
      <c r="J56" s="227"/>
      <c r="K56" s="227">
        <v>6</v>
      </c>
      <c r="L56" s="227"/>
      <c r="M56" s="277">
        <v>7</v>
      </c>
      <c r="N56" s="278"/>
      <c r="O56" s="285"/>
    </row>
    <row r="57" spans="1:15" ht="20.100000000000001" customHeight="1">
      <c r="A57" s="64"/>
      <c r="B57" s="286"/>
      <c r="C57" s="286"/>
      <c r="D57" s="287"/>
      <c r="E57" s="287"/>
      <c r="F57" s="288"/>
      <c r="G57" s="288"/>
      <c r="H57" s="228"/>
      <c r="I57" s="228"/>
      <c r="J57" s="228"/>
      <c r="K57" s="258"/>
      <c r="L57" s="259"/>
      <c r="M57" s="286"/>
      <c r="N57" s="286"/>
      <c r="O57" s="286"/>
    </row>
    <row r="58" spans="1:15" ht="20.100000000000001" customHeight="1">
      <c r="A58" s="64"/>
      <c r="B58" s="289"/>
      <c r="C58" s="290"/>
      <c r="D58" s="258"/>
      <c r="E58" s="259"/>
      <c r="F58" s="291"/>
      <c r="G58" s="292"/>
      <c r="H58" s="215"/>
      <c r="I58" s="216"/>
      <c r="J58" s="217"/>
      <c r="K58" s="258"/>
      <c r="L58" s="259"/>
      <c r="M58" s="289"/>
      <c r="N58" s="293"/>
      <c r="O58" s="290"/>
    </row>
    <row r="59" spans="1:15" ht="20.100000000000001" customHeight="1">
      <c r="A59" s="64"/>
      <c r="B59" s="286"/>
      <c r="C59" s="286"/>
      <c r="D59" s="287"/>
      <c r="E59" s="287"/>
      <c r="F59" s="288"/>
      <c r="G59" s="288"/>
      <c r="H59" s="228"/>
      <c r="I59" s="228"/>
      <c r="J59" s="228"/>
      <c r="K59" s="258"/>
      <c r="L59" s="259"/>
      <c r="M59" s="286"/>
      <c r="N59" s="286"/>
      <c r="O59" s="286"/>
    </row>
    <row r="60" spans="1:15" ht="20.100000000000001" customHeight="1">
      <c r="A60" s="67" t="s">
        <v>243</v>
      </c>
      <c r="B60" s="218" t="s">
        <v>393</v>
      </c>
      <c r="C60" s="218"/>
      <c r="D60" s="218" t="s">
        <v>393</v>
      </c>
      <c r="E60" s="218"/>
      <c r="F60" s="218" t="s">
        <v>393</v>
      </c>
      <c r="G60" s="218"/>
      <c r="H60" s="218"/>
      <c r="I60" s="218"/>
      <c r="J60" s="218"/>
      <c r="K60" s="252">
        <f>SUM(K57:K59)</f>
        <v>0</v>
      </c>
      <c r="L60" s="253"/>
      <c r="M60" s="294"/>
      <c r="N60" s="294"/>
      <c r="O60" s="294"/>
    </row>
    <row r="61" spans="1:15" ht="20.100000000000001" customHeight="1">
      <c r="A61" s="73"/>
      <c r="B61" s="8"/>
      <c r="C61" s="8"/>
      <c r="D61" s="8"/>
      <c r="E61" s="8"/>
      <c r="F61" s="8"/>
      <c r="G61" s="8"/>
      <c r="H61" s="8"/>
      <c r="I61" s="8"/>
      <c r="J61" s="8"/>
      <c r="K61" s="53"/>
      <c r="L61" s="53"/>
      <c r="M61" s="53"/>
      <c r="N61" s="53"/>
      <c r="O61" s="53"/>
    </row>
    <row r="62" spans="1:15" ht="21.95" customHeight="1">
      <c r="A62" s="250" t="s">
        <v>394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</row>
    <row r="63" spans="1:15" ht="20.100000000000001" customHeight="1">
      <c r="A63" s="56"/>
      <c r="B63" s="74"/>
      <c r="C63" s="56"/>
      <c r="D63" s="56"/>
      <c r="E63" s="56"/>
      <c r="F63" s="56"/>
      <c r="G63" s="56"/>
      <c r="H63" s="56"/>
      <c r="I63" s="33"/>
    </row>
    <row r="64" spans="1:15" ht="63.95" customHeight="1">
      <c r="A64" s="228" t="s">
        <v>395</v>
      </c>
      <c r="B64" s="228"/>
      <c r="C64" s="228"/>
      <c r="D64" s="228" t="s">
        <v>396</v>
      </c>
      <c r="E64" s="228"/>
      <c r="F64" s="228"/>
      <c r="G64" s="228" t="s">
        <v>397</v>
      </c>
      <c r="H64" s="228"/>
      <c r="I64" s="228"/>
      <c r="J64" s="228" t="s">
        <v>398</v>
      </c>
      <c r="K64" s="228"/>
      <c r="L64" s="228"/>
      <c r="M64" s="228" t="s">
        <v>399</v>
      </c>
      <c r="N64" s="228"/>
      <c r="O64" s="228"/>
    </row>
    <row r="65" spans="1:15" ht="18" customHeight="1">
      <c r="A65" s="228">
        <v>1</v>
      </c>
      <c r="B65" s="228"/>
      <c r="C65" s="228"/>
      <c r="D65" s="228">
        <v>2</v>
      </c>
      <c r="E65" s="228"/>
      <c r="F65" s="228"/>
      <c r="G65" s="228">
        <v>3</v>
      </c>
      <c r="H65" s="228"/>
      <c r="I65" s="228"/>
      <c r="J65" s="227">
        <v>4</v>
      </c>
      <c r="K65" s="227"/>
      <c r="L65" s="227"/>
      <c r="M65" s="227">
        <v>5</v>
      </c>
      <c r="N65" s="227"/>
      <c r="O65" s="227"/>
    </row>
    <row r="66" spans="1:15" ht="20.100000000000001" customHeight="1">
      <c r="A66" s="295" t="s">
        <v>400</v>
      </c>
      <c r="B66" s="295"/>
      <c r="C66" s="295"/>
      <c r="D66" s="287"/>
      <c r="E66" s="287"/>
      <c r="F66" s="287"/>
      <c r="G66" s="287"/>
      <c r="H66" s="287"/>
      <c r="I66" s="287"/>
      <c r="J66" s="287"/>
      <c r="K66" s="287"/>
      <c r="L66" s="287"/>
      <c r="M66" s="296">
        <f>D66+G66-J66</f>
        <v>0</v>
      </c>
      <c r="N66" s="296"/>
      <c r="O66" s="296"/>
    </row>
    <row r="67" spans="1:15" ht="20.100000000000001" customHeight="1">
      <c r="A67" s="295" t="s">
        <v>401</v>
      </c>
      <c r="B67" s="295"/>
      <c r="C67" s="295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</row>
    <row r="68" spans="1:15" ht="20.100000000000001" customHeight="1">
      <c r="A68" s="295"/>
      <c r="B68" s="295"/>
      <c r="C68" s="295"/>
      <c r="D68" s="258"/>
      <c r="E68" s="297"/>
      <c r="F68" s="259"/>
      <c r="G68" s="258"/>
      <c r="H68" s="297"/>
      <c r="I68" s="259"/>
      <c r="J68" s="258"/>
      <c r="K68" s="297"/>
      <c r="L68" s="259"/>
      <c r="M68" s="258"/>
      <c r="N68" s="297"/>
      <c r="O68" s="259"/>
    </row>
    <row r="69" spans="1:15" ht="20.100000000000001" customHeight="1">
      <c r="A69" s="295" t="s">
        <v>402</v>
      </c>
      <c r="B69" s="295"/>
      <c r="C69" s="295"/>
      <c r="D69" s="287"/>
      <c r="E69" s="287"/>
      <c r="F69" s="287"/>
      <c r="G69" s="287"/>
      <c r="H69" s="287"/>
      <c r="I69" s="287"/>
      <c r="J69" s="287"/>
      <c r="K69" s="287"/>
      <c r="L69" s="287"/>
      <c r="M69" s="296">
        <f>D69+G69-J69</f>
        <v>0</v>
      </c>
      <c r="N69" s="296"/>
      <c r="O69" s="296"/>
    </row>
    <row r="70" spans="1:15" ht="20.100000000000001" customHeight="1">
      <c r="A70" s="295" t="s">
        <v>403</v>
      </c>
      <c r="B70" s="295"/>
      <c r="C70" s="295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</row>
    <row r="71" spans="1:15" ht="20.100000000000001" customHeight="1">
      <c r="A71" s="295"/>
      <c r="B71" s="295"/>
      <c r="C71" s="295"/>
      <c r="D71" s="258"/>
      <c r="E71" s="297"/>
      <c r="F71" s="259"/>
      <c r="G71" s="258"/>
      <c r="H71" s="297"/>
      <c r="I71" s="259"/>
      <c r="J71" s="258"/>
      <c r="K71" s="297"/>
      <c r="L71" s="259"/>
      <c r="M71" s="258"/>
      <c r="N71" s="297"/>
      <c r="O71" s="259"/>
    </row>
    <row r="72" spans="1:15" ht="20.100000000000001" customHeight="1">
      <c r="A72" s="295" t="s">
        <v>404</v>
      </c>
      <c r="B72" s="295"/>
      <c r="C72" s="295"/>
      <c r="D72" s="287"/>
      <c r="E72" s="287"/>
      <c r="F72" s="287"/>
      <c r="G72" s="287"/>
      <c r="H72" s="287"/>
      <c r="I72" s="287"/>
      <c r="J72" s="287"/>
      <c r="K72" s="287"/>
      <c r="L72" s="287"/>
      <c r="M72" s="296">
        <f>D72+G72-J72</f>
        <v>0</v>
      </c>
      <c r="N72" s="296"/>
      <c r="O72" s="296"/>
    </row>
    <row r="73" spans="1:15" ht="20.100000000000001" customHeight="1">
      <c r="A73" s="295" t="s">
        <v>401</v>
      </c>
      <c r="B73" s="295"/>
      <c r="C73" s="295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</row>
    <row r="74" spans="1:15" ht="20.100000000000001" customHeight="1">
      <c r="A74" s="256"/>
      <c r="B74" s="210"/>
      <c r="C74" s="25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</row>
    <row r="75" spans="1:15" ht="20.100000000000001" customHeight="1">
      <c r="A75" s="235" t="s">
        <v>243</v>
      </c>
      <c r="B75" s="236"/>
      <c r="C75" s="237"/>
      <c r="D75" s="298">
        <f>SUM(D66,D69,D72)</f>
        <v>0</v>
      </c>
      <c r="E75" s="298"/>
      <c r="F75" s="298"/>
      <c r="G75" s="298">
        <f>SUM(G66,G69,G72)</f>
        <v>0</v>
      </c>
      <c r="H75" s="298"/>
      <c r="I75" s="298"/>
      <c r="J75" s="298">
        <f>SUM(J66,J69,J72)</f>
        <v>0</v>
      </c>
      <c r="K75" s="298"/>
      <c r="L75" s="298"/>
      <c r="M75" s="298">
        <f>D75+G75-J75</f>
        <v>0</v>
      </c>
      <c r="N75" s="298"/>
      <c r="O75" s="298"/>
    </row>
    <row r="76" spans="1:15">
      <c r="C76" s="75"/>
      <c r="D76" s="75"/>
      <c r="E76" s="75"/>
    </row>
    <row r="77" spans="1:15">
      <c r="C77" s="75"/>
      <c r="D77" s="75"/>
      <c r="E77" s="75"/>
    </row>
    <row r="78" spans="1:15">
      <c r="A78" s="76" t="s">
        <v>151</v>
      </c>
      <c r="B78" s="8"/>
      <c r="C78" s="225" t="s">
        <v>152</v>
      </c>
      <c r="D78" s="225"/>
      <c r="E78" s="225"/>
      <c r="F78" s="225"/>
      <c r="G78" s="78"/>
      <c r="H78" s="226" t="s">
        <v>153</v>
      </c>
      <c r="I78" s="226"/>
      <c r="J78" s="226"/>
    </row>
    <row r="79" spans="1:15">
      <c r="A79" s="8"/>
      <c r="B79" s="53"/>
      <c r="C79" s="209" t="s">
        <v>154</v>
      </c>
      <c r="D79" s="209"/>
      <c r="E79" s="209"/>
      <c r="F79" s="209"/>
      <c r="G79" s="79"/>
      <c r="H79" s="203"/>
      <c r="I79" s="203"/>
      <c r="J79" s="203"/>
    </row>
    <row r="80" spans="1:15">
      <c r="C80" s="75"/>
      <c r="D80" s="75"/>
      <c r="E80" s="75"/>
    </row>
    <row r="81" spans="3:5">
      <c r="C81" s="75"/>
      <c r="D81" s="75"/>
      <c r="E81" s="75"/>
    </row>
    <row r="82" spans="3:5">
      <c r="C82" s="75"/>
      <c r="D82" s="75"/>
      <c r="E82" s="75"/>
    </row>
    <row r="83" spans="3:5">
      <c r="C83" s="75"/>
      <c r="D83" s="75"/>
      <c r="E83" s="75"/>
    </row>
    <row r="84" spans="3:5">
      <c r="C84" s="75"/>
      <c r="D84" s="75"/>
      <c r="E84" s="75"/>
    </row>
    <row r="85" spans="3:5">
      <c r="C85" s="75"/>
      <c r="D85" s="75"/>
      <c r="E85" s="75"/>
    </row>
    <row r="86" spans="3:5">
      <c r="C86" s="75"/>
      <c r="D86" s="75"/>
      <c r="E86" s="75"/>
    </row>
    <row r="87" spans="3:5">
      <c r="C87" s="75"/>
      <c r="D87" s="75"/>
      <c r="E87" s="75"/>
    </row>
    <row r="88" spans="3:5">
      <c r="C88" s="75"/>
      <c r="D88" s="75"/>
      <c r="E88" s="75"/>
    </row>
    <row r="89" spans="3:5">
      <c r="C89" s="75"/>
      <c r="D89" s="75"/>
      <c r="E89" s="75"/>
    </row>
  </sheetData>
  <mergeCells count="265">
    <mergeCell ref="C79:F79"/>
    <mergeCell ref="H79:J79"/>
    <mergeCell ref="A46:A47"/>
    <mergeCell ref="A75:C75"/>
    <mergeCell ref="D75:F75"/>
    <mergeCell ref="G75:I75"/>
    <mergeCell ref="J75:L75"/>
    <mergeCell ref="M75:O75"/>
    <mergeCell ref="C78:F78"/>
    <mergeCell ref="H78:J78"/>
    <mergeCell ref="A73:C73"/>
    <mergeCell ref="D73:F73"/>
    <mergeCell ref="G73:I73"/>
    <mergeCell ref="J73:L73"/>
    <mergeCell ref="M73:O73"/>
    <mergeCell ref="A74:C74"/>
    <mergeCell ref="D74:F74"/>
    <mergeCell ref="G74:I74"/>
    <mergeCell ref="J74:L74"/>
    <mergeCell ref="M74:O74"/>
    <mergeCell ref="A71:C71"/>
    <mergeCell ref="D71:F71"/>
    <mergeCell ref="G71:I71"/>
    <mergeCell ref="J71:L71"/>
    <mergeCell ref="M71:O71"/>
    <mergeCell ref="A72:C72"/>
    <mergeCell ref="D72:F72"/>
    <mergeCell ref="G72:I72"/>
    <mergeCell ref="J72:L72"/>
    <mergeCell ref="M72:O72"/>
    <mergeCell ref="A69:C69"/>
    <mergeCell ref="D69:F69"/>
    <mergeCell ref="G69:I69"/>
    <mergeCell ref="J69:L69"/>
    <mergeCell ref="M69:O69"/>
    <mergeCell ref="A70:C70"/>
    <mergeCell ref="D70:F70"/>
    <mergeCell ref="G70:I70"/>
    <mergeCell ref="J70:L70"/>
    <mergeCell ref="M70:O70"/>
    <mergeCell ref="A67:C67"/>
    <mergeCell ref="D67:F67"/>
    <mergeCell ref="G67:I67"/>
    <mergeCell ref="J67:L67"/>
    <mergeCell ref="M67:O67"/>
    <mergeCell ref="A68:C68"/>
    <mergeCell ref="D68:F68"/>
    <mergeCell ref="G68:I68"/>
    <mergeCell ref="J68:L68"/>
    <mergeCell ref="M68:O68"/>
    <mergeCell ref="A65:C65"/>
    <mergeCell ref="D65:F65"/>
    <mergeCell ref="G65:I65"/>
    <mergeCell ref="J65:L65"/>
    <mergeCell ref="M65:O65"/>
    <mergeCell ref="A66:C66"/>
    <mergeCell ref="D66:F66"/>
    <mergeCell ref="G66:I66"/>
    <mergeCell ref="J66:L66"/>
    <mergeCell ref="M66:O66"/>
    <mergeCell ref="A62:O62"/>
    <mergeCell ref="A64:C64"/>
    <mergeCell ref="D64:F64"/>
    <mergeCell ref="G64:I64"/>
    <mergeCell ref="J64:L64"/>
    <mergeCell ref="M64:O64"/>
    <mergeCell ref="B60:C60"/>
    <mergeCell ref="D60:E60"/>
    <mergeCell ref="F60:G60"/>
    <mergeCell ref="H60:J60"/>
    <mergeCell ref="K60:L60"/>
    <mergeCell ref="M60:O60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B56:C56"/>
    <mergeCell ref="D56:E56"/>
    <mergeCell ref="F56:G56"/>
    <mergeCell ref="H56:J56"/>
    <mergeCell ref="K56:L56"/>
    <mergeCell ref="M56:O56"/>
    <mergeCell ref="A53:O53"/>
    <mergeCell ref="B55:C55"/>
    <mergeCell ref="D55:E55"/>
    <mergeCell ref="F55:G55"/>
    <mergeCell ref="H55:J55"/>
    <mergeCell ref="K55:L55"/>
    <mergeCell ref="M55:O55"/>
    <mergeCell ref="A44:J44"/>
    <mergeCell ref="B46:C46"/>
    <mergeCell ref="D46:F46"/>
    <mergeCell ref="G46:I46"/>
    <mergeCell ref="J46:L46"/>
    <mergeCell ref="M46:O46"/>
    <mergeCell ref="B40:E40"/>
    <mergeCell ref="F40:O40"/>
    <mergeCell ref="B41:E41"/>
    <mergeCell ref="F41:O41"/>
    <mergeCell ref="B42:E42"/>
    <mergeCell ref="F42:O42"/>
    <mergeCell ref="B37:E37"/>
    <mergeCell ref="F37:O37"/>
    <mergeCell ref="B38:E38"/>
    <mergeCell ref="F38:O38"/>
    <mergeCell ref="B39:E39"/>
    <mergeCell ref="F39:O39"/>
    <mergeCell ref="B34:E34"/>
    <mergeCell ref="F34:O34"/>
    <mergeCell ref="B35:E35"/>
    <mergeCell ref="F35:O35"/>
    <mergeCell ref="B36:E36"/>
    <mergeCell ref="F36:O36"/>
    <mergeCell ref="A28:O28"/>
    <mergeCell ref="A30:O30"/>
    <mergeCell ref="B32:E32"/>
    <mergeCell ref="F32:O32"/>
    <mergeCell ref="B33:E33"/>
    <mergeCell ref="F33:O33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  <mergeCell ref="N23:O23"/>
    <mergeCell ref="A24:C24"/>
    <mergeCell ref="D24:E24"/>
    <mergeCell ref="F24:G24"/>
    <mergeCell ref="H24:I24"/>
    <mergeCell ref="J24:K24"/>
    <mergeCell ref="L24:M24"/>
    <mergeCell ref="N24:O24"/>
    <mergeCell ref="A23:C23"/>
    <mergeCell ref="D23:E23"/>
    <mergeCell ref="F23:G23"/>
    <mergeCell ref="H23:I23"/>
    <mergeCell ref="J23:K23"/>
    <mergeCell ref="L23:M23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  <mergeCell ref="N19:O19"/>
    <mergeCell ref="A20:C20"/>
    <mergeCell ref="D20:E20"/>
    <mergeCell ref="F20:G20"/>
    <mergeCell ref="H20:I20"/>
    <mergeCell ref="J20:K20"/>
    <mergeCell ref="L20:M20"/>
    <mergeCell ref="N20:O20"/>
    <mergeCell ref="A19:C19"/>
    <mergeCell ref="D19:E19"/>
    <mergeCell ref="F19:G19"/>
    <mergeCell ref="H19:I19"/>
    <mergeCell ref="J19:K19"/>
    <mergeCell ref="L19:M19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5:O15"/>
    <mergeCell ref="A16:C16"/>
    <mergeCell ref="D16:E16"/>
    <mergeCell ref="F16:G16"/>
    <mergeCell ref="H16:I16"/>
    <mergeCell ref="J16:K16"/>
    <mergeCell ref="L16:M16"/>
    <mergeCell ref="N16:O16"/>
    <mergeCell ref="A15:C15"/>
    <mergeCell ref="D15:E15"/>
    <mergeCell ref="F15:G15"/>
    <mergeCell ref="H15:I15"/>
    <mergeCell ref="J15:K15"/>
    <mergeCell ref="L15:M15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N11:O11"/>
    <mergeCell ref="A12:C12"/>
    <mergeCell ref="D12:E12"/>
    <mergeCell ref="F12:G12"/>
    <mergeCell ref="H12:I12"/>
    <mergeCell ref="J12:K12"/>
    <mergeCell ref="L12:M12"/>
    <mergeCell ref="N12:O12"/>
    <mergeCell ref="A11:C11"/>
    <mergeCell ref="D11:E11"/>
    <mergeCell ref="F11:G11"/>
    <mergeCell ref="H11:I11"/>
    <mergeCell ref="J11:K11"/>
    <mergeCell ref="L11:M11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A1:O1"/>
    <mergeCell ref="A2:O2"/>
    <mergeCell ref="A3:O3"/>
    <mergeCell ref="A4:O4"/>
    <mergeCell ref="A5:O5"/>
    <mergeCell ref="A7:O7"/>
  </mergeCells>
  <pageMargins left="0.39" right="0.39" top="0.39" bottom="0.39" header="0.28000000000000003" footer="0.16"/>
  <pageSetup paperSize="9" scale="47" orientation="landscape" horizontalDpi="1200" verticalDpi="1200"/>
  <headerFooter alignWithMargins="0">
    <oddHeader xml:space="preserve">&amp;C&amp;"Times New Roman,обычный"&amp;14 
13
&amp;R
&amp;"Times New Roman,обычный"&amp;14Продовження додатка 1
Таблиця 6
</oddHeader>
  </headerFooter>
  <rowBreaks count="1" manualBreakCount="1">
    <brk id="42" max="14" man="1"/>
  </rowBreaks>
  <ignoredErrors>
    <ignoredError sqref="K60 K51:M51 H51:J51 D51:G51" formulaRange="1"/>
    <ignoredError sqref="K23 O12:O26 N11:N26 L11:M11 O11 L23:M23 L12:M22 F23:I23 D23:D26 F24:K26 L24:M2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AE68"/>
  <sheetViews>
    <sheetView view="pageBreakPreview" topLeftCell="A13" zoomScale="50" zoomScaleNormal="60" workbookViewId="0">
      <selection activeCell="X33" sqref="X33"/>
    </sheetView>
  </sheetViews>
  <sheetFormatPr defaultRowHeight="18.75"/>
  <cols>
    <col min="1" max="1" width="8.28515625" style="7" customWidth="1"/>
    <col min="2" max="2" width="28.7109375" style="7" customWidth="1"/>
    <col min="3" max="6" width="11.28515625" style="7" customWidth="1"/>
    <col min="7" max="31" width="11" style="7" customWidth="1"/>
    <col min="32" max="16384" width="9.140625" style="7"/>
  </cols>
  <sheetData>
    <row r="1" spans="1:3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5"/>
      <c r="R1" s="45"/>
      <c r="S1" s="45"/>
      <c r="T1" s="45"/>
      <c r="U1" s="45"/>
      <c r="AB1" s="299"/>
      <c r="AC1" s="300"/>
      <c r="AD1" s="300"/>
      <c r="AE1" s="300"/>
    </row>
    <row r="2" spans="1:31" ht="18.75" customHeight="1">
      <c r="B2" s="1" t="s">
        <v>405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41.25" customHeight="1">
      <c r="A4" s="231" t="s">
        <v>406</v>
      </c>
      <c r="B4" s="231" t="s">
        <v>407</v>
      </c>
      <c r="C4" s="320" t="s">
        <v>408</v>
      </c>
      <c r="D4" s="321"/>
      <c r="E4" s="321"/>
      <c r="F4" s="322"/>
      <c r="G4" s="320" t="s">
        <v>409</v>
      </c>
      <c r="H4" s="321"/>
      <c r="I4" s="321"/>
      <c r="J4" s="321"/>
      <c r="K4" s="321"/>
      <c r="L4" s="321"/>
      <c r="M4" s="322"/>
      <c r="N4" s="215" t="s">
        <v>410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7"/>
      <c r="Z4" s="354" t="s">
        <v>411</v>
      </c>
      <c r="AA4" s="355"/>
      <c r="AB4" s="356"/>
      <c r="AC4" s="359" t="s">
        <v>412</v>
      </c>
      <c r="AD4" s="360"/>
      <c r="AE4" s="361"/>
    </row>
    <row r="5" spans="1:31" ht="48.75" customHeight="1">
      <c r="A5" s="232"/>
      <c r="B5" s="232"/>
      <c r="C5" s="365"/>
      <c r="D5" s="366"/>
      <c r="E5" s="366"/>
      <c r="F5" s="367"/>
      <c r="G5" s="365"/>
      <c r="H5" s="366"/>
      <c r="I5" s="366"/>
      <c r="J5" s="366"/>
      <c r="K5" s="366"/>
      <c r="L5" s="366"/>
      <c r="M5" s="367"/>
      <c r="N5" s="215" t="s">
        <v>413</v>
      </c>
      <c r="O5" s="216"/>
      <c r="P5" s="216"/>
      <c r="Q5" s="217"/>
      <c r="R5" s="215" t="s">
        <v>414</v>
      </c>
      <c r="S5" s="216"/>
      <c r="T5" s="216"/>
      <c r="U5" s="217"/>
      <c r="V5" s="215" t="s">
        <v>415</v>
      </c>
      <c r="W5" s="216"/>
      <c r="X5" s="216"/>
      <c r="Y5" s="217"/>
      <c r="Z5" s="357"/>
      <c r="AA5" s="357"/>
      <c r="AB5" s="358"/>
      <c r="AC5" s="362"/>
      <c r="AD5" s="363"/>
      <c r="AE5" s="364"/>
    </row>
    <row r="6" spans="1:31" ht="18" customHeight="1">
      <c r="A6" s="11">
        <v>1</v>
      </c>
      <c r="B6" s="12">
        <v>2</v>
      </c>
      <c r="C6" s="301">
        <v>3</v>
      </c>
      <c r="D6" s="302"/>
      <c r="E6" s="302"/>
      <c r="F6" s="303"/>
      <c r="G6" s="301">
        <v>4</v>
      </c>
      <c r="H6" s="302"/>
      <c r="I6" s="302"/>
      <c r="J6" s="302"/>
      <c r="K6" s="302"/>
      <c r="L6" s="302"/>
      <c r="M6" s="303"/>
      <c r="N6" s="304">
        <v>5</v>
      </c>
      <c r="O6" s="305"/>
      <c r="P6" s="305"/>
      <c r="Q6" s="306"/>
      <c r="R6" s="304">
        <v>6</v>
      </c>
      <c r="S6" s="305"/>
      <c r="T6" s="305"/>
      <c r="U6" s="306"/>
      <c r="V6" s="304">
        <v>7</v>
      </c>
      <c r="W6" s="305"/>
      <c r="X6" s="305"/>
      <c r="Y6" s="306"/>
      <c r="Z6" s="305">
        <v>8</v>
      </c>
      <c r="AA6" s="305"/>
      <c r="AB6" s="306"/>
      <c r="AC6" s="304">
        <v>9</v>
      </c>
      <c r="AD6" s="305"/>
      <c r="AE6" s="306"/>
    </row>
    <row r="7" spans="1:31" ht="20.100000000000001" customHeight="1">
      <c r="A7" s="11"/>
      <c r="B7" s="12"/>
      <c r="C7" s="301"/>
      <c r="D7" s="302"/>
      <c r="E7" s="302"/>
      <c r="F7" s="303"/>
      <c r="G7" s="307"/>
      <c r="H7" s="308"/>
      <c r="I7" s="308"/>
      <c r="J7" s="308"/>
      <c r="K7" s="308"/>
      <c r="L7" s="308"/>
      <c r="M7" s="309"/>
      <c r="N7" s="307"/>
      <c r="O7" s="308"/>
      <c r="P7" s="308"/>
      <c r="Q7" s="309"/>
      <c r="R7" s="307"/>
      <c r="S7" s="308"/>
      <c r="T7" s="308"/>
      <c r="U7" s="309"/>
      <c r="V7" s="307"/>
      <c r="W7" s="308"/>
      <c r="X7" s="308"/>
      <c r="Y7" s="309"/>
      <c r="Z7" s="310" t="e">
        <f>(V7/R7)*100</f>
        <v>#DIV/0!</v>
      </c>
      <c r="AA7" s="310"/>
      <c r="AB7" s="311"/>
      <c r="AC7" s="312" t="e">
        <f>(V7/N7)*100</f>
        <v>#DIV/0!</v>
      </c>
      <c r="AD7" s="310"/>
      <c r="AE7" s="311"/>
    </row>
    <row r="8" spans="1:31" ht="20.100000000000001" customHeight="1">
      <c r="A8" s="11"/>
      <c r="B8" s="12"/>
      <c r="C8" s="301"/>
      <c r="D8" s="302"/>
      <c r="E8" s="302"/>
      <c r="F8" s="303"/>
      <c r="G8" s="307"/>
      <c r="H8" s="308"/>
      <c r="I8" s="308"/>
      <c r="J8" s="308"/>
      <c r="K8" s="308"/>
      <c r="L8" s="308"/>
      <c r="M8" s="309"/>
      <c r="N8" s="307"/>
      <c r="O8" s="308"/>
      <c r="P8" s="308"/>
      <c r="Q8" s="309"/>
      <c r="R8" s="307"/>
      <c r="S8" s="308"/>
      <c r="T8" s="308"/>
      <c r="U8" s="309"/>
      <c r="V8" s="307"/>
      <c r="W8" s="308"/>
      <c r="X8" s="308"/>
      <c r="Y8" s="309"/>
      <c r="Z8" s="310" t="e">
        <f>(V8/R8)*100</f>
        <v>#DIV/0!</v>
      </c>
      <c r="AA8" s="310"/>
      <c r="AB8" s="311"/>
      <c r="AC8" s="312" t="e">
        <f>(V8/N8)*100</f>
        <v>#DIV/0!</v>
      </c>
      <c r="AD8" s="310"/>
      <c r="AE8" s="311"/>
    </row>
    <row r="9" spans="1:31" ht="20.100000000000001" customHeight="1">
      <c r="A9" s="11"/>
      <c r="B9" s="12"/>
      <c r="C9" s="301"/>
      <c r="D9" s="302"/>
      <c r="E9" s="302"/>
      <c r="F9" s="303"/>
      <c r="G9" s="307"/>
      <c r="H9" s="308"/>
      <c r="I9" s="308"/>
      <c r="J9" s="308"/>
      <c r="K9" s="308"/>
      <c r="L9" s="308"/>
      <c r="M9" s="309"/>
      <c r="N9" s="307"/>
      <c r="O9" s="308"/>
      <c r="P9" s="308"/>
      <c r="Q9" s="309"/>
      <c r="R9" s="307"/>
      <c r="S9" s="308"/>
      <c r="T9" s="308"/>
      <c r="U9" s="309"/>
      <c r="V9" s="307"/>
      <c r="W9" s="308"/>
      <c r="X9" s="308"/>
      <c r="Y9" s="309"/>
      <c r="Z9" s="310" t="e">
        <f>(V9/R9)*100</f>
        <v>#DIV/0!</v>
      </c>
      <c r="AA9" s="310"/>
      <c r="AB9" s="311"/>
      <c r="AC9" s="312" t="e">
        <f>(V9/N9)*100</f>
        <v>#DIV/0!</v>
      </c>
      <c r="AD9" s="310"/>
      <c r="AE9" s="311"/>
    </row>
    <row r="10" spans="1:31" ht="20.100000000000001" customHeight="1">
      <c r="A10" s="11"/>
      <c r="B10" s="12"/>
      <c r="C10" s="301"/>
      <c r="D10" s="302"/>
      <c r="E10" s="302"/>
      <c r="F10" s="303"/>
      <c r="G10" s="307"/>
      <c r="H10" s="308"/>
      <c r="I10" s="308"/>
      <c r="J10" s="308"/>
      <c r="K10" s="308"/>
      <c r="L10" s="308"/>
      <c r="M10" s="309"/>
      <c r="N10" s="307"/>
      <c r="O10" s="308"/>
      <c r="P10" s="308"/>
      <c r="Q10" s="309"/>
      <c r="R10" s="307"/>
      <c r="S10" s="308"/>
      <c r="T10" s="308"/>
      <c r="U10" s="309"/>
      <c r="V10" s="307"/>
      <c r="W10" s="308"/>
      <c r="X10" s="308"/>
      <c r="Y10" s="309"/>
      <c r="Z10" s="310" t="e">
        <f>(V10/R10)*100</f>
        <v>#DIV/0!</v>
      </c>
      <c r="AA10" s="310"/>
      <c r="AB10" s="311"/>
      <c r="AC10" s="312" t="e">
        <f>(V10/N10)*100</f>
        <v>#DIV/0!</v>
      </c>
      <c r="AD10" s="310"/>
      <c r="AE10" s="311"/>
    </row>
    <row r="11" spans="1:31" ht="20.100000000000001" customHeight="1">
      <c r="A11" s="313" t="s">
        <v>243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5"/>
      <c r="N11" s="252">
        <f>SUM(N7:N10)</f>
        <v>0</v>
      </c>
      <c r="O11" s="316"/>
      <c r="P11" s="316"/>
      <c r="Q11" s="253"/>
      <c r="R11" s="252">
        <f>SUM(R7:R10)</f>
        <v>0</v>
      </c>
      <c r="S11" s="316"/>
      <c r="T11" s="316"/>
      <c r="U11" s="253"/>
      <c r="V11" s="252">
        <f>SUM(V7:V10)</f>
        <v>0</v>
      </c>
      <c r="W11" s="316"/>
      <c r="X11" s="316"/>
      <c r="Y11" s="253"/>
      <c r="Z11" s="317" t="e">
        <f>(V11/R11)*100</f>
        <v>#DIV/0!</v>
      </c>
      <c r="AA11" s="317"/>
      <c r="AB11" s="318"/>
      <c r="AC11" s="319" t="e">
        <f>(V11/N11)*100</f>
        <v>#DIV/0!</v>
      </c>
      <c r="AD11" s="317"/>
      <c r="AE11" s="318"/>
    </row>
    <row r="12" spans="1:31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3"/>
      <c r="N12" s="43"/>
      <c r="O12" s="43"/>
      <c r="P12" s="43"/>
      <c r="Q12" s="46"/>
      <c r="R12" s="46"/>
      <c r="S12" s="46"/>
      <c r="T12" s="46"/>
      <c r="U12" s="46"/>
      <c r="V12" s="46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1" customFormat="1" ht="18.75" customHeight="1">
      <c r="B13" s="1" t="s">
        <v>416</v>
      </c>
    </row>
    <row r="14" spans="1:31" s="1" customFormat="1" ht="18.75" customHeight="1"/>
    <row r="15" spans="1:31" ht="39.75" customHeight="1">
      <c r="A15" s="238" t="s">
        <v>406</v>
      </c>
      <c r="B15" s="238" t="s">
        <v>417</v>
      </c>
      <c r="C15" s="228" t="s">
        <v>407</v>
      </c>
      <c r="D15" s="228"/>
      <c r="E15" s="228"/>
      <c r="F15" s="228"/>
      <c r="G15" s="320" t="s">
        <v>409</v>
      </c>
      <c r="H15" s="321"/>
      <c r="I15" s="321"/>
      <c r="J15" s="321"/>
      <c r="K15" s="321"/>
      <c r="L15" s="321"/>
      <c r="M15" s="322"/>
      <c r="N15" s="320" t="s">
        <v>418</v>
      </c>
      <c r="O15" s="321"/>
      <c r="P15" s="322"/>
      <c r="Q15" s="320" t="s">
        <v>410</v>
      </c>
      <c r="R15" s="321"/>
      <c r="S15" s="321"/>
      <c r="T15" s="321"/>
      <c r="U15" s="321"/>
      <c r="V15" s="321"/>
      <c r="W15" s="321"/>
      <c r="X15" s="321"/>
      <c r="Y15" s="322"/>
      <c r="Z15" s="359" t="s">
        <v>411</v>
      </c>
      <c r="AA15" s="360"/>
      <c r="AB15" s="361"/>
      <c r="AC15" s="359" t="s">
        <v>412</v>
      </c>
      <c r="AD15" s="360"/>
      <c r="AE15" s="361"/>
    </row>
    <row r="16" spans="1:31" ht="18.75" customHeight="1">
      <c r="A16" s="238"/>
      <c r="B16" s="238"/>
      <c r="C16" s="228"/>
      <c r="D16" s="228"/>
      <c r="E16" s="228"/>
      <c r="F16" s="228"/>
      <c r="G16" s="368"/>
      <c r="H16" s="347"/>
      <c r="I16" s="347"/>
      <c r="J16" s="347"/>
      <c r="K16" s="347"/>
      <c r="L16" s="347"/>
      <c r="M16" s="369"/>
      <c r="N16" s="368"/>
      <c r="O16" s="347"/>
      <c r="P16" s="369"/>
      <c r="Q16" s="228" t="s">
        <v>413</v>
      </c>
      <c r="R16" s="228"/>
      <c r="S16" s="228"/>
      <c r="T16" s="228" t="s">
        <v>414</v>
      </c>
      <c r="U16" s="228"/>
      <c r="V16" s="228"/>
      <c r="W16" s="228" t="s">
        <v>415</v>
      </c>
      <c r="X16" s="228"/>
      <c r="Y16" s="228"/>
      <c r="Z16" s="370"/>
      <c r="AA16" s="371"/>
      <c r="AB16" s="372"/>
      <c r="AC16" s="370"/>
      <c r="AD16" s="371"/>
      <c r="AE16" s="372"/>
    </row>
    <row r="17" spans="1:31" ht="27.75" customHeight="1">
      <c r="A17" s="238"/>
      <c r="B17" s="238"/>
      <c r="C17" s="228"/>
      <c r="D17" s="228"/>
      <c r="E17" s="228"/>
      <c r="F17" s="228"/>
      <c r="G17" s="365"/>
      <c r="H17" s="366"/>
      <c r="I17" s="366"/>
      <c r="J17" s="366"/>
      <c r="K17" s="366"/>
      <c r="L17" s="366"/>
      <c r="M17" s="367"/>
      <c r="N17" s="365"/>
      <c r="O17" s="366"/>
      <c r="P17" s="367"/>
      <c r="Q17" s="228"/>
      <c r="R17" s="228"/>
      <c r="S17" s="228"/>
      <c r="T17" s="228"/>
      <c r="U17" s="228"/>
      <c r="V17" s="228"/>
      <c r="W17" s="228"/>
      <c r="X17" s="228"/>
      <c r="Y17" s="228"/>
      <c r="Z17" s="362"/>
      <c r="AA17" s="363"/>
      <c r="AB17" s="364"/>
      <c r="AC17" s="362"/>
      <c r="AD17" s="363"/>
      <c r="AE17" s="364"/>
    </row>
    <row r="18" spans="1:31" ht="18" customHeight="1">
      <c r="A18" s="11">
        <v>1</v>
      </c>
      <c r="B18" s="11">
        <v>2</v>
      </c>
      <c r="C18" s="323">
        <v>3</v>
      </c>
      <c r="D18" s="323"/>
      <c r="E18" s="323"/>
      <c r="F18" s="323"/>
      <c r="G18" s="301">
        <v>4</v>
      </c>
      <c r="H18" s="302"/>
      <c r="I18" s="302"/>
      <c r="J18" s="302"/>
      <c r="K18" s="302"/>
      <c r="L18" s="302"/>
      <c r="M18" s="303"/>
      <c r="N18" s="301">
        <v>5</v>
      </c>
      <c r="O18" s="302"/>
      <c r="P18" s="303"/>
      <c r="Q18" s="301">
        <v>6</v>
      </c>
      <c r="R18" s="302"/>
      <c r="S18" s="303"/>
      <c r="T18" s="301">
        <v>7</v>
      </c>
      <c r="U18" s="302"/>
      <c r="V18" s="303"/>
      <c r="W18" s="301">
        <v>8</v>
      </c>
      <c r="X18" s="302"/>
      <c r="Y18" s="303"/>
      <c r="Z18" s="301">
        <v>9</v>
      </c>
      <c r="AA18" s="302"/>
      <c r="AB18" s="303"/>
      <c r="AC18" s="301">
        <v>10</v>
      </c>
      <c r="AD18" s="302"/>
      <c r="AE18" s="303"/>
    </row>
    <row r="19" spans="1:31" ht="20.100000000000001" customHeight="1">
      <c r="A19" s="17"/>
      <c r="B19" s="18"/>
      <c r="C19" s="324"/>
      <c r="D19" s="324"/>
      <c r="E19" s="324"/>
      <c r="F19" s="324"/>
      <c r="G19" s="307"/>
      <c r="H19" s="308"/>
      <c r="I19" s="308"/>
      <c r="J19" s="308"/>
      <c r="K19" s="308"/>
      <c r="L19" s="308"/>
      <c r="M19" s="309"/>
      <c r="N19" s="325"/>
      <c r="O19" s="326"/>
      <c r="P19" s="327"/>
      <c r="Q19" s="328"/>
      <c r="R19" s="329"/>
      <c r="S19" s="330"/>
      <c r="T19" s="328"/>
      <c r="U19" s="329"/>
      <c r="V19" s="330"/>
      <c r="W19" s="328"/>
      <c r="X19" s="329"/>
      <c r="Y19" s="330"/>
      <c r="Z19" s="310" t="e">
        <f>(W19/T19)*100</f>
        <v>#DIV/0!</v>
      </c>
      <c r="AA19" s="310"/>
      <c r="AB19" s="311"/>
      <c r="AC19" s="310" t="e">
        <f>(W19/Q19)*100</f>
        <v>#DIV/0!</v>
      </c>
      <c r="AD19" s="310"/>
      <c r="AE19" s="311"/>
    </row>
    <row r="20" spans="1:31" ht="20.100000000000001" customHeight="1">
      <c r="A20" s="17"/>
      <c r="B20" s="18"/>
      <c r="C20" s="324"/>
      <c r="D20" s="324"/>
      <c r="E20" s="324"/>
      <c r="F20" s="324"/>
      <c r="G20" s="307"/>
      <c r="H20" s="308"/>
      <c r="I20" s="308"/>
      <c r="J20" s="308"/>
      <c r="K20" s="308"/>
      <c r="L20" s="308"/>
      <c r="M20" s="309"/>
      <c r="N20" s="325"/>
      <c r="O20" s="326"/>
      <c r="P20" s="327"/>
      <c r="Q20" s="328"/>
      <c r="R20" s="329"/>
      <c r="S20" s="330"/>
      <c r="T20" s="328"/>
      <c r="U20" s="329"/>
      <c r="V20" s="330"/>
      <c r="W20" s="328"/>
      <c r="X20" s="329"/>
      <c r="Y20" s="330"/>
      <c r="Z20" s="310" t="e">
        <f>(W20/T20)*100</f>
        <v>#DIV/0!</v>
      </c>
      <c r="AA20" s="310"/>
      <c r="AB20" s="311"/>
      <c r="AC20" s="310" t="e">
        <f>(W20/Q20)*100</f>
        <v>#DIV/0!</v>
      </c>
      <c r="AD20" s="310"/>
      <c r="AE20" s="311"/>
    </row>
    <row r="21" spans="1:31" ht="20.100000000000001" customHeight="1">
      <c r="A21" s="17"/>
      <c r="B21" s="18"/>
      <c r="C21" s="324"/>
      <c r="D21" s="324"/>
      <c r="E21" s="324"/>
      <c r="F21" s="324"/>
      <c r="G21" s="307"/>
      <c r="H21" s="308"/>
      <c r="I21" s="308"/>
      <c r="J21" s="308"/>
      <c r="K21" s="308"/>
      <c r="L21" s="308"/>
      <c r="M21" s="309"/>
      <c r="N21" s="325"/>
      <c r="O21" s="326"/>
      <c r="P21" s="327"/>
      <c r="Q21" s="328"/>
      <c r="R21" s="329"/>
      <c r="S21" s="330"/>
      <c r="T21" s="328"/>
      <c r="U21" s="329"/>
      <c r="V21" s="330"/>
      <c r="W21" s="328"/>
      <c r="X21" s="329"/>
      <c r="Y21" s="330"/>
      <c r="Z21" s="310" t="e">
        <f>(W21/T21)*100</f>
        <v>#DIV/0!</v>
      </c>
      <c r="AA21" s="310"/>
      <c r="AB21" s="311"/>
      <c r="AC21" s="310" t="e">
        <f>(W21/Q21)*100</f>
        <v>#DIV/0!</v>
      </c>
      <c r="AD21" s="310"/>
      <c r="AE21" s="311"/>
    </row>
    <row r="22" spans="1:31" ht="20.100000000000001" customHeight="1">
      <c r="A22" s="17"/>
      <c r="B22" s="18"/>
      <c r="C22" s="324"/>
      <c r="D22" s="324"/>
      <c r="E22" s="324"/>
      <c r="F22" s="324"/>
      <c r="G22" s="307"/>
      <c r="H22" s="308"/>
      <c r="I22" s="308"/>
      <c r="J22" s="308"/>
      <c r="K22" s="308"/>
      <c r="L22" s="308"/>
      <c r="M22" s="309"/>
      <c r="N22" s="325"/>
      <c r="O22" s="326"/>
      <c r="P22" s="327"/>
      <c r="Q22" s="328"/>
      <c r="R22" s="329"/>
      <c r="S22" s="330"/>
      <c r="T22" s="328"/>
      <c r="U22" s="329"/>
      <c r="V22" s="330"/>
      <c r="W22" s="328"/>
      <c r="X22" s="329"/>
      <c r="Y22" s="330"/>
      <c r="Z22" s="310" t="e">
        <f>(W22/T22)*100</f>
        <v>#DIV/0!</v>
      </c>
      <c r="AA22" s="310"/>
      <c r="AB22" s="311"/>
      <c r="AC22" s="310" t="e">
        <f>(W22/Q22)*100</f>
        <v>#DIV/0!</v>
      </c>
      <c r="AD22" s="310"/>
      <c r="AE22" s="311"/>
    </row>
    <row r="23" spans="1:31" ht="20.100000000000001" customHeight="1">
      <c r="A23" s="313" t="s">
        <v>243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5"/>
      <c r="N23" s="313"/>
      <c r="O23" s="314"/>
      <c r="P23" s="315"/>
      <c r="Q23" s="331">
        <f>SUM(Q19:Q22)</f>
        <v>0</v>
      </c>
      <c r="R23" s="332"/>
      <c r="S23" s="333"/>
      <c r="T23" s="331">
        <f>SUM(T19:T22)</f>
        <v>0</v>
      </c>
      <c r="U23" s="332"/>
      <c r="V23" s="333"/>
      <c r="W23" s="331">
        <f>SUM(W19:W22)</f>
        <v>0</v>
      </c>
      <c r="X23" s="332"/>
      <c r="Y23" s="333"/>
      <c r="Z23" s="317" t="e">
        <f>(W23/T23)*100</f>
        <v>#DIV/0!</v>
      </c>
      <c r="AA23" s="317"/>
      <c r="AB23" s="318"/>
      <c r="AC23" s="317" t="e">
        <f>(W23/Q23)*100</f>
        <v>#DIV/0!</v>
      </c>
      <c r="AD23" s="317"/>
      <c r="AE23" s="318"/>
    </row>
    <row r="24" spans="1:3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Q24" s="45"/>
      <c r="R24" s="45"/>
      <c r="S24" s="45"/>
      <c r="T24" s="45"/>
      <c r="U24" s="45"/>
      <c r="AE24" s="45"/>
    </row>
    <row r="25" spans="1:3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45"/>
      <c r="R25" s="45"/>
      <c r="S25" s="45"/>
      <c r="T25" s="45"/>
      <c r="U25" s="45"/>
      <c r="AE25" s="45"/>
    </row>
    <row r="26" spans="1:31" s="1" customFormat="1" ht="18.75" customHeight="1">
      <c r="B26" s="1" t="s">
        <v>419</v>
      </c>
    </row>
    <row r="27" spans="1:31">
      <c r="A27" s="19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AE27" s="52" t="s">
        <v>420</v>
      </c>
    </row>
    <row r="28" spans="1:31" ht="30" customHeight="1">
      <c r="A28" s="228" t="s">
        <v>406</v>
      </c>
      <c r="B28" s="228" t="s">
        <v>421</v>
      </c>
      <c r="C28" s="228"/>
      <c r="D28" s="228"/>
      <c r="E28" s="228"/>
      <c r="F28" s="228"/>
      <c r="G28" s="228" t="s">
        <v>422</v>
      </c>
      <c r="H28" s="228"/>
      <c r="I28" s="228"/>
      <c r="J28" s="228"/>
      <c r="K28" s="228"/>
      <c r="L28" s="228" t="s">
        <v>423</v>
      </c>
      <c r="M28" s="228"/>
      <c r="N28" s="228"/>
      <c r="O28" s="228"/>
      <c r="P28" s="228"/>
      <c r="Q28" s="228" t="s">
        <v>424</v>
      </c>
      <c r="R28" s="228"/>
      <c r="S28" s="228"/>
      <c r="T28" s="228"/>
      <c r="U28" s="228"/>
      <c r="V28" s="228" t="s">
        <v>425</v>
      </c>
      <c r="W28" s="228"/>
      <c r="X28" s="228"/>
      <c r="Y28" s="228"/>
      <c r="Z28" s="228"/>
      <c r="AA28" s="228" t="s">
        <v>243</v>
      </c>
      <c r="AB28" s="228"/>
      <c r="AC28" s="228"/>
      <c r="AD28" s="228"/>
      <c r="AE28" s="228"/>
    </row>
    <row r="29" spans="1:31" ht="30" customHeight="1">
      <c r="A29" s="228"/>
      <c r="B29" s="228"/>
      <c r="C29" s="228"/>
      <c r="D29" s="228"/>
      <c r="E29" s="228"/>
      <c r="F29" s="228"/>
      <c r="G29" s="228" t="s">
        <v>426</v>
      </c>
      <c r="H29" s="228" t="s">
        <v>427</v>
      </c>
      <c r="I29" s="228"/>
      <c r="J29" s="228"/>
      <c r="K29" s="228"/>
      <c r="L29" s="228" t="s">
        <v>426</v>
      </c>
      <c r="M29" s="228" t="s">
        <v>427</v>
      </c>
      <c r="N29" s="228"/>
      <c r="O29" s="228"/>
      <c r="P29" s="228"/>
      <c r="Q29" s="228" t="s">
        <v>426</v>
      </c>
      <c r="R29" s="228" t="s">
        <v>427</v>
      </c>
      <c r="S29" s="228"/>
      <c r="T29" s="228"/>
      <c r="U29" s="228"/>
      <c r="V29" s="228" t="s">
        <v>426</v>
      </c>
      <c r="W29" s="228" t="s">
        <v>427</v>
      </c>
      <c r="X29" s="228"/>
      <c r="Y29" s="228"/>
      <c r="Z29" s="228"/>
      <c r="AA29" s="228" t="s">
        <v>426</v>
      </c>
      <c r="AB29" s="228" t="s">
        <v>427</v>
      </c>
      <c r="AC29" s="228"/>
      <c r="AD29" s="228"/>
      <c r="AE29" s="228"/>
    </row>
    <row r="30" spans="1:31" ht="39.950000000000003" customHeight="1">
      <c r="A30" s="228"/>
      <c r="B30" s="228"/>
      <c r="C30" s="228"/>
      <c r="D30" s="228"/>
      <c r="E30" s="228"/>
      <c r="F30" s="228"/>
      <c r="G30" s="228"/>
      <c r="H30" s="15" t="s">
        <v>428</v>
      </c>
      <c r="I30" s="15" t="s">
        <v>429</v>
      </c>
      <c r="J30" s="15" t="s">
        <v>430</v>
      </c>
      <c r="K30" s="15" t="s">
        <v>162</v>
      </c>
      <c r="L30" s="228"/>
      <c r="M30" s="15" t="s">
        <v>428</v>
      </c>
      <c r="N30" s="15" t="s">
        <v>429</v>
      </c>
      <c r="O30" s="15" t="s">
        <v>430</v>
      </c>
      <c r="P30" s="15" t="s">
        <v>162</v>
      </c>
      <c r="Q30" s="228"/>
      <c r="R30" s="15" t="s">
        <v>428</v>
      </c>
      <c r="S30" s="15" t="s">
        <v>429</v>
      </c>
      <c r="T30" s="15" t="s">
        <v>430</v>
      </c>
      <c r="U30" s="15" t="s">
        <v>162</v>
      </c>
      <c r="V30" s="228"/>
      <c r="W30" s="15" t="s">
        <v>428</v>
      </c>
      <c r="X30" s="15" t="s">
        <v>429</v>
      </c>
      <c r="Y30" s="15" t="s">
        <v>430</v>
      </c>
      <c r="Z30" s="15" t="s">
        <v>162</v>
      </c>
      <c r="AA30" s="228"/>
      <c r="AB30" s="15" t="s">
        <v>428</v>
      </c>
      <c r="AC30" s="15" t="s">
        <v>429</v>
      </c>
      <c r="AD30" s="15" t="s">
        <v>430</v>
      </c>
      <c r="AE30" s="15" t="s">
        <v>162</v>
      </c>
    </row>
    <row r="31" spans="1:31" ht="18" customHeight="1">
      <c r="A31" s="15">
        <v>1</v>
      </c>
      <c r="B31" s="228">
        <v>2</v>
      </c>
      <c r="C31" s="228"/>
      <c r="D31" s="228"/>
      <c r="E31" s="228"/>
      <c r="F31" s="228"/>
      <c r="G31" s="15">
        <v>3</v>
      </c>
      <c r="H31" s="15">
        <v>4</v>
      </c>
      <c r="I31" s="15">
        <v>5</v>
      </c>
      <c r="J31" s="15">
        <v>6</v>
      </c>
      <c r="K31" s="15">
        <v>7</v>
      </c>
      <c r="L31" s="15">
        <v>8</v>
      </c>
      <c r="M31" s="15">
        <v>9</v>
      </c>
      <c r="N31" s="15">
        <v>10</v>
      </c>
      <c r="O31" s="15">
        <v>11</v>
      </c>
      <c r="P31" s="15">
        <v>12</v>
      </c>
      <c r="Q31" s="15">
        <v>13</v>
      </c>
      <c r="R31" s="15">
        <v>14</v>
      </c>
      <c r="S31" s="15">
        <v>15</v>
      </c>
      <c r="T31" s="15">
        <v>16</v>
      </c>
      <c r="U31" s="15">
        <v>17</v>
      </c>
      <c r="V31" s="28">
        <v>18</v>
      </c>
      <c r="W31" s="28">
        <v>19</v>
      </c>
      <c r="X31" s="28">
        <v>20</v>
      </c>
      <c r="Y31" s="28">
        <v>21</v>
      </c>
      <c r="Z31" s="28">
        <v>22</v>
      </c>
      <c r="AA31" s="28">
        <v>23</v>
      </c>
      <c r="AB31" s="28">
        <v>24</v>
      </c>
      <c r="AC31" s="28">
        <v>25</v>
      </c>
      <c r="AD31" s="28">
        <v>26</v>
      </c>
      <c r="AE31" s="28">
        <v>27</v>
      </c>
    </row>
    <row r="32" spans="1:31" ht="51.95" customHeight="1">
      <c r="A32" s="21"/>
      <c r="B32" s="334" t="s">
        <v>431</v>
      </c>
      <c r="C32" s="334"/>
      <c r="D32" s="334"/>
      <c r="E32" s="334"/>
      <c r="F32" s="334"/>
      <c r="G32" s="22">
        <f>SUM(H32,I32,J32,K32)</f>
        <v>0</v>
      </c>
      <c r="H32" s="23"/>
      <c r="I32" s="23"/>
      <c r="J32" s="23"/>
      <c r="K32" s="23"/>
      <c r="L32" s="22">
        <f>SUM(M32,N32,O32,P32)</f>
        <v>0</v>
      </c>
      <c r="M32" s="23"/>
      <c r="N32" s="23"/>
      <c r="O32" s="23"/>
      <c r="P32" s="23"/>
      <c r="Q32" s="22">
        <f>SUM(R32,S32,T32,U32)</f>
        <v>0</v>
      </c>
      <c r="R32" s="23"/>
      <c r="S32" s="23"/>
      <c r="T32" s="23"/>
      <c r="U32" s="23"/>
      <c r="V32" s="22">
        <f>SUM(W32,X32,Y32,Z32)</f>
        <v>800</v>
      </c>
      <c r="W32" s="23">
        <v>600</v>
      </c>
      <c r="X32" s="23">
        <v>200</v>
      </c>
      <c r="Y32" s="23"/>
      <c r="Z32" s="23"/>
      <c r="AA32" s="22">
        <f>SUM(AB32,AC32,AD32,AE32)</f>
        <v>800</v>
      </c>
      <c r="AB32" s="23">
        <f t="shared" ref="AB32:AE35" si="0">SUM(H32,M32,R32,W32)</f>
        <v>600</v>
      </c>
      <c r="AC32" s="23">
        <f t="shared" si="0"/>
        <v>200</v>
      </c>
      <c r="AD32" s="31">
        <f t="shared" si="0"/>
        <v>0</v>
      </c>
      <c r="AE32" s="31">
        <f t="shared" si="0"/>
        <v>0</v>
      </c>
    </row>
    <row r="33" spans="1:31" ht="20.100000000000001" customHeight="1">
      <c r="A33" s="21"/>
      <c r="B33" s="335"/>
      <c r="C33" s="335"/>
      <c r="D33" s="335"/>
      <c r="E33" s="335"/>
      <c r="F33" s="335"/>
      <c r="G33" s="22">
        <f>SUM(H33,I33,J33,K33)</f>
        <v>0</v>
      </c>
      <c r="H33" s="23"/>
      <c r="I33" s="23"/>
      <c r="J33" s="23"/>
      <c r="K33" s="23"/>
      <c r="L33" s="22">
        <f>SUM(M33,N33,O33,P33)</f>
        <v>0</v>
      </c>
      <c r="M33" s="23"/>
      <c r="N33" s="23"/>
      <c r="O33" s="23"/>
      <c r="P33" s="23"/>
      <c r="Q33" s="22">
        <f>SUM(R33,S33,T33,U33)</f>
        <v>0</v>
      </c>
      <c r="R33" s="23"/>
      <c r="S33" s="23"/>
      <c r="T33" s="23"/>
      <c r="U33" s="23"/>
      <c r="V33" s="22">
        <f>SUM(W33,X33,Y33,Z33)</f>
        <v>0</v>
      </c>
      <c r="W33" s="23"/>
      <c r="X33" s="23"/>
      <c r="Y33" s="23"/>
      <c r="Z33" s="23"/>
      <c r="AA33" s="22">
        <f>SUM(AB33,AC33,AD33,AE33)</f>
        <v>0</v>
      </c>
      <c r="AB33" s="23">
        <f t="shared" si="0"/>
        <v>0</v>
      </c>
      <c r="AC33" s="23">
        <f t="shared" si="0"/>
        <v>0</v>
      </c>
      <c r="AD33" s="31">
        <f t="shared" si="0"/>
        <v>0</v>
      </c>
      <c r="AE33" s="31">
        <f t="shared" si="0"/>
        <v>0</v>
      </c>
    </row>
    <row r="34" spans="1:31" ht="20.100000000000001" customHeight="1">
      <c r="A34" s="21"/>
      <c r="B34" s="335"/>
      <c r="C34" s="335"/>
      <c r="D34" s="335"/>
      <c r="E34" s="335"/>
      <c r="F34" s="335"/>
      <c r="G34" s="22">
        <f>SUM(H34,I34,J34,K34)</f>
        <v>0</v>
      </c>
      <c r="H34" s="23"/>
      <c r="I34" s="23"/>
      <c r="J34" s="23"/>
      <c r="K34" s="23"/>
      <c r="L34" s="22">
        <f>SUM(M34,N34,O34,P34)</f>
        <v>0</v>
      </c>
      <c r="M34" s="23"/>
      <c r="N34" s="23"/>
      <c r="O34" s="23"/>
      <c r="P34" s="23"/>
      <c r="Q34" s="22">
        <f>SUM(R34,S34,T34,U34)</f>
        <v>0</v>
      </c>
      <c r="R34" s="23"/>
      <c r="S34" s="23"/>
      <c r="T34" s="23"/>
      <c r="U34" s="23"/>
      <c r="V34" s="22">
        <f>SUM(W34,X34,Y34,Z34)</f>
        <v>0</v>
      </c>
      <c r="W34" s="23"/>
      <c r="X34" s="23"/>
      <c r="Y34" s="23"/>
      <c r="Z34" s="23"/>
      <c r="AA34" s="22">
        <f>SUM(AB34,AC34,AD34,AE34)</f>
        <v>0</v>
      </c>
      <c r="AB34" s="23">
        <f t="shared" si="0"/>
        <v>0</v>
      </c>
      <c r="AC34" s="23">
        <f t="shared" si="0"/>
        <v>0</v>
      </c>
      <c r="AD34" s="31">
        <f t="shared" si="0"/>
        <v>0</v>
      </c>
      <c r="AE34" s="31">
        <f t="shared" si="0"/>
        <v>0</v>
      </c>
    </row>
    <row r="35" spans="1:31" ht="20.100000000000001" customHeight="1">
      <c r="A35" s="21"/>
      <c r="B35" s="335"/>
      <c r="C35" s="335"/>
      <c r="D35" s="335"/>
      <c r="E35" s="335"/>
      <c r="F35" s="335"/>
      <c r="G35" s="22">
        <f>SUM(H35,I35,J35,K35)</f>
        <v>0</v>
      </c>
      <c r="H35" s="23"/>
      <c r="I35" s="23"/>
      <c r="J35" s="23"/>
      <c r="K35" s="23"/>
      <c r="L35" s="22">
        <f>SUM(M35,N35,O35,P35)</f>
        <v>0</v>
      </c>
      <c r="M35" s="23"/>
      <c r="N35" s="23"/>
      <c r="O35" s="23"/>
      <c r="P35" s="23"/>
      <c r="Q35" s="22">
        <f>SUM(R35,S35,T35,U35)</f>
        <v>0</v>
      </c>
      <c r="R35" s="23"/>
      <c r="S35" s="23"/>
      <c r="T35" s="23"/>
      <c r="U35" s="23"/>
      <c r="V35" s="22">
        <f>SUM(W35,X35,Y35,Z35)</f>
        <v>0</v>
      </c>
      <c r="W35" s="23"/>
      <c r="X35" s="23"/>
      <c r="Y35" s="23"/>
      <c r="Z35" s="23"/>
      <c r="AA35" s="22">
        <f>SUM(AB35,AC35,AD35,AE35)</f>
        <v>0</v>
      </c>
      <c r="AB35" s="23">
        <f t="shared" si="0"/>
        <v>0</v>
      </c>
      <c r="AC35" s="23">
        <f t="shared" si="0"/>
        <v>0</v>
      </c>
      <c r="AD35" s="31">
        <f t="shared" si="0"/>
        <v>0</v>
      </c>
      <c r="AE35" s="31">
        <f t="shared" si="0"/>
        <v>0</v>
      </c>
    </row>
    <row r="36" spans="1:31" ht="20.100000000000001" customHeight="1">
      <c r="A36" s="336" t="s">
        <v>243</v>
      </c>
      <c r="B36" s="337"/>
      <c r="C36" s="337"/>
      <c r="D36" s="337"/>
      <c r="E36" s="337"/>
      <c r="F36" s="338"/>
      <c r="G36" s="24">
        <f t="shared" ref="G36:AE36" si="1">SUM(G32:G35)</f>
        <v>0</v>
      </c>
      <c r="H36" s="24">
        <f t="shared" si="1"/>
        <v>0</v>
      </c>
      <c r="I36" s="24">
        <f t="shared" si="1"/>
        <v>0</v>
      </c>
      <c r="J36" s="24">
        <f t="shared" si="1"/>
        <v>0</v>
      </c>
      <c r="K36" s="24">
        <f t="shared" si="1"/>
        <v>0</v>
      </c>
      <c r="L36" s="24">
        <f t="shared" si="1"/>
        <v>0</v>
      </c>
      <c r="M36" s="24">
        <f t="shared" si="1"/>
        <v>0</v>
      </c>
      <c r="N36" s="24">
        <f t="shared" si="1"/>
        <v>0</v>
      </c>
      <c r="O36" s="24">
        <f t="shared" si="1"/>
        <v>0</v>
      </c>
      <c r="P36" s="24">
        <f t="shared" si="1"/>
        <v>0</v>
      </c>
      <c r="Q36" s="24">
        <f t="shared" si="1"/>
        <v>0</v>
      </c>
      <c r="R36" s="24">
        <f t="shared" si="1"/>
        <v>0</v>
      </c>
      <c r="S36" s="24">
        <f t="shared" si="1"/>
        <v>0</v>
      </c>
      <c r="T36" s="24">
        <f t="shared" si="1"/>
        <v>0</v>
      </c>
      <c r="U36" s="24">
        <f t="shared" si="1"/>
        <v>0</v>
      </c>
      <c r="V36" s="24">
        <f t="shared" si="1"/>
        <v>800</v>
      </c>
      <c r="W36" s="24">
        <f t="shared" si="1"/>
        <v>600</v>
      </c>
      <c r="X36" s="24">
        <f t="shared" si="1"/>
        <v>200</v>
      </c>
      <c r="Y36" s="24">
        <f t="shared" si="1"/>
        <v>0</v>
      </c>
      <c r="Z36" s="24">
        <f t="shared" si="1"/>
        <v>0</v>
      </c>
      <c r="AA36" s="24">
        <f t="shared" si="1"/>
        <v>800</v>
      </c>
      <c r="AB36" s="24">
        <f t="shared" si="1"/>
        <v>600</v>
      </c>
      <c r="AC36" s="24">
        <f t="shared" si="1"/>
        <v>200</v>
      </c>
      <c r="AD36" s="32">
        <f t="shared" si="1"/>
        <v>0</v>
      </c>
      <c r="AE36" s="32">
        <f t="shared" si="1"/>
        <v>0</v>
      </c>
    </row>
    <row r="37" spans="1:31" ht="20.100000000000001" customHeight="1">
      <c r="A37" s="256" t="s">
        <v>432</v>
      </c>
      <c r="B37" s="210"/>
      <c r="C37" s="210"/>
      <c r="D37" s="210"/>
      <c r="E37" s="210"/>
      <c r="F37" s="257"/>
      <c r="G37" s="25">
        <f>G36/AA36*100</f>
        <v>0</v>
      </c>
      <c r="H37" s="26"/>
      <c r="I37" s="26"/>
      <c r="J37" s="26"/>
      <c r="K37" s="26"/>
      <c r="L37" s="25">
        <f>L36/AA36*100</f>
        <v>0</v>
      </c>
      <c r="M37" s="26"/>
      <c r="N37" s="26"/>
      <c r="O37" s="26"/>
      <c r="P37" s="26"/>
      <c r="Q37" s="25">
        <f>Q36/AA36*100</f>
        <v>0</v>
      </c>
      <c r="R37" s="26"/>
      <c r="S37" s="26"/>
      <c r="T37" s="26"/>
      <c r="U37" s="26"/>
      <c r="V37" s="25">
        <f>V36/AA36*100</f>
        <v>100</v>
      </c>
      <c r="W37" s="15"/>
      <c r="X37" s="15"/>
      <c r="Y37" s="15"/>
      <c r="Z37" s="15"/>
      <c r="AA37" s="25">
        <f>SUM(G37,L37,Q37,V37)</f>
        <v>100</v>
      </c>
      <c r="AB37" s="15"/>
      <c r="AC37" s="15"/>
      <c r="AD37" s="15"/>
      <c r="AE37" s="15"/>
    </row>
    <row r="38" spans="1:31" ht="20.100000000000001" customHeight="1">
      <c r="A38" s="16"/>
      <c r="B38" s="1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16"/>
      <c r="T38" s="16"/>
      <c r="U38" s="16"/>
      <c r="V38" s="16"/>
      <c r="W38" s="27"/>
      <c r="X38" s="16"/>
      <c r="Y38" s="16"/>
      <c r="Z38" s="16"/>
      <c r="AA38" s="16"/>
    </row>
    <row r="39" spans="1:31" s="1" customFormat="1" ht="20.100000000000001" customHeight="1">
      <c r="B39" s="1" t="s">
        <v>433</v>
      </c>
    </row>
    <row r="40" spans="1:31" s="2" customFormat="1" ht="20.100000000000001" customHeight="1">
      <c r="A40" s="7"/>
      <c r="B40" s="7"/>
      <c r="C40" s="7"/>
      <c r="D40" s="7"/>
      <c r="E40" s="7"/>
      <c r="F40" s="7"/>
      <c r="G40" s="7"/>
      <c r="H40" s="7"/>
      <c r="I40" s="7"/>
      <c r="K40" s="7"/>
      <c r="AE40" s="52" t="s">
        <v>420</v>
      </c>
    </row>
    <row r="41" spans="1:31" s="3" customFormat="1" ht="24" customHeight="1">
      <c r="A41" s="227" t="s">
        <v>406</v>
      </c>
      <c r="B41" s="228" t="s">
        <v>434</v>
      </c>
      <c r="C41" s="228" t="s">
        <v>435</v>
      </c>
      <c r="D41" s="228"/>
      <c r="E41" s="228" t="s">
        <v>436</v>
      </c>
      <c r="F41" s="228"/>
      <c r="G41" s="228" t="s">
        <v>437</v>
      </c>
      <c r="H41" s="228"/>
      <c r="I41" s="228" t="s">
        <v>438</v>
      </c>
      <c r="J41" s="228"/>
      <c r="K41" s="228" t="s">
        <v>44</v>
      </c>
      <c r="L41" s="228"/>
      <c r="M41" s="228"/>
      <c r="N41" s="228"/>
      <c r="O41" s="228"/>
      <c r="P41" s="228"/>
      <c r="Q41" s="228"/>
      <c r="R41" s="228"/>
      <c r="S41" s="228"/>
      <c r="T41" s="228"/>
      <c r="U41" s="228" t="s">
        <v>439</v>
      </c>
      <c r="V41" s="228"/>
      <c r="W41" s="228"/>
      <c r="X41" s="228"/>
      <c r="Y41" s="228"/>
      <c r="Z41" s="228" t="s">
        <v>440</v>
      </c>
      <c r="AA41" s="228"/>
      <c r="AB41" s="228"/>
      <c r="AC41" s="228"/>
      <c r="AD41" s="228"/>
      <c r="AE41" s="228"/>
    </row>
    <row r="42" spans="1:31" s="3" customFormat="1" ht="18.95" customHeight="1">
      <c r="A42" s="227"/>
      <c r="B42" s="228"/>
      <c r="C42" s="228"/>
      <c r="D42" s="228"/>
      <c r="E42" s="228"/>
      <c r="F42" s="228"/>
      <c r="G42" s="228"/>
      <c r="H42" s="228"/>
      <c r="I42" s="228"/>
      <c r="J42" s="228"/>
      <c r="K42" s="228" t="s">
        <v>441</v>
      </c>
      <c r="L42" s="228"/>
      <c r="M42" s="228" t="s">
        <v>442</v>
      </c>
      <c r="N42" s="228"/>
      <c r="O42" s="228" t="s">
        <v>443</v>
      </c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</row>
    <row r="43" spans="1:31" s="4" customFormat="1" ht="82.5" customHeight="1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 t="s">
        <v>444</v>
      </c>
      <c r="P43" s="228"/>
      <c r="Q43" s="228" t="s">
        <v>445</v>
      </c>
      <c r="R43" s="228"/>
      <c r="S43" s="228" t="s">
        <v>446</v>
      </c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</row>
    <row r="44" spans="1:31" s="3" customFormat="1" ht="18" customHeight="1">
      <c r="A44" s="28">
        <v>1</v>
      </c>
      <c r="B44" s="15">
        <v>2</v>
      </c>
      <c r="C44" s="228">
        <v>3</v>
      </c>
      <c r="D44" s="228"/>
      <c r="E44" s="228">
        <v>4</v>
      </c>
      <c r="F44" s="228"/>
      <c r="G44" s="228">
        <v>5</v>
      </c>
      <c r="H44" s="228"/>
      <c r="I44" s="228">
        <v>6</v>
      </c>
      <c r="J44" s="228"/>
      <c r="K44" s="215">
        <v>7</v>
      </c>
      <c r="L44" s="217"/>
      <c r="M44" s="215">
        <v>8</v>
      </c>
      <c r="N44" s="217"/>
      <c r="O44" s="228">
        <v>9</v>
      </c>
      <c r="P44" s="228"/>
      <c r="Q44" s="227">
        <v>10</v>
      </c>
      <c r="R44" s="227"/>
      <c r="S44" s="228">
        <v>11</v>
      </c>
      <c r="T44" s="228"/>
      <c r="U44" s="228">
        <v>12</v>
      </c>
      <c r="V44" s="228"/>
      <c r="W44" s="228"/>
      <c r="X44" s="228"/>
      <c r="Y44" s="228"/>
      <c r="Z44" s="228">
        <v>13</v>
      </c>
      <c r="AA44" s="228"/>
      <c r="AB44" s="228"/>
      <c r="AC44" s="228"/>
      <c r="AD44" s="228"/>
      <c r="AE44" s="228"/>
    </row>
    <row r="45" spans="1:31" s="3" customFormat="1" ht="20.100000000000001" customHeight="1">
      <c r="A45" s="29"/>
      <c r="B45" s="30"/>
      <c r="C45" s="286"/>
      <c r="D45" s="286"/>
      <c r="E45" s="287"/>
      <c r="F45" s="287"/>
      <c r="G45" s="287"/>
      <c r="H45" s="287"/>
      <c r="I45" s="287"/>
      <c r="J45" s="287"/>
      <c r="K45" s="258"/>
      <c r="L45" s="259"/>
      <c r="M45" s="339">
        <f t="shared" ref="M45:M51" si="2">SUM(O45,Q45,S45)</f>
        <v>0</v>
      </c>
      <c r="N45" s="340"/>
      <c r="O45" s="287"/>
      <c r="P45" s="287"/>
      <c r="Q45" s="287"/>
      <c r="R45" s="287"/>
      <c r="S45" s="287"/>
      <c r="T45" s="287"/>
      <c r="U45" s="281"/>
      <c r="V45" s="281"/>
      <c r="W45" s="281"/>
      <c r="X45" s="281"/>
      <c r="Y45" s="281"/>
      <c r="Z45" s="341"/>
      <c r="AA45" s="341"/>
      <c r="AB45" s="341"/>
      <c r="AC45" s="341"/>
      <c r="AD45" s="341"/>
      <c r="AE45" s="341"/>
    </row>
    <row r="46" spans="1:31" s="3" customFormat="1" ht="20.100000000000001" customHeight="1">
      <c r="A46" s="29"/>
      <c r="B46" s="30"/>
      <c r="C46" s="286"/>
      <c r="D46" s="286"/>
      <c r="E46" s="287"/>
      <c r="F46" s="287"/>
      <c r="G46" s="287"/>
      <c r="H46" s="287"/>
      <c r="I46" s="287"/>
      <c r="J46" s="287"/>
      <c r="K46" s="258"/>
      <c r="L46" s="259"/>
      <c r="M46" s="339">
        <f t="shared" si="2"/>
        <v>0</v>
      </c>
      <c r="N46" s="340"/>
      <c r="O46" s="287"/>
      <c r="P46" s="287"/>
      <c r="Q46" s="287"/>
      <c r="R46" s="287"/>
      <c r="S46" s="287"/>
      <c r="T46" s="287"/>
      <c r="U46" s="281"/>
      <c r="V46" s="281"/>
      <c r="W46" s="281"/>
      <c r="X46" s="281"/>
      <c r="Y46" s="281"/>
      <c r="Z46" s="341"/>
      <c r="AA46" s="341"/>
      <c r="AB46" s="341"/>
      <c r="AC46" s="341"/>
      <c r="AD46" s="341"/>
      <c r="AE46" s="341"/>
    </row>
    <row r="47" spans="1:31" s="3" customFormat="1" ht="20.100000000000001" customHeight="1">
      <c r="A47" s="29"/>
      <c r="B47" s="30"/>
      <c r="C47" s="286"/>
      <c r="D47" s="286"/>
      <c r="E47" s="287"/>
      <c r="F47" s="287"/>
      <c r="G47" s="287"/>
      <c r="H47" s="287"/>
      <c r="I47" s="287"/>
      <c r="J47" s="287"/>
      <c r="K47" s="258"/>
      <c r="L47" s="259"/>
      <c r="M47" s="339">
        <f t="shared" si="2"/>
        <v>0</v>
      </c>
      <c r="N47" s="340"/>
      <c r="O47" s="287"/>
      <c r="P47" s="287"/>
      <c r="Q47" s="287"/>
      <c r="R47" s="287"/>
      <c r="S47" s="287"/>
      <c r="T47" s="287"/>
      <c r="U47" s="281"/>
      <c r="V47" s="281"/>
      <c r="W47" s="281"/>
      <c r="X47" s="281"/>
      <c r="Y47" s="281"/>
      <c r="Z47" s="341"/>
      <c r="AA47" s="341"/>
      <c r="AB47" s="341"/>
      <c r="AC47" s="341"/>
      <c r="AD47" s="341"/>
      <c r="AE47" s="341"/>
    </row>
    <row r="48" spans="1:31" s="3" customFormat="1" ht="20.100000000000001" customHeight="1">
      <c r="A48" s="29"/>
      <c r="B48" s="30"/>
      <c r="C48" s="286"/>
      <c r="D48" s="286"/>
      <c r="E48" s="287"/>
      <c r="F48" s="287"/>
      <c r="G48" s="287"/>
      <c r="H48" s="287"/>
      <c r="I48" s="287"/>
      <c r="J48" s="287"/>
      <c r="K48" s="258"/>
      <c r="L48" s="259"/>
      <c r="M48" s="339">
        <f t="shared" si="2"/>
        <v>0</v>
      </c>
      <c r="N48" s="340"/>
      <c r="O48" s="287"/>
      <c r="P48" s="287"/>
      <c r="Q48" s="287"/>
      <c r="R48" s="287"/>
      <c r="S48" s="287"/>
      <c r="T48" s="287"/>
      <c r="U48" s="281"/>
      <c r="V48" s="281"/>
      <c r="W48" s="281"/>
      <c r="X48" s="281"/>
      <c r="Y48" s="281"/>
      <c r="Z48" s="341"/>
      <c r="AA48" s="341"/>
      <c r="AB48" s="341"/>
      <c r="AC48" s="341"/>
      <c r="AD48" s="341"/>
      <c r="AE48" s="341"/>
    </row>
    <row r="49" spans="1:31" s="3" customFormat="1" ht="20.100000000000001" customHeight="1">
      <c r="A49" s="29"/>
      <c r="B49" s="30"/>
      <c r="C49" s="286"/>
      <c r="D49" s="286"/>
      <c r="E49" s="287"/>
      <c r="F49" s="287"/>
      <c r="G49" s="287"/>
      <c r="H49" s="287"/>
      <c r="I49" s="287"/>
      <c r="J49" s="287"/>
      <c r="K49" s="258"/>
      <c r="L49" s="259"/>
      <c r="M49" s="339">
        <f t="shared" si="2"/>
        <v>0</v>
      </c>
      <c r="N49" s="340"/>
      <c r="O49" s="287"/>
      <c r="P49" s="287"/>
      <c r="Q49" s="287"/>
      <c r="R49" s="287"/>
      <c r="S49" s="287"/>
      <c r="T49" s="287"/>
      <c r="U49" s="281"/>
      <c r="V49" s="281"/>
      <c r="W49" s="281"/>
      <c r="X49" s="281"/>
      <c r="Y49" s="281"/>
      <c r="Z49" s="341"/>
      <c r="AA49" s="341"/>
      <c r="AB49" s="341"/>
      <c r="AC49" s="341"/>
      <c r="AD49" s="341"/>
      <c r="AE49" s="341"/>
    </row>
    <row r="50" spans="1:31" s="3" customFormat="1" ht="20.100000000000001" customHeight="1">
      <c r="A50" s="29"/>
      <c r="B50" s="30"/>
      <c r="C50" s="286"/>
      <c r="D50" s="286"/>
      <c r="E50" s="287"/>
      <c r="F50" s="287"/>
      <c r="G50" s="287"/>
      <c r="H50" s="287"/>
      <c r="I50" s="287"/>
      <c r="J50" s="287"/>
      <c r="K50" s="258"/>
      <c r="L50" s="259"/>
      <c r="M50" s="339">
        <f t="shared" si="2"/>
        <v>0</v>
      </c>
      <c r="N50" s="340"/>
      <c r="O50" s="287"/>
      <c r="P50" s="287"/>
      <c r="Q50" s="287"/>
      <c r="R50" s="287"/>
      <c r="S50" s="287"/>
      <c r="T50" s="287"/>
      <c r="U50" s="281"/>
      <c r="V50" s="281"/>
      <c r="W50" s="281"/>
      <c r="X50" s="281"/>
      <c r="Y50" s="281"/>
      <c r="Z50" s="341"/>
      <c r="AA50" s="341"/>
      <c r="AB50" s="341"/>
      <c r="AC50" s="341"/>
      <c r="AD50" s="341"/>
      <c r="AE50" s="341"/>
    </row>
    <row r="51" spans="1:31" s="3" customFormat="1" ht="20.100000000000001" customHeight="1">
      <c r="A51" s="29"/>
      <c r="B51" s="30"/>
      <c r="C51" s="286"/>
      <c r="D51" s="286"/>
      <c r="E51" s="287"/>
      <c r="F51" s="287"/>
      <c r="G51" s="287"/>
      <c r="H51" s="287"/>
      <c r="I51" s="287"/>
      <c r="J51" s="287"/>
      <c r="K51" s="258"/>
      <c r="L51" s="259"/>
      <c r="M51" s="339">
        <f t="shared" si="2"/>
        <v>0</v>
      </c>
      <c r="N51" s="340"/>
      <c r="O51" s="287"/>
      <c r="P51" s="287"/>
      <c r="Q51" s="287"/>
      <c r="R51" s="287"/>
      <c r="S51" s="287"/>
      <c r="T51" s="287"/>
      <c r="U51" s="281"/>
      <c r="V51" s="281"/>
      <c r="W51" s="281"/>
      <c r="X51" s="281"/>
      <c r="Y51" s="281"/>
      <c r="Z51" s="341"/>
      <c r="AA51" s="341"/>
      <c r="AB51" s="341"/>
      <c r="AC51" s="341"/>
      <c r="AD51" s="341"/>
      <c r="AE51" s="341"/>
    </row>
    <row r="52" spans="1:31" s="3" customFormat="1" ht="20.100000000000001" customHeight="1">
      <c r="A52" s="235" t="s">
        <v>243</v>
      </c>
      <c r="B52" s="236"/>
      <c r="C52" s="236"/>
      <c r="D52" s="237"/>
      <c r="E52" s="298">
        <f>SUM(E45:E51)</f>
        <v>0</v>
      </c>
      <c r="F52" s="298"/>
      <c r="G52" s="298">
        <f>SUM(G45:G51)</f>
        <v>0</v>
      </c>
      <c r="H52" s="298"/>
      <c r="I52" s="298">
        <f>SUM(I45:I51)</f>
        <v>0</v>
      </c>
      <c r="J52" s="298"/>
      <c r="K52" s="298">
        <f>SUM(K45:K51)</f>
        <v>0</v>
      </c>
      <c r="L52" s="298"/>
      <c r="M52" s="298">
        <f>SUM(M45:M51)</f>
        <v>0</v>
      </c>
      <c r="N52" s="298"/>
      <c r="O52" s="298">
        <f>SUM(O45:O51)</f>
        <v>0</v>
      </c>
      <c r="P52" s="298"/>
      <c r="Q52" s="298">
        <f>SUM(Q45:Q51)</f>
        <v>0</v>
      </c>
      <c r="R52" s="298"/>
      <c r="S52" s="298">
        <f>SUM(S45:S51)</f>
        <v>0</v>
      </c>
      <c r="T52" s="298"/>
      <c r="U52" s="342"/>
      <c r="V52" s="342"/>
      <c r="W52" s="342"/>
      <c r="X52" s="342"/>
      <c r="Y52" s="342"/>
      <c r="Z52" s="343"/>
      <c r="AA52" s="343"/>
      <c r="AB52" s="343"/>
      <c r="AC52" s="343"/>
      <c r="AD52" s="343"/>
      <c r="AE52" s="343"/>
    </row>
    <row r="53" spans="1:31" ht="20.100000000000001" customHeight="1">
      <c r="A53" s="33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31" s="5" customFormat="1" ht="20.100000000000001" customHeight="1">
      <c r="C54" s="1"/>
      <c r="D54" s="1"/>
      <c r="E54" s="1"/>
      <c r="F54" s="1"/>
      <c r="G54" s="1"/>
      <c r="H54" s="1"/>
      <c r="I54" s="1"/>
      <c r="J54" s="1"/>
      <c r="K54" s="1"/>
    </row>
    <row r="55" spans="1:31" s="6" customFormat="1" ht="20.100000000000001" customHeight="1">
      <c r="B55" s="35" t="s">
        <v>447</v>
      </c>
      <c r="C55" s="36"/>
      <c r="D55" s="344" t="s">
        <v>152</v>
      </c>
      <c r="E55" s="344"/>
      <c r="F55" s="344"/>
      <c r="G55" s="344"/>
      <c r="H55" s="37"/>
      <c r="I55" s="345" t="s">
        <v>153</v>
      </c>
      <c r="J55" s="345"/>
      <c r="K55" s="345"/>
      <c r="L55" s="346"/>
      <c r="M55" s="346"/>
      <c r="N55" s="346"/>
      <c r="O55" s="346"/>
      <c r="P55" s="346"/>
      <c r="Q55" s="50"/>
      <c r="R55" s="50"/>
      <c r="S55" s="50"/>
      <c r="T55" s="50"/>
      <c r="U55" s="50"/>
      <c r="V55" s="347"/>
      <c r="W55" s="348"/>
      <c r="X55" s="348"/>
      <c r="Y55" s="348"/>
      <c r="Z55" s="348"/>
    </row>
    <row r="56" spans="1:31" s="5" customFormat="1" ht="19.5" customHeight="1">
      <c r="B56" s="36"/>
      <c r="C56" s="38"/>
      <c r="D56" s="349" t="s">
        <v>154</v>
      </c>
      <c r="E56" s="349"/>
      <c r="F56" s="349"/>
      <c r="G56" s="349"/>
      <c r="H56" s="39"/>
      <c r="I56" s="350"/>
      <c r="J56" s="350"/>
      <c r="K56" s="350"/>
      <c r="M56" s="44"/>
      <c r="N56" s="8"/>
      <c r="O56" s="44"/>
      <c r="Q56" s="51"/>
      <c r="R56" s="51"/>
      <c r="S56" s="51"/>
      <c r="V56" s="351"/>
      <c r="W56" s="351"/>
      <c r="X56" s="351"/>
      <c r="Y56" s="351"/>
      <c r="Z56" s="351"/>
    </row>
    <row r="57" spans="1:31" ht="20.100000000000001" customHeight="1">
      <c r="B57" s="40"/>
      <c r="C57" s="40"/>
      <c r="D57" s="40"/>
      <c r="E57" s="40"/>
      <c r="F57" s="40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0"/>
      <c r="U57" s="40"/>
    </row>
    <row r="58" spans="1:3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31" s="353" customFormat="1" ht="19.149999999999999" customHeight="1">
      <c r="A59" s="352" t="s">
        <v>448</v>
      </c>
    </row>
    <row r="62" spans="1:31" ht="19.5">
      <c r="B62" s="42"/>
    </row>
    <row r="63" spans="1:31" ht="19.5">
      <c r="B63" s="42"/>
    </row>
    <row r="64" spans="1:31" ht="19.5">
      <c r="B64" s="42"/>
    </row>
    <row r="65" spans="2:2" ht="19.5">
      <c r="B65" s="42"/>
    </row>
    <row r="66" spans="2:2" ht="19.5">
      <c r="B66" s="42"/>
    </row>
    <row r="67" spans="2:2" ht="19.5">
      <c r="B67" s="42"/>
    </row>
    <row r="68" spans="2:2" ht="19.5">
      <c r="B68" s="42"/>
    </row>
  </sheetData>
  <mergeCells count="256">
    <mergeCell ref="C4:F5"/>
    <mergeCell ref="C15:F17"/>
    <mergeCell ref="G15:M17"/>
    <mergeCell ref="U41:Y43"/>
    <mergeCell ref="Z41:AE43"/>
    <mergeCell ref="Z4:AB5"/>
    <mergeCell ref="AC4:AE5"/>
    <mergeCell ref="B28:F30"/>
    <mergeCell ref="G4:M5"/>
    <mergeCell ref="N15:P17"/>
    <mergeCell ref="Z15:AB17"/>
    <mergeCell ref="AC15:AE17"/>
    <mergeCell ref="Q16:S17"/>
    <mergeCell ref="G29:G30"/>
    <mergeCell ref="L29:L30"/>
    <mergeCell ref="Q29:Q30"/>
    <mergeCell ref="V29:V30"/>
    <mergeCell ref="AA29:AA30"/>
    <mergeCell ref="C41:D43"/>
    <mergeCell ref="E41:F43"/>
    <mergeCell ref="G41:H43"/>
    <mergeCell ref="I41:J43"/>
    <mergeCell ref="K42:L43"/>
    <mergeCell ref="D56:G56"/>
    <mergeCell ref="I56:K56"/>
    <mergeCell ref="V56:Z56"/>
    <mergeCell ref="A59:XFD59"/>
    <mergeCell ref="A4:A5"/>
    <mergeCell ref="A15:A17"/>
    <mergeCell ref="A28:A30"/>
    <mergeCell ref="A41:A43"/>
    <mergeCell ref="B4:B5"/>
    <mergeCell ref="B15:B17"/>
    <mergeCell ref="O52:P52"/>
    <mergeCell ref="Q52:R52"/>
    <mergeCell ref="S52:T52"/>
    <mergeCell ref="U52:Y52"/>
    <mergeCell ref="Z52:AE52"/>
    <mergeCell ref="D55:G55"/>
    <mergeCell ref="I55:K55"/>
    <mergeCell ref="L55:P55"/>
    <mergeCell ref="V55:Z55"/>
    <mergeCell ref="A52:D52"/>
    <mergeCell ref="E52:F52"/>
    <mergeCell ref="G52:H52"/>
    <mergeCell ref="I52:J52"/>
    <mergeCell ref="K52:L52"/>
    <mergeCell ref="M52:N52"/>
    <mergeCell ref="M51:N51"/>
    <mergeCell ref="O51:P51"/>
    <mergeCell ref="Q51:R51"/>
    <mergeCell ref="S51:T51"/>
    <mergeCell ref="U51:Y51"/>
    <mergeCell ref="Z51:AE51"/>
    <mergeCell ref="O50:P50"/>
    <mergeCell ref="Q50:R50"/>
    <mergeCell ref="S50:T50"/>
    <mergeCell ref="U50:Y50"/>
    <mergeCell ref="Z50:AE50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M50:N50"/>
    <mergeCell ref="M49:N49"/>
    <mergeCell ref="O49:P49"/>
    <mergeCell ref="Q49:R49"/>
    <mergeCell ref="S49:T49"/>
    <mergeCell ref="U49:Y49"/>
    <mergeCell ref="Z49:AE49"/>
    <mergeCell ref="O48:P48"/>
    <mergeCell ref="Q48:R48"/>
    <mergeCell ref="S48:T48"/>
    <mergeCell ref="U48:Y48"/>
    <mergeCell ref="Z48:AE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M48:N48"/>
    <mergeCell ref="M47:N47"/>
    <mergeCell ref="O47:P47"/>
    <mergeCell ref="Q47:R47"/>
    <mergeCell ref="S47:T47"/>
    <mergeCell ref="U47:Y47"/>
    <mergeCell ref="Z47:AE47"/>
    <mergeCell ref="O46:P46"/>
    <mergeCell ref="Q46:R46"/>
    <mergeCell ref="S46:T46"/>
    <mergeCell ref="U46:Y46"/>
    <mergeCell ref="Z46:AE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M46:N46"/>
    <mergeCell ref="M45:N45"/>
    <mergeCell ref="O45:P45"/>
    <mergeCell ref="Q45:R45"/>
    <mergeCell ref="S45:T45"/>
    <mergeCell ref="U45:Y45"/>
    <mergeCell ref="Z45:AE45"/>
    <mergeCell ref="O44:P44"/>
    <mergeCell ref="Q44:R44"/>
    <mergeCell ref="S44:T44"/>
    <mergeCell ref="U44:Y44"/>
    <mergeCell ref="Z44:AE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M44:N44"/>
    <mergeCell ref="A37:F37"/>
    <mergeCell ref="K41:T41"/>
    <mergeCell ref="O42:T42"/>
    <mergeCell ref="O43:P43"/>
    <mergeCell ref="Q43:R43"/>
    <mergeCell ref="S43:T43"/>
    <mergeCell ref="B41:B43"/>
    <mergeCell ref="M42:N43"/>
    <mergeCell ref="B31:F31"/>
    <mergeCell ref="B32:F32"/>
    <mergeCell ref="B33:F33"/>
    <mergeCell ref="B34:F34"/>
    <mergeCell ref="B35:F35"/>
    <mergeCell ref="A36:F36"/>
    <mergeCell ref="G28:K28"/>
    <mergeCell ref="L28:P28"/>
    <mergeCell ref="Q28:U28"/>
    <mergeCell ref="V28:Z28"/>
    <mergeCell ref="AA28:AE28"/>
    <mergeCell ref="H29:K29"/>
    <mergeCell ref="M29:P29"/>
    <mergeCell ref="R29:U29"/>
    <mergeCell ref="W29:Z29"/>
    <mergeCell ref="AB29:AE29"/>
    <mergeCell ref="Z22:AB22"/>
    <mergeCell ref="AC22:AE22"/>
    <mergeCell ref="A23:M23"/>
    <mergeCell ref="N23:P23"/>
    <mergeCell ref="Q23:S23"/>
    <mergeCell ref="T23:V23"/>
    <mergeCell ref="W23:Y23"/>
    <mergeCell ref="Z23:AB23"/>
    <mergeCell ref="AC23:AE23"/>
    <mergeCell ref="C22:F22"/>
    <mergeCell ref="G22:M22"/>
    <mergeCell ref="N22:P22"/>
    <mergeCell ref="Q22:S22"/>
    <mergeCell ref="T22:V22"/>
    <mergeCell ref="W22:Y22"/>
    <mergeCell ref="Z20:AB20"/>
    <mergeCell ref="AC20:AE20"/>
    <mergeCell ref="C21:F21"/>
    <mergeCell ref="G21:M21"/>
    <mergeCell ref="N21:P21"/>
    <mergeCell ref="Q21:S21"/>
    <mergeCell ref="T21:V21"/>
    <mergeCell ref="W21:Y21"/>
    <mergeCell ref="Z21:AB21"/>
    <mergeCell ref="AC21:AE21"/>
    <mergeCell ref="C20:F20"/>
    <mergeCell ref="G20:M20"/>
    <mergeCell ref="N20:P20"/>
    <mergeCell ref="Q20:S20"/>
    <mergeCell ref="T20:V20"/>
    <mergeCell ref="W20:Y20"/>
    <mergeCell ref="Z18:AB18"/>
    <mergeCell ref="AC18:AE18"/>
    <mergeCell ref="C19:F19"/>
    <mergeCell ref="G19:M19"/>
    <mergeCell ref="N19:P19"/>
    <mergeCell ref="Q19:S19"/>
    <mergeCell ref="T19:V19"/>
    <mergeCell ref="W19:Y19"/>
    <mergeCell ref="Z19:AB19"/>
    <mergeCell ref="AC19:AE19"/>
    <mergeCell ref="Q15:Y15"/>
    <mergeCell ref="C18:F18"/>
    <mergeCell ref="G18:M18"/>
    <mergeCell ref="N18:P18"/>
    <mergeCell ref="Q18:S18"/>
    <mergeCell ref="T18:V18"/>
    <mergeCell ref="W18:Y18"/>
    <mergeCell ref="T16:V17"/>
    <mergeCell ref="W16:Y17"/>
    <mergeCell ref="AC10:AE10"/>
    <mergeCell ref="A11:M11"/>
    <mergeCell ref="N11:Q11"/>
    <mergeCell ref="R11:U11"/>
    <mergeCell ref="V11:Y11"/>
    <mergeCell ref="Z11:AB11"/>
    <mergeCell ref="AC11:AE11"/>
    <mergeCell ref="C10:F10"/>
    <mergeCell ref="G10:M10"/>
    <mergeCell ref="N10:Q10"/>
    <mergeCell ref="R10:U10"/>
    <mergeCell ref="V10:Y10"/>
    <mergeCell ref="Z10:AB10"/>
    <mergeCell ref="AC8:AE8"/>
    <mergeCell ref="C9:F9"/>
    <mergeCell ref="G9:M9"/>
    <mergeCell ref="N9:Q9"/>
    <mergeCell ref="R9:U9"/>
    <mergeCell ref="V9:Y9"/>
    <mergeCell ref="Z9:AB9"/>
    <mergeCell ref="AC9:AE9"/>
    <mergeCell ref="C8:F8"/>
    <mergeCell ref="G8:M8"/>
    <mergeCell ref="N8:Q8"/>
    <mergeCell ref="R8:U8"/>
    <mergeCell ref="V8:Y8"/>
    <mergeCell ref="Z8:AB8"/>
    <mergeCell ref="Z6:AB6"/>
    <mergeCell ref="AC6:AE6"/>
    <mergeCell ref="C7:F7"/>
    <mergeCell ref="G7:M7"/>
    <mergeCell ref="N7:Q7"/>
    <mergeCell ref="R7:U7"/>
    <mergeCell ref="V7:Y7"/>
    <mergeCell ref="Z7:AB7"/>
    <mergeCell ref="AC7:AE7"/>
    <mergeCell ref="AB1:AE1"/>
    <mergeCell ref="N4:Y4"/>
    <mergeCell ref="N5:Q5"/>
    <mergeCell ref="R5:U5"/>
    <mergeCell ref="V5:Y5"/>
    <mergeCell ref="C6:F6"/>
    <mergeCell ref="G6:M6"/>
    <mergeCell ref="N6:Q6"/>
    <mergeCell ref="R6:U6"/>
    <mergeCell ref="V6:Y6"/>
  </mergeCells>
  <pageMargins left="0.39" right="0.39" top="0.39" bottom="0.39" header="0.47" footer="0.31"/>
  <pageSetup paperSize="9" scale="35" orientation="landscape" verticalDpi="1200" r:id="rId1"/>
  <headerFooter alignWithMargins="0">
    <oddHeader xml:space="preserve">&amp;C&amp;"Times New Roman,обычный"&amp;14
 15&amp;R
&amp;"Times New Roman,обычный"&amp;14Продовження додатка 1
Таблиця 6
</oddHeader>
  </headerFooter>
  <ignoredErrors>
    <ignoredError sqref="Z19:AE23 Z7:AE11 G37:Z37 AA37:AE37" evalError="1"/>
    <ignoredError sqref="E52:T52 W23 T23 Q23 R11:Y11 N11 H36:AE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Коефіцієнти'!Print_Area</vt:lpstr>
      <vt:lpstr>'6.1. Інша інфо_1'!Print_Area</vt:lpstr>
      <vt:lpstr>'6.2. Інша інфо_2'!Print_Area</vt:lpstr>
      <vt:lpstr>'IV. Кап. інвестиції'!Print_Area</vt:lpstr>
      <vt:lpstr>'ІІ. Розр. з бюджетом'!Print_Area</vt:lpstr>
      <vt:lpstr>'ІІІ. Рух грош. коштів'!Print_Area</vt:lpstr>
      <vt:lpstr>'Осн. фін. пок.'!Print_Area</vt:lpstr>
      <vt:lpstr>' V. Коефіцієнти'!Print_Titles</vt:lpstr>
      <vt:lpstr>'I. Фін результат'!Print_Titles</vt:lpstr>
      <vt:lpstr>'ІІ. Розр. з бюджетом'!Print_Titles</vt:lpstr>
      <vt:lpstr>'ІІІ. Рух грош. коштів'!Print_Titles</vt:lpstr>
      <vt:lpstr>'Осн. фін. пок.'!Print_Titles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Admin</cp:lastModifiedBy>
  <cp:lastPrinted>2015-11-18T09:53:49Z</cp:lastPrinted>
  <dcterms:created xsi:type="dcterms:W3CDTF">2003-03-13T16:00:22Z</dcterms:created>
  <dcterms:modified xsi:type="dcterms:W3CDTF">2019-10-08T08:30:16Z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