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5" windowWidth="20715" windowHeight="11265" activeTab="3"/>
  </bookViews>
  <sheets>
    <sheet name="дод1" sheetId="42" r:id="rId1"/>
    <sheet name="дод2" sheetId="35" r:id="rId2"/>
    <sheet name="дод3" sheetId="28" r:id="rId3"/>
    <sheet name="дод4" sheetId="29" r:id="rId4"/>
    <sheet name="дод5" sheetId="41" r:id="rId5"/>
    <sheet name="дод6" sheetId="40" r:id="rId6"/>
  </sheets>
  <definedNames>
    <definedName name="_xlnm.Print_Titles" localSheetId="2">дод3!$5:$9</definedName>
    <definedName name="_xlnm.Print_Titles" localSheetId="3">дод4!$8:$9</definedName>
    <definedName name="_xlnm.Print_Titles" localSheetId="5">дод6!$9:$11</definedName>
    <definedName name="_xlnm.Print_Area" localSheetId="0">дод1!$A$1:$F$113</definedName>
    <definedName name="_xlnm.Print_Area" localSheetId="1">дод2!$A$1:$F$30</definedName>
    <definedName name="_xlnm.Print_Area" localSheetId="2">дод3!$A$1:$Q$164</definedName>
    <definedName name="_xlnm.Print_Area" localSheetId="3">дод4!$A$1:$J$64</definedName>
    <definedName name="_xlnm.Print_Area" localSheetId="4">дод5!$A$1:$J$24</definedName>
    <definedName name="_xlnm.Print_Area" localSheetId="5">дод6!$A$1:$H$78</definedName>
  </definedNames>
  <calcPr calcId="145621"/>
</workbook>
</file>

<file path=xl/calcChain.xml><?xml version="1.0" encoding="utf-8"?>
<calcChain xmlns="http://schemas.openxmlformats.org/spreadsheetml/2006/main">
  <c r="C109" i="42" l="1"/>
  <c r="C108" i="42"/>
  <c r="C107" i="42"/>
  <c r="C106" i="42"/>
  <c r="C105" i="42"/>
  <c r="C104" i="42"/>
  <c r="C103" i="42"/>
  <c r="C102" i="42"/>
  <c r="C101" i="42"/>
  <c r="C100" i="42"/>
  <c r="C99" i="42"/>
  <c r="C98" i="42"/>
  <c r="C97" i="42"/>
  <c r="C96" i="42"/>
  <c r="D95" i="42"/>
  <c r="C95" i="42"/>
  <c r="D94" i="42"/>
  <c r="C94" i="42"/>
  <c r="C93" i="42"/>
  <c r="C92" i="42"/>
  <c r="C91" i="42"/>
  <c r="C90" i="42"/>
  <c r="C89" i="42"/>
  <c r="C88" i="42"/>
  <c r="C86" i="42"/>
  <c r="E85" i="42"/>
  <c r="E84" i="42" s="1"/>
  <c r="E83" i="42" s="1"/>
  <c r="D85" i="42"/>
  <c r="C85" i="42"/>
  <c r="C84" i="42" s="1"/>
  <c r="D84" i="42"/>
  <c r="D83" i="42" s="1"/>
  <c r="E81" i="42"/>
  <c r="C81" i="42" s="1"/>
  <c r="E80" i="42"/>
  <c r="C80" i="42"/>
  <c r="E79" i="42"/>
  <c r="C79" i="42"/>
  <c r="F78" i="42"/>
  <c r="E78" i="42"/>
  <c r="C78" i="42" s="1"/>
  <c r="E73" i="42"/>
  <c r="C73" i="42" s="1"/>
  <c r="E72" i="42"/>
  <c r="C72" i="42" s="1"/>
  <c r="C71" i="42"/>
  <c r="D70" i="42"/>
  <c r="C70" i="42" s="1"/>
  <c r="D69" i="42"/>
  <c r="C69" i="42" s="1"/>
  <c r="C68" i="42"/>
  <c r="C67" i="42"/>
  <c r="D66" i="42"/>
  <c r="C66" i="42" s="1"/>
  <c r="D64" i="42"/>
  <c r="C64" i="42" s="1"/>
  <c r="C63" i="42"/>
  <c r="C62" i="42"/>
  <c r="C61" i="42"/>
  <c r="D60" i="42"/>
  <c r="C60" i="42" s="1"/>
  <c r="D59" i="42"/>
  <c r="C59" i="42" s="1"/>
  <c r="C58" i="42"/>
  <c r="C57" i="42"/>
  <c r="D56" i="42"/>
  <c r="C56" i="42" s="1"/>
  <c r="C55" i="42"/>
  <c r="C54" i="42"/>
  <c r="D53" i="42"/>
  <c r="C53" i="42" s="1"/>
  <c r="C50" i="42"/>
  <c r="C49" i="42"/>
  <c r="C48" i="42"/>
  <c r="E47" i="42"/>
  <c r="C47" i="42" s="1"/>
  <c r="E46" i="42"/>
  <c r="C46" i="42" s="1"/>
  <c r="C45" i="42"/>
  <c r="C44" i="42"/>
  <c r="C43" i="42"/>
  <c r="D42" i="42"/>
  <c r="C42" i="42" s="1"/>
  <c r="C41" i="42"/>
  <c r="C40" i="42"/>
  <c r="D39" i="42"/>
  <c r="C39" i="42" s="1"/>
  <c r="C38" i="42"/>
  <c r="C37" i="42"/>
  <c r="C36" i="42"/>
  <c r="C35" i="42"/>
  <c r="C34" i="42"/>
  <c r="C33" i="42"/>
  <c r="C32" i="42"/>
  <c r="C31" i="42"/>
  <c r="C30" i="42"/>
  <c r="D29" i="42"/>
  <c r="C29" i="42" s="1"/>
  <c r="D25" i="42"/>
  <c r="C25" i="42"/>
  <c r="D23" i="42"/>
  <c r="C23" i="42"/>
  <c r="D22" i="42"/>
  <c r="C22" i="42" s="1"/>
  <c r="C21" i="42"/>
  <c r="D20" i="42"/>
  <c r="C20" i="42" s="1"/>
  <c r="C19" i="42"/>
  <c r="C18" i="42"/>
  <c r="C17" i="42"/>
  <c r="C16" i="42"/>
  <c r="D15" i="42"/>
  <c r="C15" i="42" s="1"/>
  <c r="I18" i="41"/>
  <c r="H18" i="41"/>
  <c r="G18" i="41"/>
  <c r="F18" i="41"/>
  <c r="E18" i="41"/>
  <c r="D18" i="41"/>
  <c r="J17" i="41"/>
  <c r="J16" i="41"/>
  <c r="J15" i="41"/>
  <c r="J18" i="41" s="1"/>
  <c r="D14" i="42" l="1"/>
  <c r="D52" i="42"/>
  <c r="C83" i="42"/>
  <c r="D28" i="42"/>
  <c r="C28" i="42" s="1"/>
  <c r="G71" i="40"/>
  <c r="H75" i="40"/>
  <c r="J149" i="28"/>
  <c r="J147" i="28"/>
  <c r="F13" i="40"/>
  <c r="G32" i="40"/>
  <c r="G13" i="40" s="1"/>
  <c r="G12" i="40" s="1"/>
  <c r="H33" i="40"/>
  <c r="I36" i="29"/>
  <c r="F16" i="28"/>
  <c r="J20" i="28"/>
  <c r="E20" i="28"/>
  <c r="Q20" i="28" s="1"/>
  <c r="P173" i="28"/>
  <c r="M173" i="28"/>
  <c r="L173" i="28"/>
  <c r="K173" i="28"/>
  <c r="F167" i="28"/>
  <c r="G167" i="28"/>
  <c r="H167" i="28"/>
  <c r="I167" i="28"/>
  <c r="K167" i="28"/>
  <c r="L167" i="28"/>
  <c r="M167" i="28"/>
  <c r="N167" i="28"/>
  <c r="O167" i="28"/>
  <c r="P167" i="28"/>
  <c r="H168" i="28"/>
  <c r="I168" i="28"/>
  <c r="K168" i="28"/>
  <c r="L168" i="28"/>
  <c r="M168" i="28"/>
  <c r="P168" i="28"/>
  <c r="G169" i="28"/>
  <c r="H169" i="28"/>
  <c r="I169" i="28"/>
  <c r="K169" i="28"/>
  <c r="L169" i="28"/>
  <c r="M169" i="28"/>
  <c r="N169" i="28"/>
  <c r="O169" i="28"/>
  <c r="P169" i="28"/>
  <c r="F171" i="28"/>
  <c r="G171" i="28"/>
  <c r="H171" i="28"/>
  <c r="I171" i="28"/>
  <c r="K171" i="28"/>
  <c r="L171" i="28"/>
  <c r="M171" i="28"/>
  <c r="N171" i="28"/>
  <c r="O171" i="28"/>
  <c r="P171" i="28"/>
  <c r="F172" i="28"/>
  <c r="G172" i="28"/>
  <c r="H172" i="28"/>
  <c r="I172" i="28"/>
  <c r="N172" i="28"/>
  <c r="O172" i="28"/>
  <c r="F173" i="28"/>
  <c r="G173" i="28"/>
  <c r="H173" i="28"/>
  <c r="I173" i="28"/>
  <c r="F174" i="28"/>
  <c r="G174" i="28"/>
  <c r="H174" i="28"/>
  <c r="I174" i="28"/>
  <c r="K174" i="28"/>
  <c r="L174" i="28"/>
  <c r="M174" i="28"/>
  <c r="N174" i="28"/>
  <c r="O174" i="28"/>
  <c r="P174" i="28"/>
  <c r="F175" i="28"/>
  <c r="G175" i="28"/>
  <c r="H175" i="28"/>
  <c r="I175" i="28"/>
  <c r="K175" i="28"/>
  <c r="L175" i="28"/>
  <c r="M175" i="28"/>
  <c r="N175" i="28"/>
  <c r="O175" i="28"/>
  <c r="P175" i="28"/>
  <c r="F176" i="28"/>
  <c r="G176" i="28"/>
  <c r="H176" i="28"/>
  <c r="I176" i="28"/>
  <c r="K176" i="28"/>
  <c r="L176" i="28"/>
  <c r="M176" i="28"/>
  <c r="N176" i="28"/>
  <c r="O176" i="28"/>
  <c r="P176" i="28"/>
  <c r="F177" i="28"/>
  <c r="G177" i="28"/>
  <c r="H177" i="28"/>
  <c r="I177" i="28"/>
  <c r="K177" i="28"/>
  <c r="L177" i="28"/>
  <c r="M177" i="28"/>
  <c r="N177" i="28"/>
  <c r="O177" i="28"/>
  <c r="P177" i="28"/>
  <c r="E178" i="28"/>
  <c r="F178" i="28"/>
  <c r="G178" i="28"/>
  <c r="H178" i="28"/>
  <c r="I178" i="28"/>
  <c r="K178" i="28"/>
  <c r="L178" i="28"/>
  <c r="M178" i="28"/>
  <c r="N178" i="28"/>
  <c r="O178" i="28"/>
  <c r="P178" i="28"/>
  <c r="E179" i="28"/>
  <c r="F179" i="28"/>
  <c r="G179" i="28"/>
  <c r="H179" i="28"/>
  <c r="I179" i="28"/>
  <c r="K179" i="28"/>
  <c r="L179" i="28"/>
  <c r="M179" i="28"/>
  <c r="N179" i="28"/>
  <c r="O179" i="28"/>
  <c r="P179" i="28"/>
  <c r="F180" i="28"/>
  <c r="G180" i="28"/>
  <c r="H180" i="28"/>
  <c r="I180" i="28"/>
  <c r="K180" i="28"/>
  <c r="L180" i="28"/>
  <c r="M180" i="28"/>
  <c r="N180" i="28"/>
  <c r="O180" i="28"/>
  <c r="P180" i="28"/>
  <c r="E181" i="28"/>
  <c r="F181" i="28"/>
  <c r="G181" i="28"/>
  <c r="H181" i="28"/>
  <c r="I181" i="28"/>
  <c r="K181" i="28"/>
  <c r="L181" i="28"/>
  <c r="M181" i="28"/>
  <c r="N181" i="28"/>
  <c r="O181" i="28"/>
  <c r="P181" i="28"/>
  <c r="E182" i="28"/>
  <c r="F182" i="28"/>
  <c r="G182" i="28"/>
  <c r="H182" i="28"/>
  <c r="I182" i="28"/>
  <c r="K182" i="28"/>
  <c r="L182" i="28"/>
  <c r="M182" i="28"/>
  <c r="N182" i="28"/>
  <c r="O182" i="28"/>
  <c r="P182" i="28"/>
  <c r="E183" i="28"/>
  <c r="F183" i="28"/>
  <c r="G183" i="28"/>
  <c r="H183" i="28"/>
  <c r="I183" i="28"/>
  <c r="K183" i="28"/>
  <c r="L183" i="28"/>
  <c r="M183" i="28"/>
  <c r="N183" i="28"/>
  <c r="O183" i="28"/>
  <c r="P183" i="28"/>
  <c r="F184" i="28"/>
  <c r="G184" i="28"/>
  <c r="H184" i="28"/>
  <c r="I184" i="28"/>
  <c r="K184" i="28"/>
  <c r="L184" i="28"/>
  <c r="M184" i="28"/>
  <c r="N184" i="28"/>
  <c r="O184" i="28"/>
  <c r="P184" i="28"/>
  <c r="F185" i="28"/>
  <c r="G185" i="28"/>
  <c r="H185" i="28"/>
  <c r="I185" i="28"/>
  <c r="K185" i="28"/>
  <c r="L185" i="28"/>
  <c r="M185" i="28"/>
  <c r="N185" i="28"/>
  <c r="O185" i="28"/>
  <c r="P185" i="28"/>
  <c r="F189" i="28"/>
  <c r="G189" i="28"/>
  <c r="H189" i="28"/>
  <c r="I189" i="28"/>
  <c r="K189" i="28"/>
  <c r="L189" i="28"/>
  <c r="M189" i="28"/>
  <c r="N189" i="28"/>
  <c r="O189" i="28"/>
  <c r="P189" i="28"/>
  <c r="F190" i="28"/>
  <c r="G190" i="28"/>
  <c r="H190" i="28"/>
  <c r="I190" i="28"/>
  <c r="K190" i="28"/>
  <c r="L190" i="28"/>
  <c r="M190" i="28"/>
  <c r="N190" i="28"/>
  <c r="O190" i="28"/>
  <c r="P190" i="28"/>
  <c r="P11" i="28"/>
  <c r="F169" i="28"/>
  <c r="J37" i="28"/>
  <c r="O36" i="28"/>
  <c r="O173" i="28" s="1"/>
  <c r="N36" i="28"/>
  <c r="N173" i="28" s="1"/>
  <c r="F36" i="28"/>
  <c r="E36" i="28" s="1"/>
  <c r="E38" i="28"/>
  <c r="E37" i="28"/>
  <c r="I16" i="29"/>
  <c r="I11" i="29" s="1"/>
  <c r="E89" i="28"/>
  <c r="O75" i="28"/>
  <c r="N75" i="28"/>
  <c r="O77" i="28"/>
  <c r="N77" i="28"/>
  <c r="G77" i="28"/>
  <c r="G168" i="28" s="1"/>
  <c r="F77" i="28"/>
  <c r="F168" i="28" s="1"/>
  <c r="E50" i="28"/>
  <c r="E180" i="28" s="1"/>
  <c r="E54" i="28"/>
  <c r="E184" i="28" s="1"/>
  <c r="I28" i="28"/>
  <c r="I11" i="28" s="1"/>
  <c r="H28" i="28"/>
  <c r="H11" i="28" s="1"/>
  <c r="G28" i="28"/>
  <c r="G11" i="28" s="1"/>
  <c r="F28" i="28"/>
  <c r="O28" i="28"/>
  <c r="N28" i="28"/>
  <c r="E48" i="28"/>
  <c r="E150" i="28"/>
  <c r="G134" i="28"/>
  <c r="F134" i="28"/>
  <c r="J108" i="28"/>
  <c r="J107" i="28"/>
  <c r="J106" i="28"/>
  <c r="P105" i="28"/>
  <c r="O105" i="28"/>
  <c r="N105" i="28"/>
  <c r="M105" i="28"/>
  <c r="L105" i="28"/>
  <c r="K105" i="28"/>
  <c r="I105" i="28"/>
  <c r="H105" i="28"/>
  <c r="G105" i="28"/>
  <c r="F64" i="40"/>
  <c r="H68" i="40"/>
  <c r="H49" i="40"/>
  <c r="H50" i="40"/>
  <c r="H12" i="40" l="1"/>
  <c r="N168" i="28"/>
  <c r="C52" i="42"/>
  <c r="D51" i="42"/>
  <c r="C51" i="42" s="1"/>
  <c r="O168" i="28"/>
  <c r="F12" i="40"/>
  <c r="C14" i="42"/>
  <c r="D13" i="42"/>
  <c r="O11" i="28"/>
  <c r="N11" i="28"/>
  <c r="Q37" i="28"/>
  <c r="F11" i="28"/>
  <c r="F10" i="28" s="1"/>
  <c r="E56" i="28"/>
  <c r="E185" i="28" s="1"/>
  <c r="F63" i="40"/>
  <c r="H69" i="40"/>
  <c r="I33" i="29"/>
  <c r="I32" i="29" s="1"/>
  <c r="H47" i="40"/>
  <c r="H48" i="40"/>
  <c r="H46" i="40"/>
  <c r="H45" i="40"/>
  <c r="H34" i="40"/>
  <c r="H32" i="40"/>
  <c r="P10" i="28"/>
  <c r="J44" i="28"/>
  <c r="E44" i="28"/>
  <c r="J38" i="28"/>
  <c r="J36" i="28"/>
  <c r="Q38" i="28"/>
  <c r="Q36" i="28"/>
  <c r="J69" i="28"/>
  <c r="E69" i="28"/>
  <c r="P68" i="28"/>
  <c r="O68" i="28"/>
  <c r="N68" i="28"/>
  <c r="M68" i="28"/>
  <c r="L68" i="28"/>
  <c r="K68" i="28"/>
  <c r="J68" i="28"/>
  <c r="I68" i="28"/>
  <c r="H68" i="28"/>
  <c r="G68" i="28"/>
  <c r="F68" i="28"/>
  <c r="E68" i="28"/>
  <c r="P67" i="28"/>
  <c r="O67" i="28"/>
  <c r="N67" i="28"/>
  <c r="M67" i="28"/>
  <c r="L67" i="28"/>
  <c r="K67" i="28"/>
  <c r="J67" i="28"/>
  <c r="I67" i="28"/>
  <c r="H67" i="28"/>
  <c r="G67" i="28"/>
  <c r="F67" i="28"/>
  <c r="E67" i="28"/>
  <c r="E15" i="28"/>
  <c r="E190" i="28" s="1"/>
  <c r="E14" i="28"/>
  <c r="E149" i="28"/>
  <c r="Q149" i="28" s="1"/>
  <c r="J151" i="28"/>
  <c r="J56" i="28"/>
  <c r="J185" i="28" s="1"/>
  <c r="P71" i="28"/>
  <c r="O71" i="28"/>
  <c r="N71" i="28"/>
  <c r="M71" i="28"/>
  <c r="L71" i="28"/>
  <c r="K71" i="28"/>
  <c r="I71" i="28"/>
  <c r="H71" i="28"/>
  <c r="G71" i="28"/>
  <c r="G70" i="28" s="1"/>
  <c r="F71" i="28"/>
  <c r="J90" i="28"/>
  <c r="J174" i="28" s="1"/>
  <c r="E74" i="28"/>
  <c r="J154" i="28"/>
  <c r="J153" i="28"/>
  <c r="J152" i="28"/>
  <c r="J150" i="28"/>
  <c r="E154" i="28"/>
  <c r="E177" i="28" s="1"/>
  <c r="E153" i="28"/>
  <c r="E152" i="28"/>
  <c r="E115" i="28"/>
  <c r="E114" i="28"/>
  <c r="E113" i="28"/>
  <c r="E112" i="28"/>
  <c r="E111" i="28"/>
  <c r="E110" i="28"/>
  <c r="E109" i="28"/>
  <c r="E108" i="28"/>
  <c r="Q108" i="28" s="1"/>
  <c r="E107" i="28"/>
  <c r="Q107" i="28" s="1"/>
  <c r="E106" i="28"/>
  <c r="Q106" i="28" s="1"/>
  <c r="I35" i="29"/>
  <c r="I45" i="29"/>
  <c r="I44" i="29" s="1"/>
  <c r="H67" i="40"/>
  <c r="H66" i="40"/>
  <c r="J50" i="28"/>
  <c r="J180" i="28" s="1"/>
  <c r="H10" i="28"/>
  <c r="M28" i="28"/>
  <c r="M11" i="28" s="1"/>
  <c r="L28" i="28"/>
  <c r="L11" i="28" s="1"/>
  <c r="K28" i="28"/>
  <c r="K11" i="28" s="1"/>
  <c r="H56" i="40"/>
  <c r="H60" i="40"/>
  <c r="H21" i="40"/>
  <c r="J23" i="28"/>
  <c r="E23" i="28"/>
  <c r="H74" i="40"/>
  <c r="H73" i="40"/>
  <c r="H71" i="40" s="1"/>
  <c r="H72" i="40"/>
  <c r="F71" i="40"/>
  <c r="G70" i="40"/>
  <c r="F70" i="40"/>
  <c r="H65" i="40"/>
  <c r="H64" i="40"/>
  <c r="G63" i="40"/>
  <c r="G62" i="40"/>
  <c r="H61" i="40"/>
  <c r="H59" i="40"/>
  <c r="G58" i="40"/>
  <c r="F58" i="40"/>
  <c r="G57" i="40"/>
  <c r="G83" i="40" s="1"/>
  <c r="F57" i="40"/>
  <c r="H55" i="40"/>
  <c r="H54" i="40"/>
  <c r="H53" i="40"/>
  <c r="H52" i="40"/>
  <c r="H51" i="40"/>
  <c r="H44" i="40"/>
  <c r="H43" i="40"/>
  <c r="H42" i="40"/>
  <c r="H41" i="40"/>
  <c r="H40" i="40"/>
  <c r="H39" i="40"/>
  <c r="H38" i="40"/>
  <c r="H37" i="40"/>
  <c r="H36" i="40"/>
  <c r="H35" i="40"/>
  <c r="H31" i="40"/>
  <c r="H30" i="40"/>
  <c r="H29" i="40"/>
  <c r="H28" i="40"/>
  <c r="H27" i="40"/>
  <c r="H26" i="40"/>
  <c r="H25" i="40"/>
  <c r="H24" i="40"/>
  <c r="H23" i="40"/>
  <c r="H22" i="40"/>
  <c r="H20" i="40"/>
  <c r="H19" i="40"/>
  <c r="H18" i="40"/>
  <c r="H17" i="40"/>
  <c r="H16" i="40"/>
  <c r="H15" i="40"/>
  <c r="H14" i="40"/>
  <c r="H13" i="40" s="1"/>
  <c r="D11" i="35"/>
  <c r="E11" i="35"/>
  <c r="F11" i="35"/>
  <c r="J78" i="28"/>
  <c r="J76" i="28"/>
  <c r="J189" i="28" s="1"/>
  <c r="E78" i="28"/>
  <c r="Q78" i="28" s="1"/>
  <c r="E76" i="28"/>
  <c r="I10" i="28"/>
  <c r="G10" i="28"/>
  <c r="J17" i="28"/>
  <c r="J16" i="28"/>
  <c r="J15" i="28"/>
  <c r="J190" i="28" s="1"/>
  <c r="J104" i="28"/>
  <c r="J103" i="28"/>
  <c r="J102" i="28"/>
  <c r="J100" i="28"/>
  <c r="J99" i="28"/>
  <c r="J98" i="28"/>
  <c r="J97" i="28"/>
  <c r="J95" i="28"/>
  <c r="E100" i="28"/>
  <c r="E99" i="28"/>
  <c r="Q99" i="28" s="1"/>
  <c r="Q100" i="28"/>
  <c r="P132" i="28"/>
  <c r="O132" i="28"/>
  <c r="N132" i="28"/>
  <c r="M132" i="28"/>
  <c r="L132" i="28"/>
  <c r="K132" i="28"/>
  <c r="I132" i="28"/>
  <c r="H132" i="28"/>
  <c r="P134" i="28"/>
  <c r="O134" i="28"/>
  <c r="N134" i="28"/>
  <c r="M134" i="28"/>
  <c r="L134" i="28"/>
  <c r="K134" i="28"/>
  <c r="I134" i="28"/>
  <c r="H134" i="28"/>
  <c r="P94" i="28"/>
  <c r="O94" i="28"/>
  <c r="N94" i="28"/>
  <c r="M94" i="28"/>
  <c r="L94" i="28"/>
  <c r="K94" i="28"/>
  <c r="I94" i="28"/>
  <c r="H94" i="28"/>
  <c r="G94" i="28"/>
  <c r="F94" i="28"/>
  <c r="E97" i="28"/>
  <c r="Q97" i="28" s="1"/>
  <c r="E95" i="28"/>
  <c r="E105" i="28"/>
  <c r="Q103" i="28"/>
  <c r="P101" i="28"/>
  <c r="O101" i="28"/>
  <c r="N101" i="28"/>
  <c r="M101" i="28"/>
  <c r="L101" i="28"/>
  <c r="K101" i="28"/>
  <c r="I101" i="28"/>
  <c r="H101" i="28"/>
  <c r="G101" i="28"/>
  <c r="F101" i="28"/>
  <c r="E104" i="28"/>
  <c r="P117" i="28"/>
  <c r="O117" i="28"/>
  <c r="N117" i="28"/>
  <c r="M117" i="28"/>
  <c r="L117" i="28"/>
  <c r="K117" i="28"/>
  <c r="I117" i="28"/>
  <c r="H117" i="28"/>
  <c r="P142" i="28"/>
  <c r="P141" i="28" s="1"/>
  <c r="O142" i="28"/>
  <c r="O141" i="28" s="1"/>
  <c r="N142" i="28"/>
  <c r="N141" i="28" s="1"/>
  <c r="M142" i="28"/>
  <c r="M141" i="28" s="1"/>
  <c r="L142" i="28"/>
  <c r="L141" i="28" s="1"/>
  <c r="K142" i="28"/>
  <c r="K141" i="28" s="1"/>
  <c r="I142" i="28"/>
  <c r="I141" i="28" s="1"/>
  <c r="H142" i="28"/>
  <c r="H141" i="28" s="1"/>
  <c r="G142" i="28"/>
  <c r="G141" i="28" s="1"/>
  <c r="F142" i="28"/>
  <c r="F141" i="28" s="1"/>
  <c r="P70" i="28"/>
  <c r="O70" i="28"/>
  <c r="N70" i="28"/>
  <c r="M70" i="28"/>
  <c r="L70" i="28"/>
  <c r="K70" i="28"/>
  <c r="I70" i="28"/>
  <c r="H70" i="28"/>
  <c r="F70" i="28"/>
  <c r="P87" i="28"/>
  <c r="P172" i="28" s="1"/>
  <c r="G143" i="28"/>
  <c r="H143" i="28"/>
  <c r="K143" i="28"/>
  <c r="L143" i="28"/>
  <c r="M143" i="28"/>
  <c r="N143" i="28"/>
  <c r="O143" i="28"/>
  <c r="P143" i="28"/>
  <c r="P156" i="28"/>
  <c r="P155" i="28" s="1"/>
  <c r="O156" i="28"/>
  <c r="O155" i="28" s="1"/>
  <c r="N156" i="28"/>
  <c r="N155" i="28" s="1"/>
  <c r="M156" i="28"/>
  <c r="M155" i="28" s="1"/>
  <c r="L156" i="28"/>
  <c r="L155" i="28" s="1"/>
  <c r="K156" i="28"/>
  <c r="K155" i="28" s="1"/>
  <c r="I156" i="28"/>
  <c r="I155" i="28" s="1"/>
  <c r="H156" i="28"/>
  <c r="H155" i="28" s="1"/>
  <c r="G156" i="28"/>
  <c r="G155" i="28" s="1"/>
  <c r="F156" i="28"/>
  <c r="F155" i="28" s="1"/>
  <c r="J133" i="28"/>
  <c r="J132" i="28" s="1"/>
  <c r="E133" i="28"/>
  <c r="E132" i="28" s="1"/>
  <c r="J136" i="28"/>
  <c r="E136" i="28"/>
  <c r="J135" i="28"/>
  <c r="J134" i="28" s="1"/>
  <c r="E135" i="28"/>
  <c r="E134" i="28" s="1"/>
  <c r="J43" i="28"/>
  <c r="J40" i="28"/>
  <c r="J39" i="28"/>
  <c r="J35" i="28"/>
  <c r="J34" i="28" s="1"/>
  <c r="Q34" i="28" s="1"/>
  <c r="J33" i="28"/>
  <c r="M41" i="28"/>
  <c r="M172" i="28" s="1"/>
  <c r="L41" i="28"/>
  <c r="L172" i="28" s="1"/>
  <c r="K41" i="28"/>
  <c r="K172" i="28" s="1"/>
  <c r="E43" i="28"/>
  <c r="Q43" i="28" s="1"/>
  <c r="E40" i="28"/>
  <c r="K25" i="28"/>
  <c r="K170" i="28" s="1"/>
  <c r="K187" i="28" s="1"/>
  <c r="L25" i="28"/>
  <c r="L170" i="28" s="1"/>
  <c r="L187" i="28" s="1"/>
  <c r="M25" i="28"/>
  <c r="M170" i="28" s="1"/>
  <c r="M187" i="28" s="1"/>
  <c r="J21" i="28"/>
  <c r="J19" i="28"/>
  <c r="J18" i="28"/>
  <c r="J12" i="28"/>
  <c r="E12" i="28"/>
  <c r="F25" i="35"/>
  <c r="E25" i="35"/>
  <c r="D25" i="35"/>
  <c r="F24" i="35"/>
  <c r="E24" i="35"/>
  <c r="E23" i="35" s="1"/>
  <c r="E22" i="35" s="1"/>
  <c r="D24" i="35"/>
  <c r="C21" i="35"/>
  <c r="F20" i="35"/>
  <c r="F19" i="35" s="1"/>
  <c r="F18" i="35" s="1"/>
  <c r="E20" i="35"/>
  <c r="E19" i="35" s="1"/>
  <c r="E18" i="35" s="1"/>
  <c r="D20" i="35"/>
  <c r="D19" i="35"/>
  <c r="D18" i="35" s="1"/>
  <c r="C16" i="35"/>
  <c r="F15" i="35"/>
  <c r="E15" i="35"/>
  <c r="D15" i="35"/>
  <c r="C15" i="35" s="1"/>
  <c r="F14" i="35"/>
  <c r="E14" i="35"/>
  <c r="D14" i="35"/>
  <c r="C14" i="35" s="1"/>
  <c r="C13" i="35"/>
  <c r="C12" i="35"/>
  <c r="F10" i="35"/>
  <c r="F17" i="35" s="1"/>
  <c r="E10" i="35"/>
  <c r="E17" i="35" s="1"/>
  <c r="D10" i="35"/>
  <c r="D17" i="35" s="1"/>
  <c r="E21" i="28"/>
  <c r="E19" i="28"/>
  <c r="E18" i="28"/>
  <c r="E16" i="28"/>
  <c r="E139" i="28"/>
  <c r="J139" i="28"/>
  <c r="E88" i="28"/>
  <c r="E87" i="28" s="1"/>
  <c r="J88" i="28"/>
  <c r="J87" i="28" s="1"/>
  <c r="J51" i="28"/>
  <c r="J179" i="28" s="1"/>
  <c r="J52" i="28"/>
  <c r="J181" i="28" s="1"/>
  <c r="J53" i="28"/>
  <c r="J55" i="28"/>
  <c r="J183" i="28" s="1"/>
  <c r="J60" i="28"/>
  <c r="J59" i="28"/>
  <c r="E59" i="28"/>
  <c r="E145" i="28"/>
  <c r="E146" i="28"/>
  <c r="Q146" i="28" s="1"/>
  <c r="E147" i="28"/>
  <c r="E148" i="28"/>
  <c r="E144" i="28"/>
  <c r="J49" i="28"/>
  <c r="J178" i="28" s="1"/>
  <c r="E75" i="28"/>
  <c r="E65" i="28"/>
  <c r="J65" i="28"/>
  <c r="J54" i="28"/>
  <c r="J184" i="28" s="1"/>
  <c r="Q52" i="28"/>
  <c r="Q181" i="28" s="1"/>
  <c r="E33" i="28"/>
  <c r="J137" i="28"/>
  <c r="E138" i="28"/>
  <c r="J138" i="28"/>
  <c r="E140" i="28"/>
  <c r="J140" i="28"/>
  <c r="E66" i="28"/>
  <c r="J66" i="28"/>
  <c r="J30" i="28"/>
  <c r="E57" i="28"/>
  <c r="J57" i="28"/>
  <c r="J63" i="28"/>
  <c r="I52" i="29"/>
  <c r="I51" i="29" s="1"/>
  <c r="I10" i="29"/>
  <c r="I59" i="29"/>
  <c r="I58" i="29" s="1"/>
  <c r="E60" i="28"/>
  <c r="Q60" i="28" s="1"/>
  <c r="E63" i="28"/>
  <c r="J47" i="28"/>
  <c r="J175" i="28" s="1"/>
  <c r="E47" i="28"/>
  <c r="E175" i="28" s="1"/>
  <c r="E22" i="28"/>
  <c r="J22" i="28"/>
  <c r="J24" i="28"/>
  <c r="J14" i="28"/>
  <c r="J169" i="28" s="1"/>
  <c r="E129" i="28"/>
  <c r="Q129" i="28" s="1"/>
  <c r="I159" i="28"/>
  <c r="F159" i="28"/>
  <c r="E157" i="28"/>
  <c r="J157" i="28"/>
  <c r="E160" i="28"/>
  <c r="E118" i="28"/>
  <c r="E77" i="28"/>
  <c r="E79" i="28"/>
  <c r="E80" i="28"/>
  <c r="E81" i="28"/>
  <c r="E82" i="28"/>
  <c r="E83" i="28"/>
  <c r="E84" i="28"/>
  <c r="E85" i="28"/>
  <c r="E86" i="28"/>
  <c r="J77" i="28"/>
  <c r="J80" i="28"/>
  <c r="J84" i="28"/>
  <c r="J86" i="28"/>
  <c r="J11" i="29"/>
  <c r="Q147" i="28"/>
  <c r="J145" i="28"/>
  <c r="J148" i="28"/>
  <c r="Q148" i="28" s="1"/>
  <c r="E131" i="28"/>
  <c r="E130" i="28"/>
  <c r="E137" i="28"/>
  <c r="Q137" i="28" s="1"/>
  <c r="E126" i="28"/>
  <c r="E125" i="28"/>
  <c r="E124" i="28"/>
  <c r="E123" i="28"/>
  <c r="E122" i="28"/>
  <c r="J122" i="28"/>
  <c r="Q122" i="28" s="1"/>
  <c r="E121" i="28"/>
  <c r="E120" i="28"/>
  <c r="Q120" i="28" s="1"/>
  <c r="J120" i="28"/>
  <c r="E119" i="28"/>
  <c r="E117" i="28" s="1"/>
  <c r="E127" i="28"/>
  <c r="E116" i="28"/>
  <c r="Q116" i="28" s="1"/>
  <c r="J116" i="28"/>
  <c r="Q115" i="28"/>
  <c r="J114" i="28"/>
  <c r="E98" i="28"/>
  <c r="Q98" i="28" s="1"/>
  <c r="J112" i="28"/>
  <c r="J111" i="28"/>
  <c r="J110" i="28"/>
  <c r="Q110" i="28" s="1"/>
  <c r="E102" i="28"/>
  <c r="E101" i="28" s="1"/>
  <c r="E93" i="28"/>
  <c r="J126" i="28"/>
  <c r="J113" i="28"/>
  <c r="Q113" i="28" s="1"/>
  <c r="J127" i="28"/>
  <c r="J118" i="28"/>
  <c r="J119" i="28"/>
  <c r="J117" i="28" s="1"/>
  <c r="J121" i="28"/>
  <c r="J123" i="28"/>
  <c r="Q123" i="28" s="1"/>
  <c r="J124" i="28"/>
  <c r="J125" i="28"/>
  <c r="Q125" i="28" s="1"/>
  <c r="E72" i="28"/>
  <c r="J72" i="28"/>
  <c r="Q72" i="28" s="1"/>
  <c r="E64" i="28"/>
  <c r="E62" i="28"/>
  <c r="E61" i="28"/>
  <c r="J61" i="28"/>
  <c r="E58" i="28"/>
  <c r="J58" i="28"/>
  <c r="Q58" i="28" s="1"/>
  <c r="E46" i="28"/>
  <c r="E176" i="28" s="1"/>
  <c r="J46" i="28"/>
  <c r="J176" i="28" s="1"/>
  <c r="E45" i="28"/>
  <c r="E174" i="28" s="1"/>
  <c r="J45" i="28"/>
  <c r="Q45" i="28" s="1"/>
  <c r="E42" i="28"/>
  <c r="E39" i="28"/>
  <c r="Q39" i="28" s="1"/>
  <c r="Q35" i="28"/>
  <c r="E32" i="28"/>
  <c r="Q32" i="28" s="1"/>
  <c r="J32" i="28"/>
  <c r="E31" i="28"/>
  <c r="Q31" i="28" s="1"/>
  <c r="J31" i="28"/>
  <c r="E30" i="28"/>
  <c r="E29" i="28"/>
  <c r="E27" i="28"/>
  <c r="J27" i="28"/>
  <c r="E26" i="28"/>
  <c r="E25" i="28" s="1"/>
  <c r="E24" i="28"/>
  <c r="Q24" i="28" s="1"/>
  <c r="E13" i="28"/>
  <c r="J13" i="28"/>
  <c r="J62" i="28"/>
  <c r="J64" i="28"/>
  <c r="J42" i="28"/>
  <c r="J41" i="28" s="1"/>
  <c r="J48" i="28"/>
  <c r="J26" i="28"/>
  <c r="J25" i="28" s="1"/>
  <c r="J29" i="28"/>
  <c r="J28" i="28" s="1"/>
  <c r="J74" i="28"/>
  <c r="J75" i="28"/>
  <c r="Q75" i="28" s="1"/>
  <c r="J79" i="28"/>
  <c r="Q79" i="28" s="1"/>
  <c r="J81" i="28"/>
  <c r="Q81" i="28" s="1"/>
  <c r="J82" i="28"/>
  <c r="J83" i="28"/>
  <c r="J89" i="28"/>
  <c r="Q83" i="28"/>
  <c r="Q85" i="28"/>
  <c r="J93" i="28"/>
  <c r="J109" i="28"/>
  <c r="J105" i="28" s="1"/>
  <c r="J128" i="28"/>
  <c r="J130" i="28"/>
  <c r="Q130" i="28" s="1"/>
  <c r="J131" i="28"/>
  <c r="K159" i="28"/>
  <c r="L159" i="28"/>
  <c r="N159" i="28"/>
  <c r="O159" i="28"/>
  <c r="O158" i="28" s="1"/>
  <c r="P159" i="28"/>
  <c r="G159" i="28"/>
  <c r="J144" i="28"/>
  <c r="M159" i="28"/>
  <c r="H159" i="28"/>
  <c r="J160" i="28"/>
  <c r="Q160" i="28" s="1"/>
  <c r="J161" i="28"/>
  <c r="J159" i="28" s="1"/>
  <c r="Q62" i="28"/>
  <c r="Q64" i="28"/>
  <c r="Q111" i="28"/>
  <c r="Q127" i="28"/>
  <c r="Q80" i="28"/>
  <c r="Q22" i="28"/>
  <c r="Q66" i="28"/>
  <c r="Q65" i="28"/>
  <c r="Q16" i="28"/>
  <c r="Q59" i="28"/>
  <c r="Q126" i="28"/>
  <c r="Q47" i="28"/>
  <c r="Q175" i="28" s="1"/>
  <c r="Q63" i="28"/>
  <c r="Q57" i="28"/>
  <c r="Q54" i="28"/>
  <c r="Q184" i="28" s="1"/>
  <c r="Q88" i="28"/>
  <c r="Q87" i="28" s="1"/>
  <c r="Q139" i="28"/>
  <c r="Q18" i="28"/>
  <c r="Q21" i="28"/>
  <c r="Q40" i="28"/>
  <c r="E41" i="28"/>
  <c r="Q27" i="28"/>
  <c r="Q29" i="28"/>
  <c r="Q114" i="28"/>
  <c r="Q33" i="28"/>
  <c r="Q124" i="28"/>
  <c r="Q74" i="28"/>
  <c r="Q145" i="28"/>
  <c r="Q136" i="28"/>
  <c r="Q133" i="28"/>
  <c r="Q132" i="28" s="1"/>
  <c r="Q61" i="28"/>
  <c r="Q84" i="28"/>
  <c r="Q138" i="28"/>
  <c r="Q119" i="28"/>
  <c r="Q48" i="28"/>
  <c r="Q49" i="28"/>
  <c r="Q178" i="28" s="1"/>
  <c r="Q51" i="28"/>
  <c r="Q179" i="28" s="1"/>
  <c r="Q93" i="28"/>
  <c r="Q135" i="28"/>
  <c r="Q26" i="28"/>
  <c r="Q25" i="28" s="1"/>
  <c r="Q104" i="28"/>
  <c r="Q121" i="28"/>
  <c r="Q55" i="28"/>
  <c r="Q183" i="28" s="1"/>
  <c r="Q17" i="28"/>
  <c r="XFD17" i="28" s="1"/>
  <c r="Q112" i="28"/>
  <c r="Q118" i="28"/>
  <c r="Q102" i="28"/>
  <c r="E156" i="28"/>
  <c r="E155" i="28" s="1"/>
  <c r="C25" i="35"/>
  <c r="G76" i="40"/>
  <c r="H58" i="40"/>
  <c r="F170" i="28" l="1"/>
  <c r="F187" i="28" s="1"/>
  <c r="H170" i="28"/>
  <c r="H187" i="28" s="1"/>
  <c r="O170" i="28"/>
  <c r="O187" i="28" s="1"/>
  <c r="D82" i="42"/>
  <c r="D111" i="42" s="1"/>
  <c r="C111" i="42" s="1"/>
  <c r="C13" i="42"/>
  <c r="C82" i="42" s="1"/>
  <c r="Q109" i="28"/>
  <c r="Q42" i="28"/>
  <c r="Q46" i="28"/>
  <c r="Q176" i="28" s="1"/>
  <c r="Q131" i="28"/>
  <c r="C24" i="35"/>
  <c r="G170" i="28"/>
  <c r="G187" i="28" s="1"/>
  <c r="I170" i="28"/>
  <c r="I187" i="28" s="1"/>
  <c r="N170" i="28"/>
  <c r="N187" i="28" s="1"/>
  <c r="J173" i="28"/>
  <c r="J171" i="28"/>
  <c r="C11" i="35"/>
  <c r="C10" i="35"/>
  <c r="Q161" i="28"/>
  <c r="Q182" i="28" s="1"/>
  <c r="J182" i="28"/>
  <c r="Q76" i="28"/>
  <c r="E189" i="28"/>
  <c r="J168" i="28"/>
  <c r="E171" i="28"/>
  <c r="J172" i="28"/>
  <c r="J167" i="28"/>
  <c r="J177" i="28"/>
  <c r="E169" i="28"/>
  <c r="E173" i="28"/>
  <c r="E172" i="28"/>
  <c r="E167" i="28"/>
  <c r="P170" i="28"/>
  <c r="P187" i="28" s="1"/>
  <c r="E168" i="28"/>
  <c r="M158" i="28"/>
  <c r="G158" i="28"/>
  <c r="L158" i="28"/>
  <c r="I158" i="28"/>
  <c r="Q56" i="28"/>
  <c r="Q185" i="28" s="1"/>
  <c r="J11" i="28"/>
  <c r="J10" i="28" s="1"/>
  <c r="XFD18" i="28"/>
  <c r="J158" i="28"/>
  <c r="H158" i="28"/>
  <c r="P158" i="28"/>
  <c r="N158" i="28"/>
  <c r="K158" i="28"/>
  <c r="F158" i="28"/>
  <c r="Q44" i="28"/>
  <c r="Q173" i="28" s="1"/>
  <c r="J142" i="28"/>
  <c r="J141" i="28" s="1"/>
  <c r="H63" i="40"/>
  <c r="Q13" i="28"/>
  <c r="Q30" i="28"/>
  <c r="Q28" i="28" s="1"/>
  <c r="J143" i="28"/>
  <c r="E142" i="28"/>
  <c r="E141" i="28" s="1"/>
  <c r="Q157" i="28"/>
  <c r="Q156" i="28" s="1"/>
  <c r="Q155" i="28" s="1"/>
  <c r="Q12" i="28"/>
  <c r="F62" i="40"/>
  <c r="F76" i="40" s="1"/>
  <c r="S68" i="28"/>
  <c r="Q105" i="28"/>
  <c r="Q134" i="28"/>
  <c r="Q90" i="28"/>
  <c r="Q174" i="28" s="1"/>
  <c r="E28" i="28"/>
  <c r="E11" i="28" s="1"/>
  <c r="I61" i="29"/>
  <c r="D23" i="35"/>
  <c r="Q69" i="28"/>
  <c r="Q68" i="28" s="1"/>
  <c r="Q67" i="28" s="1"/>
  <c r="Q151" i="28"/>
  <c r="Q15" i="28"/>
  <c r="M10" i="28"/>
  <c r="L10" i="28"/>
  <c r="N10" i="28"/>
  <c r="S142" i="28"/>
  <c r="K10" i="28"/>
  <c r="Q14" i="28"/>
  <c r="Q19" i="28"/>
  <c r="XFD19" i="28" s="1"/>
  <c r="Q89" i="28"/>
  <c r="J101" i="28"/>
  <c r="Q23" i="28"/>
  <c r="Q101" i="28"/>
  <c r="Q152" i="28"/>
  <c r="Q154" i="28"/>
  <c r="Q177" i="28" s="1"/>
  <c r="Q153" i="28"/>
  <c r="J71" i="28"/>
  <c r="J70" i="28" s="1"/>
  <c r="Q117" i="28"/>
  <c r="E143" i="28"/>
  <c r="Q150" i="28"/>
  <c r="Q171" i="28" s="1"/>
  <c r="Q86" i="28"/>
  <c r="Q77" i="28"/>
  <c r="F92" i="28"/>
  <c r="F162" i="28" s="1"/>
  <c r="Q82" i="28"/>
  <c r="E71" i="28"/>
  <c r="E70" i="28" s="1"/>
  <c r="G92" i="28"/>
  <c r="G162" i="28" s="1"/>
  <c r="I92" i="28"/>
  <c r="I162" i="28" s="1"/>
  <c r="L92" i="28"/>
  <c r="L162" i="28" s="1"/>
  <c r="N92" i="28"/>
  <c r="N162" i="28" s="1"/>
  <c r="H92" i="28"/>
  <c r="H162" i="28" s="1"/>
  <c r="K92" i="28"/>
  <c r="K162" i="28" s="1"/>
  <c r="M92" i="28"/>
  <c r="M162" i="28" s="1"/>
  <c r="O92" i="28"/>
  <c r="O162" i="28" s="1"/>
  <c r="Q140" i="28"/>
  <c r="H70" i="40"/>
  <c r="Q53" i="28"/>
  <c r="Q50" i="28"/>
  <c r="Q180" i="28" s="1"/>
  <c r="Q41" i="28"/>
  <c r="Q172" i="28" s="1"/>
  <c r="C18" i="35"/>
  <c r="C20" i="35"/>
  <c r="C19" i="35"/>
  <c r="C17" i="35"/>
  <c r="F23" i="35"/>
  <c r="F22" i="35" s="1"/>
  <c r="F26" i="35" s="1"/>
  <c r="E26" i="35"/>
  <c r="H57" i="40"/>
  <c r="Q144" i="28"/>
  <c r="Q143" i="28" s="1"/>
  <c r="E94" i="28"/>
  <c r="E92" i="28" s="1"/>
  <c r="Q159" i="28"/>
  <c r="D22" i="35"/>
  <c r="C23" i="35"/>
  <c r="E159" i="28"/>
  <c r="J156" i="28"/>
  <c r="J155" i="28" s="1"/>
  <c r="Q95" i="28"/>
  <c r="Q94" i="28" s="1"/>
  <c r="Q92" i="28" s="1"/>
  <c r="P92" i="28"/>
  <c r="P162" i="28" s="1"/>
  <c r="J94" i="28"/>
  <c r="J170" i="28" s="1"/>
  <c r="Q168" i="28" l="1"/>
  <c r="Q170" i="28"/>
  <c r="XFD15" i="28"/>
  <c r="Q190" i="28"/>
  <c r="S76" i="28"/>
  <c r="Q189" i="28"/>
  <c r="J187" i="28"/>
  <c r="XFD14" i="28"/>
  <c r="XFD16" i="28" s="1"/>
  <c r="Q169" i="28"/>
  <c r="Q167" i="28"/>
  <c r="E170" i="28"/>
  <c r="E187" i="28" s="1"/>
  <c r="Q11" i="28"/>
  <c r="S159" i="28"/>
  <c r="E162" i="28"/>
  <c r="F91" i="28"/>
  <c r="Q142" i="28"/>
  <c r="Q141" i="28" s="1"/>
  <c r="H62" i="40"/>
  <c r="F83" i="40"/>
  <c r="H83" i="40"/>
  <c r="Q71" i="28"/>
  <c r="Q70" i="28" s="1"/>
  <c r="S11" i="28"/>
  <c r="S71" i="28"/>
  <c r="H76" i="40"/>
  <c r="S156" i="28"/>
  <c r="O10" i="28"/>
  <c r="E10" i="28"/>
  <c r="Q10" i="28" s="1"/>
  <c r="Q91" i="28"/>
  <c r="E91" i="28"/>
  <c r="J92" i="28"/>
  <c r="J162" i="28" s="1"/>
  <c r="N91" i="28"/>
  <c r="L91" i="28"/>
  <c r="E158" i="28"/>
  <c r="C22" i="35"/>
  <c r="C26" i="35" s="1"/>
  <c r="D26" i="35"/>
  <c r="Q158" i="28"/>
  <c r="O91" i="28"/>
  <c r="M91" i="28"/>
  <c r="K91" i="28"/>
  <c r="I91" i="28"/>
  <c r="G91" i="28"/>
  <c r="P91" i="28"/>
  <c r="H91" i="28"/>
  <c r="Q187" i="28" l="1"/>
  <c r="Q162" i="28"/>
  <c r="J91" i="28"/>
  <c r="S162" i="28"/>
  <c r="S92" i="28"/>
</calcChain>
</file>

<file path=xl/comments1.xml><?xml version="1.0" encoding="utf-8"?>
<comments xmlns="http://schemas.openxmlformats.org/spreadsheetml/2006/main">
  <authors>
    <author>ALeh</author>
  </authors>
  <commentList>
    <comment ref="A5"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<sst xmlns="http://schemas.openxmlformats.org/spreadsheetml/2006/main" count="1085" uniqueCount="572">
  <si>
    <t xml:space="preserve">Міська програма морального і матеріального заохочення кращих трудових колективів і виробничників, суб'єктів підприємницької діяльності, громадян, які зробили значний внесок у соціально - економічний та культурний розвиток міста на 2016-2018 роки </t>
  </si>
  <si>
    <t>Охорона та раціональне використання природних ресурсів</t>
  </si>
  <si>
    <t>Інша діяльність у сфері охорони навколишнього природного середовища</t>
  </si>
  <si>
    <t>Інші субвенції</t>
  </si>
  <si>
    <t>/гривень/</t>
  </si>
  <si>
    <t>300000</t>
  </si>
  <si>
    <t>Зовнішнє фінансування</t>
  </si>
  <si>
    <t>Позики, надані міжнародними фінансовими організаціями</t>
  </si>
  <si>
    <t xml:space="preserve">Одержано позик </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</si>
  <si>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</si>
  <si>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</si>
  <si>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</si>
  <si>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</si>
  <si>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</si>
  <si>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</si>
  <si>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</si>
  <si>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</si>
  <si>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Керівництво і управління у відповідній сфері у містах республіканського Автономної Республіки Крим та обласного значення</t>
  </si>
  <si>
    <t>0310170</t>
  </si>
  <si>
    <t>0310180</t>
  </si>
  <si>
    <t>Спеціалізована стаціонарна медична допомога населенню</t>
  </si>
  <si>
    <t>0312030</t>
  </si>
  <si>
    <t>Інші заходи в галузі охорони здоров’я</t>
  </si>
  <si>
    <t>Програми і централізовані заходи у галузі охорони здоров’я</t>
  </si>
  <si>
    <t>0312220</t>
  </si>
  <si>
    <t>0312212</t>
  </si>
  <si>
    <t>0312214</t>
  </si>
  <si>
    <t>0312215</t>
  </si>
  <si>
    <t>Забезпечення централізованих заходів з лікування хворих на цукровий та нецукровий діабет</t>
  </si>
  <si>
    <t>Централізовані заходи з лікування онкологічних хворих</t>
  </si>
  <si>
    <t>0313400</t>
  </si>
  <si>
    <t>Інші видатки на соціальний захист населення</t>
  </si>
  <si>
    <t>Заходи державної політики з питань дітей та їх соціального захисту</t>
  </si>
  <si>
    <t>0313112</t>
  </si>
  <si>
    <t>Здійснення соціальної роботи з вразливими категоріями населення</t>
  </si>
  <si>
    <t>0313130</t>
  </si>
  <si>
    <t>Центри соціальних служб для сім'ї, дітей та молоді</t>
  </si>
  <si>
    <t>Програми і заходи центрів соціальних служб для сім'ї, дітей та молоді</t>
  </si>
  <si>
    <t>0313131</t>
  </si>
  <si>
    <t>0313132</t>
  </si>
  <si>
    <t>Заходи державної політики з питань молоді</t>
  </si>
  <si>
    <t>0313140</t>
  </si>
  <si>
    <t>0313160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</si>
  <si>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</si>
  <si>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0313500</t>
  </si>
  <si>
    <t>Забезпечення надійного та безперебійного функціонування житлово-експлуатаційного господарства</t>
  </si>
  <si>
    <t>0316010</t>
  </si>
  <si>
    <t>Капітальний ремонт об’єктів житлового господарства</t>
  </si>
  <si>
    <t>Капітальний ремонт житлового фонду</t>
  </si>
  <si>
    <t>0316020</t>
  </si>
  <si>
    <t>0316021</t>
  </si>
  <si>
    <t>0316060</t>
  </si>
  <si>
    <t>Впровадження засобів обліку витрат та регулювання споживання води та теплової енергії</t>
  </si>
  <si>
    <t>0316100</t>
  </si>
  <si>
    <t>Проведення спортивної роботи в регіоні</t>
  </si>
  <si>
    <t>0315010</t>
  </si>
  <si>
    <t>0315011</t>
  </si>
  <si>
    <t>0315012</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</si>
  <si>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</si>
  <si>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</si>
  <si>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Реалізація заходів щодо інвестиційного розвитку території</t>
  </si>
  <si>
    <t>0316310</t>
  </si>
  <si>
    <t>Проведення заходів із землеустрою</t>
  </si>
  <si>
    <t>0317310</t>
  </si>
  <si>
    <t>Утримання та розвиток інфраструктури доріг</t>
  </si>
  <si>
    <t>0316650</t>
  </si>
  <si>
    <t>0317410</t>
  </si>
  <si>
    <t>Заходи з енергозбереження</t>
  </si>
  <si>
    <t>Сприяння розвитку малого та середнього підприємництва</t>
  </si>
  <si>
    <t>0317450</t>
  </si>
  <si>
    <t>Інші заходи, пов'язані з економічною діяльністю</t>
  </si>
  <si>
    <t>0317500</t>
  </si>
  <si>
    <t>Код програмної класифікації видатків та кредитування місцевих бюджетів</t>
  </si>
  <si>
    <t>0317830</t>
  </si>
  <si>
    <t>0319110</t>
  </si>
  <si>
    <t>0319140</t>
  </si>
  <si>
    <t>0318600</t>
  </si>
  <si>
    <t>0312210</t>
  </si>
  <si>
    <t>1510180</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</si>
  <si>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</si>
  <si>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</si>
  <si>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багатодітним сім'ям на житлово-комунальні послуги</t>
  </si>
  <si>
    <t>Надання субсидій населенню для відшкодування витрат на оплату житлово-комунальних послуг</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</si>
  <si>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</si>
  <si>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</si>
  <si>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1513181</t>
  </si>
  <si>
    <t>Надання соціальних та реабілітаційних послуг громадянам похилого віку, інвалідам, дітям-інвалідам в установах соціального обслуговування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</si>
  <si>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</si>
  <si>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реабілітаційних послуг інвалідам та дітям-інвалідам</t>
  </si>
  <si>
    <t>1513104</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</si>
  <si>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</si>
  <si>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1030</t>
  </si>
  <si>
    <t>Компенсаційні виплати на пільговий проїзд автомобільним транспортом окремим категоріям громадян</t>
  </si>
  <si>
    <t>Надання пільг та субсидій населенню на придбання твердого та рідкого пічного побутового палива і скрапленого газу</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</si>
  <si>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</si>
  <si>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</si>
  <si>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субсидій населенню для відшкодування витрат на придбання твердого та рідкого пічного побутового палива і скрапленого газу</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</si>
  <si>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</si>
  <si>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</si>
  <si>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на догляд за дитиною віком до трьох років</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</si>
  <si>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</si>
  <si>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</si>
  <si>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</si>
  <si>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</si>
  <si>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</si>
  <si>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</si>
  <si>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державної соціальної допомоги інвалідам з дитинства та дітям-інвалідам</t>
  </si>
  <si>
    <t>Пільгове медичне обслуговування осіб, які постраждали внаслідок Чорнобильської катастрофи</t>
  </si>
  <si>
    <t>Надання допомоги на догляд за інвалідом I чи II групи внаслідок психічного розладу</t>
  </si>
  <si>
    <t>7510180</t>
  </si>
  <si>
    <t xml:space="preserve">Реверсна дотація </t>
  </si>
  <si>
    <t>7618120</t>
  </si>
  <si>
    <t>7618010</t>
  </si>
  <si>
    <t>2414060</t>
  </si>
  <si>
    <t>Палаци i будинки культури, клуби та iншi заклади клубного типу</t>
  </si>
  <si>
    <t>2414090</t>
  </si>
  <si>
    <t>Школи естетичного виховання дiтей</t>
  </si>
  <si>
    <t>2414100</t>
  </si>
  <si>
    <t>Iншi культурно-освiтнi заклади та заходи</t>
  </si>
  <si>
    <t>2414200</t>
  </si>
  <si>
    <t>2417410</t>
  </si>
  <si>
    <t>2410180</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</si>
  <si>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</si>
  <si>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1011020</t>
  </si>
  <si>
    <t>Дошкільна освiта</t>
  </si>
  <si>
    <t>1011010</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</si>
  <si>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</si>
  <si>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</si>
  <si>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1011090</t>
  </si>
  <si>
    <t>1011070</t>
  </si>
  <si>
    <t>Підвищення кваліфікації, перепідготовка кадрів іншими закладами післядипломної освіти</t>
  </si>
  <si>
    <t>1011150</t>
  </si>
  <si>
    <t>Придбання, доставка та зберігання підручників і посібників</t>
  </si>
  <si>
    <t>1011160</t>
  </si>
  <si>
    <t>Методичне забезпечення діяльності навчальних закладів та інші заходи в галузі освіти</t>
  </si>
  <si>
    <t>1011170</t>
  </si>
  <si>
    <t>Централізоване ведення бухгалтерського обліку</t>
  </si>
  <si>
    <t>1011190</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</si>
  <si>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</si>
  <si>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</si>
  <si>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1011230</t>
  </si>
  <si>
    <t>1011200</t>
  </si>
  <si>
    <t>Утримання та навчально-тренувальна робота комунальних дитячо-юнацьких спортивних шкіл</t>
  </si>
  <si>
    <t>1017410</t>
  </si>
  <si>
    <t>1513080</t>
  </si>
  <si>
    <t>1513400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</si>
  <si>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</si>
  <si>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1513012</t>
  </si>
  <si>
    <t>1513100</t>
  </si>
  <si>
    <t>1513180</t>
  </si>
  <si>
    <t>Найменування головного розпорядника, відповідального виконавця, бюджетної програми або напряму видатків згідно з типовою відомчою/ТПКВКМБ/ТКВКБМС</t>
  </si>
  <si>
    <t>Код ФКВКБ</t>
  </si>
  <si>
    <t>0300000</t>
  </si>
  <si>
    <t>0310000</t>
  </si>
  <si>
    <t>1000000</t>
  </si>
  <si>
    <t>1010000</t>
  </si>
  <si>
    <t>1500000</t>
  </si>
  <si>
    <t>1510000</t>
  </si>
  <si>
    <t>2400000</t>
  </si>
  <si>
    <t>2410000</t>
  </si>
  <si>
    <t>7500000</t>
  </si>
  <si>
    <t>7510000</t>
  </si>
  <si>
    <t>7600000</t>
  </si>
  <si>
    <t>7610000</t>
  </si>
  <si>
    <t>1010180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</si>
  <si>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</si>
  <si>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</si>
  <si>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</si>
  <si>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</si>
  <si>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Управління  освіти виконавчого комітету Кузнецовської міської ради</t>
  </si>
  <si>
    <t>Управління праці та соціального захисту населення виконавчого комітету Кузнецовської міської ради</t>
  </si>
  <si>
    <t xml:space="preserve">Код </t>
  </si>
  <si>
    <t>Найменування згідно з класифікацією фінансування бюджету</t>
  </si>
  <si>
    <t>ВСЬОГО</t>
  </si>
  <si>
    <t>Разом</t>
  </si>
  <si>
    <t>у т.ч. бюджет розвитку</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</si>
  <si>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</si>
  <si>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</si>
  <si>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</si>
  <si>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</si>
  <si>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</si>
  <si>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</si>
  <si>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Всього за типом кредитора</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</si>
  <si>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</si>
  <si>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</si>
  <si>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</si>
  <si>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</si>
  <si>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</si>
  <si>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</si>
  <si>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</si>
  <si>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за типом боргового зобов'язання</t>
  </si>
  <si>
    <t>Відділ  культури виконавчого комітету Кузнецовської міської ради</t>
  </si>
  <si>
    <t>Фінансове управління виконавчого комітету Кузнецовської міської ради</t>
  </si>
  <si>
    <t>ВСЬОГО ВИДАТКІВ</t>
  </si>
  <si>
    <t>0732</t>
  </si>
  <si>
    <t>0111</t>
  </si>
  <si>
    <t>0910</t>
  </si>
  <si>
    <t>0921</t>
  </si>
  <si>
    <t>0922</t>
  </si>
  <si>
    <t>0960</t>
  </si>
  <si>
    <t>0950</t>
  </si>
  <si>
    <t>0970</t>
  </si>
  <si>
    <t>0990</t>
  </si>
  <si>
    <t>0810</t>
  </si>
  <si>
    <t>1090</t>
  </si>
  <si>
    <t>1040</t>
  </si>
  <si>
    <t>0610</t>
  </si>
  <si>
    <t>0620</t>
  </si>
  <si>
    <t>1060</t>
  </si>
  <si>
    <t>0421</t>
  </si>
  <si>
    <t>0456</t>
  </si>
  <si>
    <t>0180</t>
  </si>
  <si>
    <t>0133</t>
  </si>
  <si>
    <t>0490</t>
  </si>
  <si>
    <t>1070</t>
  </si>
  <si>
    <t>1010</t>
  </si>
  <si>
    <t>1020</t>
  </si>
  <si>
    <t>0824</t>
  </si>
  <si>
    <t>0828</t>
  </si>
  <si>
    <t>0829</t>
  </si>
  <si>
    <t>Заходи та роботи з мобілізаційної підготовки місцевого значення</t>
  </si>
  <si>
    <t>0380</t>
  </si>
  <si>
    <t>180107</t>
  </si>
  <si>
    <t>Фінансування енергозберігаючих заходів</t>
  </si>
  <si>
    <t>0470</t>
  </si>
  <si>
    <t>0540</t>
  </si>
  <si>
    <t>0411</t>
  </si>
  <si>
    <t>0511</t>
  </si>
  <si>
    <t>Резервний фонд</t>
  </si>
  <si>
    <t>2</t>
  </si>
  <si>
    <t>Загальний фонд</t>
  </si>
  <si>
    <t>Спеціальний фонд</t>
  </si>
  <si>
    <t>Загальний обсяг фінансування будівництва</t>
  </si>
  <si>
    <t>Відсоток завершеності будівництва об"єктів на майбутні роки</t>
  </si>
  <si>
    <t>Всього видатків на завершення будівництва об"єктів на майбутні роки</t>
  </si>
  <si>
    <t>Разом видатків на поточний рік</t>
  </si>
  <si>
    <t>у т.ч. на погашення заборгованості що утворилася на початок року</t>
  </si>
  <si>
    <t>Благоустрій міст, сіл, селищ</t>
  </si>
  <si>
    <t xml:space="preserve"> Фінансове управління виконавчого комітету Кузнецовської міської ради</t>
  </si>
  <si>
    <t>Назва об"єктів відповідно до проектно-кошторисної документації тощо</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</si>
  <si>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</si>
  <si>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</si>
  <si>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</si>
  <si>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</si>
  <si>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</si>
  <si>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</si>
  <si>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</si>
  <si>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Утримання клубів підлітків за місцем проживання</t>
  </si>
  <si>
    <t>0763</t>
  </si>
  <si>
    <t>Бiблiотеки</t>
  </si>
  <si>
    <t>Разом загальний та спеціальний фонди</t>
  </si>
  <si>
    <t>Міська програма з мобілізаційної підготовки та мобілізації на 2015-2017 роки</t>
  </si>
  <si>
    <t>Інші видатки</t>
  </si>
  <si>
    <t>Управління освіти виконавчого комітету Кузнецовської міської ради</t>
  </si>
  <si>
    <t>Міська програма розвитку культури на 2013-2017 роки</t>
  </si>
  <si>
    <t xml:space="preserve">     Секретар міської ради                                                     І.Шумра</t>
  </si>
  <si>
    <t xml:space="preserve">Код програмної класифікації видатків та кредитування місцевих бюджетів </t>
  </si>
  <si>
    <t>Назва головного розпорядника, відповідального виконавця, бюджетної програми або напряму видатків згідно з типовою відомчою/ТПКВКМБ/ТКВКБМС</t>
  </si>
  <si>
    <t xml:space="preserve">Найменування місцевої (регіональної) програми </t>
  </si>
  <si>
    <t>Міська комплексна програма "Здоров'я" на 2017 рік</t>
  </si>
  <si>
    <t>Комплексна програма підтримки сім'ї, дітей та молоді міста на 2017 рік</t>
  </si>
  <si>
    <t xml:space="preserve">Міська програма відпочинку та оздоровлення дітей на 2017 рік      </t>
  </si>
  <si>
    <t xml:space="preserve">Міська програма висвітлення діяльності органів місцевого самоврядування в засобах масової інформації на 2017 рік </t>
  </si>
  <si>
    <t xml:space="preserve">Всього    </t>
  </si>
  <si>
    <t>Програми і централізовані заходиборотьби з туберкульозом</t>
  </si>
  <si>
    <t>0313110</t>
  </si>
  <si>
    <t>Заклади і заходи з питань дітей та їх соціального захисту</t>
  </si>
  <si>
    <t>Внески до статутного капіталу суб’єктів господарювання</t>
  </si>
  <si>
    <t>0317470</t>
  </si>
  <si>
    <t xml:space="preserve">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t>
  </si>
  <si>
    <t xml:space="preserve">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 </t>
  </si>
  <si>
    <t>0313141</t>
  </si>
  <si>
    <t>0313142</t>
  </si>
  <si>
    <t>Реалізація державної політики у молодіжній сфері</t>
  </si>
  <si>
    <t>Соціальні програми і заходи державних органів у справах молоді</t>
  </si>
  <si>
    <t>1015030</t>
  </si>
  <si>
    <t>Розвиток дитячо-юнацького та резервного спорту</t>
  </si>
  <si>
    <t>1015031</t>
  </si>
  <si>
    <t xml:space="preserve">Найменування головного розпорядника, відповідального виконавця, бюджетної програми або напряму видатків згідно з типовою відомчою/ТПКВКМБ/ТКВКБМС              </t>
  </si>
  <si>
    <t>Код ТПКВКМБ/ТКВКБМС</t>
  </si>
  <si>
    <t>16(гр5 +гр10)</t>
  </si>
  <si>
    <t>2030</t>
  </si>
  <si>
    <t>0170</t>
  </si>
  <si>
    <t>2210</t>
  </si>
  <si>
    <t>2212</t>
  </si>
  <si>
    <t>2214</t>
  </si>
  <si>
    <t>2215</t>
  </si>
  <si>
    <t>3400</t>
  </si>
  <si>
    <t>3110</t>
  </si>
  <si>
    <t>3112</t>
  </si>
  <si>
    <t>3130</t>
  </si>
  <si>
    <t>3131</t>
  </si>
  <si>
    <t>3132</t>
  </si>
  <si>
    <t>3140</t>
  </si>
  <si>
    <t>3141</t>
  </si>
  <si>
    <t>3142</t>
  </si>
  <si>
    <t>3500</t>
  </si>
  <si>
    <t>3160</t>
  </si>
  <si>
    <t>6010</t>
  </si>
  <si>
    <t>6020</t>
  </si>
  <si>
    <t>6021</t>
  </si>
  <si>
    <t>6060</t>
  </si>
  <si>
    <t>6100</t>
  </si>
  <si>
    <t>5010</t>
  </si>
  <si>
    <t>5011</t>
  </si>
  <si>
    <t>5012</t>
  </si>
  <si>
    <t>6310</t>
  </si>
  <si>
    <t>7310</t>
  </si>
  <si>
    <t>6650</t>
  </si>
  <si>
    <t>7410</t>
  </si>
  <si>
    <t>7450</t>
  </si>
  <si>
    <t>7470</t>
  </si>
  <si>
    <t>7500</t>
  </si>
  <si>
    <t>7830</t>
  </si>
  <si>
    <t>9110</t>
  </si>
  <si>
    <t>9140</t>
  </si>
  <si>
    <t>8600</t>
  </si>
  <si>
    <t>1150</t>
  </si>
  <si>
    <t>1160</t>
  </si>
  <si>
    <t>1170</t>
  </si>
  <si>
    <t>1190</t>
  </si>
  <si>
    <t>1200</t>
  </si>
  <si>
    <t>1230</t>
  </si>
  <si>
    <t>5030</t>
  </si>
  <si>
    <t>5031</t>
  </si>
  <si>
    <t>3010</t>
  </si>
  <si>
    <t>3011</t>
  </si>
  <si>
    <t>3012</t>
  </si>
  <si>
    <t>3013</t>
  </si>
  <si>
    <t>3015</t>
  </si>
  <si>
    <t>3016</t>
  </si>
  <si>
    <t>3020</t>
  </si>
  <si>
    <t>3021</t>
  </si>
  <si>
    <t>3026</t>
  </si>
  <si>
    <t>3030</t>
  </si>
  <si>
    <t>3035</t>
  </si>
  <si>
    <t>3040</t>
  </si>
  <si>
    <t>3041</t>
  </si>
  <si>
    <t>3042</t>
  </si>
  <si>
    <t>3043</t>
  </si>
  <si>
    <t>3044</t>
  </si>
  <si>
    <t>3045</t>
  </si>
  <si>
    <t>3046</t>
  </si>
  <si>
    <t>3047</t>
  </si>
  <si>
    <t>3048</t>
  </si>
  <si>
    <t>3049</t>
  </si>
  <si>
    <t>3050</t>
  </si>
  <si>
    <t>3080</t>
  </si>
  <si>
    <t>3180</t>
  </si>
  <si>
    <t>3181</t>
  </si>
  <si>
    <t>3100</t>
  </si>
  <si>
    <t>3104</t>
  </si>
  <si>
    <t>3105</t>
  </si>
  <si>
    <t>4060</t>
  </si>
  <si>
    <t>4090</t>
  </si>
  <si>
    <t>4100</t>
  </si>
  <si>
    <t>4200</t>
  </si>
  <si>
    <t>8120</t>
  </si>
  <si>
    <t>8010</t>
  </si>
  <si>
    <t>2220</t>
  </si>
  <si>
    <t xml:space="preserve">Програма поводження з відходами м.Вараш на 2016-2020 роки      </t>
  </si>
  <si>
    <t xml:space="preserve">Програма реформування і розвитку житлово-комунального господарства міста Вараш на 2016-2020 роки </t>
  </si>
  <si>
    <t>Програма благоустрою міста Вараш на 2016-2020 роки</t>
  </si>
  <si>
    <t xml:space="preserve">Міська програма розвитку фізичної культури і спорту у місті Вараш на 2017 рік       </t>
  </si>
  <si>
    <t>Програма "Безпечне місто Вараш на 2016-2017 роки"</t>
  </si>
  <si>
    <t>Програма земельної реформи у м.Вараш на 2017 рік</t>
  </si>
  <si>
    <t>Програма розвитку автомобільних доріг, дорожнього руху та його безпеки у місті Вараш на 2016-2020 роки</t>
  </si>
  <si>
    <t>Програма з енергозбереження м.Вараш на 2016-2020 роки</t>
  </si>
  <si>
    <t>Програма розвитку малого і середнього підприємництва в місті Вараш на 2015-2017 роки</t>
  </si>
  <si>
    <t>Програма розвитку та реалізації питань містобудування у м.Вараш на 2017 рік</t>
  </si>
  <si>
    <t>Програма реалізації природоохоронних заходів м.Вараш на 2017 рік</t>
  </si>
  <si>
    <t>Міська програма харчування учнів загальноосвітніх навчальних закладів міста Вараш на 2017 рік</t>
  </si>
  <si>
    <t>Програма соціальної допомоги в місті Вараш на 2017 рік</t>
  </si>
  <si>
    <t>Програма розвитку парку культури та відпочинку м.Вараш на 2015-2020 роки</t>
  </si>
  <si>
    <t>апарат</t>
  </si>
  <si>
    <t>освіта</t>
  </si>
  <si>
    <t>ох.здоровя</t>
  </si>
  <si>
    <t xml:space="preserve">соцзахист </t>
  </si>
  <si>
    <t>культура</t>
  </si>
  <si>
    <t>фізкультура</t>
  </si>
  <si>
    <t>резервний</t>
  </si>
  <si>
    <t>ЖКГ</t>
  </si>
  <si>
    <t>ремонт доріг</t>
  </si>
  <si>
    <t>енергозбереження</t>
  </si>
  <si>
    <t>0100</t>
  </si>
  <si>
    <t>1000</t>
  </si>
  <si>
    <t>3000</t>
  </si>
  <si>
    <t>4000</t>
  </si>
  <si>
    <t>5000</t>
  </si>
  <si>
    <t>6000</t>
  </si>
  <si>
    <t>будівництво</t>
  </si>
  <si>
    <t>6300</t>
  </si>
  <si>
    <t>6600</t>
  </si>
  <si>
    <t>7300</t>
  </si>
  <si>
    <t>землеустрій</t>
  </si>
  <si>
    <t>7400</t>
  </si>
  <si>
    <t>підприємництво</t>
  </si>
  <si>
    <t>містобудування</t>
  </si>
  <si>
    <t>8000</t>
  </si>
  <si>
    <t>9000</t>
  </si>
  <si>
    <t>цільові фонди</t>
  </si>
  <si>
    <t>інші видатки</t>
  </si>
  <si>
    <t>7800</t>
  </si>
  <si>
    <t>мобілізація</t>
  </si>
  <si>
    <t>внески в стат.фонд</t>
  </si>
  <si>
    <t>освітня субвенція</t>
  </si>
  <si>
    <t>медична субвенція</t>
  </si>
  <si>
    <t>в т.ч.:</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</si>
  <si>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</si>
  <si>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3031</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</si>
  <si>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</si>
  <si>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</si>
  <si>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оплати послуг зв'язку</t>
  </si>
  <si>
    <t>3034</t>
  </si>
  <si>
    <t>1518800</t>
  </si>
  <si>
    <t>8800</t>
  </si>
  <si>
    <t>2416310</t>
  </si>
  <si>
    <t>1016310</t>
  </si>
  <si>
    <t>0318800</t>
  </si>
  <si>
    <t>4710000</t>
  </si>
  <si>
    <t>4700000</t>
  </si>
  <si>
    <t>Управління містобудування, архітектури та капітального будівництва виконавчого комітету Кузнецовської міської ради</t>
  </si>
  <si>
    <t>4710180</t>
  </si>
  <si>
    <t>0316052</t>
  </si>
  <si>
    <t>6052</t>
  </si>
  <si>
    <t>Фінансова підтримка об’єктів комунального господарства</t>
  </si>
  <si>
    <t>Забезпечення функціонування водопровідно-каналізаційного господарства</t>
  </si>
  <si>
    <t>6050</t>
  </si>
  <si>
    <t>0316050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</si>
  <si>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</si>
  <si>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0316130</t>
  </si>
  <si>
    <t>6130</t>
  </si>
  <si>
    <t>Міська програма "Питна вода міста Вараш" на 2006-2020 роки</t>
  </si>
  <si>
    <t>Зміни до фінансування  бюджету м.Вараш на 2017 рік</t>
  </si>
  <si>
    <t>Внески у статутний капітал комунального підприємства "Благоустрій" Кузнецовської міської ради</t>
  </si>
  <si>
    <t>Внески у статутний капітал комунального підприємства "Житлокомунсервіс" Кузнецовської міської ради</t>
  </si>
  <si>
    <t>Реконструкція ЗОШ №1 в м.Кузнецовськ (коригування)</t>
  </si>
  <si>
    <t>Керівництво і управління у відповідній сфері у містах, селищах, селах</t>
  </si>
  <si>
    <t>в т.ч. за рахунок субвенції з державного бюджету на надання державної підтримки особам з особливими освітніми потребами</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</si>
  <si>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</si>
  <si>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інші субвенції</t>
  </si>
  <si>
    <t>0316051</t>
  </si>
  <si>
    <t>6051</t>
  </si>
  <si>
    <t>Забезпечення функціонування теплових мереж</t>
  </si>
  <si>
    <t>в тому числі за рахунок субвенції з державного бюджету</t>
  </si>
  <si>
    <t>Виконавчий комітет Вараської міської ради</t>
  </si>
  <si>
    <t>субвенція з районів</t>
  </si>
  <si>
    <t>субвенція на пільги</t>
  </si>
  <si>
    <t>Код бюджету</t>
  </si>
  <si>
    <t>Назва місцевого бюджету адміністративно -територіальної одиниці</t>
  </si>
  <si>
    <t>Субвенції з бюджету м.Вараш</t>
  </si>
  <si>
    <t>Субвенції з бюджету м.Кузнецовськ</t>
  </si>
  <si>
    <t xml:space="preserve">Субвенції загального фонду </t>
  </si>
  <si>
    <t xml:space="preserve">Субвенції спеціального фонду </t>
  </si>
  <si>
    <t xml:space="preserve">Субвенція загального фонду на: </t>
  </si>
  <si>
    <t xml:space="preserve">Субвенція спеціального фонду на: </t>
  </si>
  <si>
    <t xml:space="preserve">Інші субвенції (ремонт автомобіля PEUGEOT Boxer Кузнецовської підстанції екстреної (швидкої) медичної допомоги комунального закладу "Обласний центр екстреної медичної допомоги та медицини катастроф" Рівненської обласної ради)  </t>
  </si>
  <si>
    <t>Інші субвенції (надання послуг з комплексної реабілітації інвалідів в комунальному закладі "Рівненський обласний центр комплексної реабілітації  інвалідів" в с.Олександрія)</t>
  </si>
  <si>
    <t>Інші субвенції (забезпечення послугами оздоровлення і відпочинку дітей, які потребують особливої соціальної уваги та підтримки, шляхом компенсації вартості путівки на оздоровлення дітей через співфінансування з міського бюджету)</t>
  </si>
  <si>
    <t>Інші субвенції (співфінансування проекту технічної допомоги Європейського Союзу "Центр надання адміністративних послуг як інноваційний інструмент взаємодії влади та громади")</t>
  </si>
  <si>
    <t>Субвенція з міського бюджету на утримання об’єктів спільного користування чи ліквідацію негативних наслідків діяльності  об’єктів спільного користування</t>
  </si>
  <si>
    <t>Обласний бюджет Рівненської області</t>
  </si>
  <si>
    <t>Бюджет Володимирецького району</t>
  </si>
  <si>
    <t xml:space="preserve">Міський бюджет </t>
  </si>
  <si>
    <t xml:space="preserve">                                                     Додаток  № 1</t>
  </si>
  <si>
    <t xml:space="preserve">                                          до рішення міської ради</t>
  </si>
  <si>
    <t xml:space="preserve">              ________  2017 року  №_____</t>
  </si>
  <si>
    <t>Зміни</t>
  </si>
  <si>
    <t>до доходної частини бюджету м. Вараш на 2017 рік</t>
  </si>
  <si>
    <t>Код</t>
  </si>
  <si>
    <t>Найменування  згідно                                                      з  класифікацією доходів бюджету</t>
  </si>
  <si>
    <t>в т.ч.                           бюджет розвитку</t>
  </si>
  <si>
    <t>3</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</si>
  <si>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</si>
  <si>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</si>
  <si>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</si>
  <si>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</si>
  <si>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</si>
  <si>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</si>
  <si>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</si>
  <si>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</si>
  <si>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</si>
  <si>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</si>
  <si>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</si>
  <si>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</si>
  <si>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</si>
  <si>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</si>
  <si>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</si>
  <si>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</si>
  <si>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</si>
  <si>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</si>
  <si>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</si>
  <si>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</si>
  <si>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</si>
  <si>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</si>
  <si>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</si>
  <si>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</si>
  <si>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</si>
  <si>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r>
      <t>Туристичний збір</t>
    </r>
    <r>
      <rPr>
        <sz val="22"/>
        <rFont val="Times New Roman"/>
        <family val="1"/>
        <charset val="204"/>
      </rPr>
      <t> </t>
    </r>
  </si>
  <si>
    <t>18030100 </t>
  </si>
  <si>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</si>
  <si>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</si>
  <si>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</si>
  <si>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</si>
  <si>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</si>
  <si>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</si>
  <si>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</si>
  <si>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 xml:space="preserve">Інші податки та збори                                  </t>
  </si>
  <si>
    <t xml:space="preserve">Екологічний податок                                    </t>
  </si>
  <si>
    <t>Надходження від викидів забруднюючих речовин в атмосферне повітря стаціонарними джерелами забруднення</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</si>
  <si>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</si>
  <si>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</si>
  <si>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</si>
  <si>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</si>
  <si>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</si>
  <si>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 xml:space="preserve">Частина чистого прибутку (доходу) комунальних унітарних підприємств та їх об'єднань, що вилучається до відповідного місцевого бюджету </t>
  </si>
  <si>
    <t>Плата за розміщення тимчасово вільних коштів місцевих бюджетів</t>
  </si>
  <si>
    <t>Інші надходження</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</si>
  <si>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</si>
  <si>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</si>
  <si>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Плата за надання адміністративних послуг</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</si>
  <si>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</si>
  <si>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адміністративних послуг</t>
  </si>
  <si>
    <t>Адмiнiстративний збiр за державну реєстрацiю речових прав на нерухоме майно та їх обтяжень</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</si>
  <si>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</si>
  <si>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</si>
  <si>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</si>
  <si>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</si>
  <si>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</si>
  <si>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</si>
  <si>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</si>
  <si>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 xml:space="preserve">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</si>
  <si>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</si>
  <si>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</si>
  <si>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</si>
  <si>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вiд додаткової (господарської) дiяльностi</t>
  </si>
  <si>
    <t>Плата за оренду майна бюджетних установ</t>
  </si>
  <si>
    <t>Надходження бюджетних установ вiд реалiзацiї в установленому порядку майна (крiм нерухомого майна)</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</si>
  <si>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</si>
  <si>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</si>
  <si>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</si>
  <si>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</si>
  <si>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Всього доходів</t>
  </si>
  <si>
    <t>Офіційні трансферти</t>
  </si>
  <si>
    <t>Від органів державного управління</t>
  </si>
  <si>
    <t>Субвенції</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</si>
  <si>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інвалілами I чи II групи внаслідок психічного розладу</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</si>
  <si>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 утримання будинків і споруд та прибудинкових територій), вивезення побутового сміття та рідких нечисот</t>
  </si>
  <si>
    <t xml:space="preserve">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        </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</si>
  <si>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</si>
  <si>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Освітня субвенція з державного бюджету місцевим бюджетам</t>
  </si>
  <si>
    <t>Медична субвенція з державного бюджету місцевим бюджетам</t>
  </si>
  <si>
    <t>в т.ч.</t>
  </si>
  <si>
    <t>з районних і міських бюджетів бюджету міста Вараш на обслуговування осіб з обмеженими фізичними можливостями в комунальному закладі "Кузнецовський міський центр соціальної реабілітації дітей-інвалідів" імені З.А.Матвієнко:</t>
  </si>
  <si>
    <t>Березнівського району</t>
  </si>
  <si>
    <t>Володимирецького району</t>
  </si>
  <si>
    <t>Гощанський район</t>
  </si>
  <si>
    <t>Дубенського району</t>
  </si>
  <si>
    <t>Дубровицького району</t>
  </si>
  <si>
    <t>Зарічненського району</t>
  </si>
  <si>
    <t>Здолбунівського району</t>
  </si>
  <si>
    <t>Костопільського району</t>
  </si>
  <si>
    <t>Сарненського району</t>
  </si>
  <si>
    <t>Рівненського району</t>
  </si>
  <si>
    <t>м.Дубно</t>
  </si>
  <si>
    <t>м.Острог</t>
  </si>
  <si>
    <t>Субвенція з державного бюджету місцевим бюджетам на надання державної підтримки особам з особливими освітніми потребами</t>
  </si>
  <si>
    <t>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</si>
  <si>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Секретар міської ради                                                            І.Шумра</t>
  </si>
  <si>
    <t>в т.ч.за рахунок медичної субвенції з державного бюджету</t>
  </si>
  <si>
    <t>Інші культурно-освітні заклади та заходи</t>
  </si>
  <si>
    <t>Будівництво об"єктів інфраструктури парку культури та відпочинку за адресою: м.Вараш, проспект імені Т. Шевченка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</si>
</sst>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0.0"/>
  </numFmts>
  <fonts count="183" x14ac:knownFonts="1">
    <font>
      <sz val="10"/>
      <name val="Arial Cyr"/>
      <charset val="204"/>
    </font>
    <font>
      <sz val="10"/>
      <name val="Arial Cyr"/>
      <charset val="204"/>
    </font>
    <font>
      <sz val="10"/>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9"/>
      <name val="Times New Roman"/>
      <family val="1"/>
    </font>
    <font>
      <b/>
      <sz val="12"/>
      <name val="Times New Roman"/>
      <family val="1"/>
    </font>
    <font>
      <b/>
      <sz val="10"/>
      <name val="Times New Roman"/>
      <family val="1"/>
      <charset val="204"/>
    </font>
    <font>
      <sz val="8"/>
      <name val="Times New Roman"/>
      <family val="1"/>
      <charset val="204"/>
    </font>
    <font>
      <i/>
      <sz val="10"/>
      <name val="Times New Roman"/>
      <family val="1"/>
    </font>
    <font>
      <sz val="9"/>
      <name val="Times New Roman"/>
      <family val="1"/>
    </font>
    <font>
      <b/>
      <i/>
      <sz val="10"/>
      <name val="Times New Roman"/>
      <family val="1"/>
    </font>
    <font>
      <sz val="12"/>
      <name val="Times New Roman"/>
      <family val="1"/>
    </font>
    <font>
      <sz val="9"/>
      <color indexed="8"/>
      <name val="Times New Roman"/>
      <family val="1"/>
    </font>
    <font>
      <sz val="10"/>
      <color indexed="8"/>
      <name val="Times New Roman"/>
      <family val="1"/>
    </font>
    <font>
      <sz val="9"/>
      <name val="Times New Roman CYR"/>
      <family val="1"/>
      <charset val="204"/>
    </font>
    <font>
      <sz val="10"/>
      <name val="Times New Roman Cyr"/>
      <family val="1"/>
      <charset val="204"/>
    </font>
    <font>
      <b/>
      <sz val="10"/>
      <name val="Times New Roman Cyr"/>
      <family val="1"/>
      <charset val="204"/>
    </font>
    <font>
      <b/>
      <sz val="12"/>
      <name val="Times New Roman CYR"/>
      <family val="1"/>
      <charset val="204"/>
    </font>
    <font>
      <sz val="12"/>
      <name val="Times New Roman Cyr"/>
      <family val="1"/>
      <charset val="204"/>
    </font>
    <font>
      <sz val="14"/>
      <name val="Times New Roman"/>
      <family val="1"/>
    </font>
    <font>
      <b/>
      <sz val="8"/>
      <name val="Times New Roman"/>
      <family val="1"/>
    </font>
    <font>
      <b/>
      <i/>
      <sz val="10"/>
      <name val="Times New Roman CYR"/>
      <charset val="204"/>
    </font>
    <font>
      <b/>
      <i/>
      <sz val="10"/>
      <name val="Times New Roman"/>
      <family val="1"/>
      <charset val="204"/>
    </font>
    <font>
      <b/>
      <sz val="9"/>
      <name val="Times New Roman CYR"/>
      <family val="1"/>
      <charset val="204"/>
    </font>
    <font>
      <sz val="10"/>
      <name val="Times New Roman CYR"/>
      <charset val="204"/>
    </font>
    <font>
      <b/>
      <sz val="11"/>
      <name val="Times New Roman"/>
      <family val="1"/>
    </font>
    <font>
      <b/>
      <sz val="12"/>
      <color indexed="8"/>
      <name val="Times New Roman Cyr"/>
      <family val="1"/>
      <charset val="204"/>
    </font>
    <font>
      <sz val="10"/>
      <name val="Helv"/>
      <charset val="204"/>
    </font>
    <font>
      <sz val="10"/>
      <name val="Arial Cyr"/>
      <charset val="204"/>
    </font>
    <font>
      <sz val="11"/>
      <name val="Times New Roman"/>
      <family val="1"/>
      <charset val="204"/>
    </font>
    <font>
      <sz val="10"/>
      <name val="Times New Roman"/>
      <family val="1"/>
      <charset val="204"/>
    </font>
    <font>
      <sz val="14"/>
      <name val="Times New Roman"/>
      <family val="1"/>
      <charset val="204"/>
    </font>
    <font>
      <b/>
      <sz val="16"/>
      <name val="Times New Roman"/>
      <family val="1"/>
    </font>
    <font>
      <b/>
      <sz val="10"/>
      <name val="Times New Roman"/>
      <family val="1"/>
      <charset val="204"/>
    </font>
    <font>
      <sz val="9"/>
      <name val="Times New Roman"/>
      <family val="1"/>
      <charset val="204"/>
    </font>
    <font>
      <sz val="12"/>
      <name val="Arial Cyr"/>
      <family val="2"/>
      <charset val="204"/>
    </font>
    <font>
      <sz val="10"/>
      <name val="Arial Cyr"/>
      <family val="2"/>
      <charset val="204"/>
    </font>
    <font>
      <b/>
      <sz val="14"/>
      <name val="Times New Roman Cyr"/>
      <family val="1"/>
      <charset val="204"/>
    </font>
    <font>
      <sz val="14"/>
      <name val="Times New Roman Cyr"/>
      <family val="1"/>
      <charset val="204"/>
    </font>
    <font>
      <sz val="14"/>
      <color indexed="8"/>
      <name val="Times New Roman"/>
      <family val="1"/>
    </font>
    <font>
      <sz val="14"/>
      <name val="Arial Cyr"/>
      <family val="2"/>
      <charset val="204"/>
    </font>
    <font>
      <sz val="16"/>
      <name val="Arial Cyr"/>
      <family val="2"/>
      <charset val="204"/>
    </font>
    <font>
      <b/>
      <sz val="8"/>
      <name val="Times New Roman"/>
      <family val="1"/>
      <charset val="204"/>
    </font>
    <font>
      <sz val="18"/>
      <name val="Times New Roman"/>
      <family val="1"/>
      <charset val="204"/>
    </font>
    <font>
      <sz val="18"/>
      <color indexed="8"/>
      <name val="Times New Roman"/>
      <family val="1"/>
      <charset val="204"/>
    </font>
    <font>
      <i/>
      <sz val="9"/>
      <name val="Times New Roman"/>
      <family val="1"/>
    </font>
    <font>
      <b/>
      <sz val="14"/>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sz val="12"/>
      <name val="Times New Roman"/>
      <family val="1"/>
      <charset val="204"/>
    </font>
    <font>
      <b/>
      <sz val="10"/>
      <name val="Arial"/>
      <family val="2"/>
      <charset val="204"/>
    </font>
    <font>
      <b/>
      <sz val="12"/>
      <name val="Arial"/>
      <family val="2"/>
      <charset val="204"/>
    </font>
    <font>
      <b/>
      <sz val="14"/>
      <color indexed="8"/>
      <name val="Arial"/>
      <family val="2"/>
      <charset val="204"/>
    </font>
    <font>
      <b/>
      <sz val="14"/>
      <name val="Times New Roman"/>
      <family val="1"/>
    </font>
    <font>
      <b/>
      <sz val="10"/>
      <name val="Arial Cyr"/>
      <charset val="204"/>
    </font>
    <font>
      <sz val="9"/>
      <name val="Arial Cyr"/>
      <charset val="204"/>
    </font>
    <font>
      <b/>
      <sz val="7"/>
      <name val="Times New Roman"/>
      <family val="1"/>
    </font>
    <font>
      <sz val="13"/>
      <name val="Arial Cyr"/>
      <charset val="204"/>
    </font>
    <font>
      <sz val="14"/>
      <color indexed="10"/>
      <name val="Times New Roman"/>
      <family val="1"/>
    </font>
    <font>
      <sz val="10"/>
      <color indexed="10"/>
      <name val="Arial Cyr"/>
      <charset val="204"/>
    </font>
    <font>
      <b/>
      <sz val="14"/>
      <color indexed="10"/>
      <name val="Times New Roman"/>
      <family val="1"/>
      <charset val="204"/>
    </font>
    <font>
      <b/>
      <sz val="12"/>
      <name val="Arial Cyr"/>
      <charset val="204"/>
    </font>
    <font>
      <b/>
      <sz val="8"/>
      <color indexed="81"/>
      <name val="Tahoma"/>
      <family val="2"/>
      <charset val="204"/>
    </font>
    <font>
      <sz val="8"/>
      <color indexed="81"/>
      <name val="Tahoma"/>
      <family val="2"/>
      <charset val="204"/>
    </font>
    <font>
      <i/>
      <sz val="9"/>
      <name val="Times New Roman CYR"/>
      <family val="1"/>
      <charset val="204"/>
    </font>
    <font>
      <i/>
      <sz val="10"/>
      <color indexed="8"/>
      <name val="Times New Roman"/>
      <family val="1"/>
    </font>
    <font>
      <i/>
      <sz val="10"/>
      <name val="Times New Roman CYR"/>
      <charset val="204"/>
    </font>
    <font>
      <i/>
      <sz val="10"/>
      <name val="Times New Roman Cyr"/>
      <family val="1"/>
      <charset val="204"/>
    </font>
    <font>
      <b/>
      <i/>
      <sz val="12"/>
      <name val="Times New Roman CYR"/>
      <family val="1"/>
      <charset val="204"/>
    </font>
    <font>
      <i/>
      <sz val="10"/>
      <name val="Arial Cyr"/>
      <charset val="204"/>
    </font>
    <font>
      <i/>
      <sz val="9"/>
      <name val="Times New Roman"/>
      <family val="1"/>
      <charset val="204"/>
    </font>
    <font>
      <b/>
      <i/>
      <sz val="10"/>
      <name val="Times New Roman Cyr"/>
      <family val="1"/>
      <charset val="204"/>
    </font>
    <font>
      <i/>
      <sz val="10"/>
      <color indexed="8"/>
      <name val="Times New Roman"/>
      <family val="1"/>
      <charset val="204"/>
    </font>
    <font>
      <i/>
      <sz val="9"/>
      <color indexed="8"/>
      <name val="Times New Roman"/>
      <family val="1"/>
    </font>
    <font>
      <i/>
      <sz val="10"/>
      <color indexed="10"/>
      <name val="Times New Roman"/>
      <family val="1"/>
    </font>
    <font>
      <b/>
      <i/>
      <sz val="12"/>
      <color indexed="10"/>
      <name val="Times New Roman CYR"/>
      <family val="1"/>
      <charset val="204"/>
    </font>
    <font>
      <b/>
      <sz val="12"/>
      <color indexed="10"/>
      <name val="Times New Roman CYR"/>
      <family val="1"/>
      <charset val="204"/>
    </font>
    <font>
      <b/>
      <sz val="14"/>
      <name val="Arial Cyr"/>
      <charset val="204"/>
    </font>
    <font>
      <i/>
      <sz val="14"/>
      <name val="Times New Roman"/>
      <family val="1"/>
      <charset val="204"/>
    </font>
    <font>
      <sz val="10"/>
      <color rgb="FFFF0000"/>
      <name val="Arial Cyr"/>
      <charset val="204"/>
    </font>
    <font>
      <sz val="14"/>
      <color rgb="FFFF0000"/>
      <name val="Times New Roman"/>
      <family val="1"/>
    </font>
    <font>
      <sz val="10"/>
      <color rgb="FFFF0000"/>
      <name val="Helv"/>
      <charset val="204"/>
    </font>
    <font>
      <b/>
      <sz val="14"/>
      <color rgb="FFFF0000"/>
      <name val="Times New Roman"/>
      <family val="1"/>
      <charset val="204"/>
    </font>
    <font>
      <sz val="14"/>
      <color rgb="FFFF0000"/>
      <name val="Times New Roman Cyr"/>
      <family val="1"/>
      <charset val="204"/>
    </font>
    <font>
      <sz val="16"/>
      <color rgb="FFFF0000"/>
      <name val="Times New Roman"/>
      <family val="1"/>
    </font>
    <font>
      <sz val="16"/>
      <color rgb="FFFF0000"/>
      <name val="Arial Cyr"/>
      <charset val="204"/>
    </font>
    <font>
      <sz val="12"/>
      <name val="Arial Cyr"/>
      <charset val="204"/>
    </font>
    <font>
      <i/>
      <sz val="14"/>
      <name val="Times New Roman Cyr"/>
      <charset val="204"/>
    </font>
    <font>
      <i/>
      <sz val="9"/>
      <name val="Times New Roman CYR"/>
      <charset val="204"/>
    </font>
    <font>
      <sz val="10"/>
      <color rgb="FFFF0000"/>
      <name val="Times New Roman"/>
      <family val="1"/>
      <charset val="204"/>
    </font>
    <font>
      <b/>
      <sz val="14"/>
      <color rgb="FFFF0000"/>
      <name val="Times New Roman Cyr"/>
      <family val="1"/>
      <charset val="204"/>
    </font>
    <font>
      <i/>
      <sz val="14"/>
      <color rgb="FFFF0000"/>
      <name val="Times New Roman"/>
      <family val="1"/>
      <charset val="204"/>
    </font>
    <font>
      <sz val="14"/>
      <color rgb="FFFF0000"/>
      <name val="Times New Roman"/>
      <family val="1"/>
      <charset val="204"/>
    </font>
    <font>
      <i/>
      <sz val="12"/>
      <color rgb="FFFF0000"/>
      <name val="Times New Roman Cyr"/>
      <family val="1"/>
      <charset val="204"/>
    </font>
    <font>
      <i/>
      <sz val="12"/>
      <color rgb="FFFF0000"/>
      <name val="Times New Roman"/>
      <family val="1"/>
    </font>
    <font>
      <i/>
      <sz val="12"/>
      <color rgb="FFFF0000"/>
      <name val="Times New Roman"/>
      <family val="1"/>
      <charset val="204"/>
    </font>
    <font>
      <sz val="14"/>
      <name val="Times New Roman CYR"/>
      <charset val="204"/>
    </font>
    <font>
      <sz val="14"/>
      <color indexed="8"/>
      <name val="Times New Roman"/>
      <family val="1"/>
      <charset val="204"/>
    </font>
    <font>
      <b/>
      <sz val="14"/>
      <name val="Times New Roman Cyr"/>
      <charset val="204"/>
    </font>
    <font>
      <i/>
      <sz val="14"/>
      <name val="Times New Roman"/>
      <family val="1"/>
    </font>
    <font>
      <i/>
      <sz val="14"/>
      <name val="Times New Roman CYR"/>
      <family val="1"/>
      <charset val="204"/>
    </font>
    <font>
      <sz val="13"/>
      <name val="Times New Roman"/>
      <family val="1"/>
    </font>
    <font>
      <i/>
      <sz val="13"/>
      <name val="Times New Roman"/>
      <family val="1"/>
    </font>
    <font>
      <sz val="9"/>
      <color rgb="FFFF0000"/>
      <name val="Times New Roman CYR"/>
      <family val="1"/>
      <charset val="204"/>
    </font>
    <font>
      <sz val="10"/>
      <color rgb="FFFF0000"/>
      <name val="Times New Roman"/>
      <family val="1"/>
    </font>
    <font>
      <b/>
      <sz val="10"/>
      <color rgb="FFFF0000"/>
      <name val="Times New Roman"/>
      <family val="1"/>
      <charset val="204"/>
    </font>
    <font>
      <b/>
      <sz val="10"/>
      <color rgb="FFFF0000"/>
      <name val="Times New Roman"/>
      <family val="1"/>
    </font>
    <font>
      <i/>
      <sz val="9"/>
      <color rgb="FFFF0000"/>
      <name val="Times New Roman CYR"/>
      <family val="1"/>
      <charset val="204"/>
    </font>
    <font>
      <i/>
      <sz val="10"/>
      <color rgb="FFFF0000"/>
      <name val="Times New Roman"/>
      <family val="1"/>
    </font>
    <font>
      <b/>
      <i/>
      <sz val="10"/>
      <color rgb="FFFF0000"/>
      <name val="Times New Roman"/>
      <family val="1"/>
      <charset val="204"/>
    </font>
    <font>
      <i/>
      <sz val="10"/>
      <color rgb="FFFF0000"/>
      <name val="Times New Roman"/>
      <family val="1"/>
      <charset val="204"/>
    </font>
    <font>
      <b/>
      <i/>
      <sz val="10"/>
      <color rgb="FFFF0000"/>
      <name val="Times New Roman"/>
      <family val="1"/>
    </font>
    <font>
      <sz val="10"/>
      <color rgb="FFFF0000"/>
      <name val="Times New Roman Cyr"/>
      <family val="1"/>
      <charset val="204"/>
    </font>
    <font>
      <sz val="10"/>
      <color rgb="FFFF0000"/>
      <name val="Times New Roman CYR"/>
      <charset val="204"/>
    </font>
    <font>
      <b/>
      <sz val="12"/>
      <color rgb="FFFF0000"/>
      <name val="Times New Roman CYR"/>
      <family val="1"/>
      <charset val="204"/>
    </font>
    <font>
      <i/>
      <sz val="10"/>
      <color rgb="FFFF0000"/>
      <name val="Times New Roman CYR"/>
      <charset val="204"/>
    </font>
    <font>
      <i/>
      <sz val="10"/>
      <color rgb="FFFF0000"/>
      <name val="Times New Roman Cyr"/>
      <family val="1"/>
      <charset val="204"/>
    </font>
    <font>
      <b/>
      <i/>
      <sz val="12"/>
      <color rgb="FFFF0000"/>
      <name val="Times New Roman CYR"/>
      <family val="1"/>
      <charset val="204"/>
    </font>
    <font>
      <sz val="12"/>
      <color rgb="FFFF0000"/>
      <name val="Times New Roman Cyr"/>
      <family val="1"/>
      <charset val="204"/>
    </font>
    <font>
      <sz val="9"/>
      <color rgb="FFFF0000"/>
      <name val="Times New Roman"/>
      <family val="1"/>
    </font>
    <font>
      <i/>
      <sz val="9"/>
      <color rgb="FFFF0000"/>
      <name val="Times New Roman"/>
      <family val="1"/>
      <charset val="204"/>
    </font>
    <font>
      <sz val="11"/>
      <color rgb="FFFF0000"/>
      <name val="Times New Roman"/>
      <family val="1"/>
    </font>
    <font>
      <b/>
      <sz val="11"/>
      <color rgb="FFFF0000"/>
      <name val="Times New Roman"/>
      <family val="1"/>
    </font>
    <font>
      <b/>
      <i/>
      <sz val="9"/>
      <name val="Times New Roman"/>
      <family val="1"/>
      <charset val="204"/>
    </font>
    <font>
      <i/>
      <sz val="9"/>
      <color indexed="10"/>
      <name val="Times New Roman Cyr"/>
      <family val="1"/>
      <charset val="204"/>
    </font>
    <font>
      <b/>
      <i/>
      <sz val="9"/>
      <name val="Times New Roman CYR"/>
      <family val="1"/>
      <charset val="204"/>
    </font>
    <font>
      <b/>
      <i/>
      <sz val="9"/>
      <color indexed="10"/>
      <name val="Times New Roman"/>
      <family val="1"/>
      <charset val="204"/>
    </font>
    <font>
      <sz val="13"/>
      <color rgb="FFFF0000"/>
      <name val="Arial Cyr"/>
      <charset val="204"/>
    </font>
    <font>
      <b/>
      <i/>
      <sz val="12"/>
      <color rgb="FFFF0000"/>
      <name val="Times New Roman"/>
      <family val="1"/>
      <charset val="204"/>
    </font>
    <font>
      <i/>
      <sz val="12"/>
      <color rgb="FFFF0000"/>
      <name val="Arial Cyr"/>
      <charset val="204"/>
    </font>
    <font>
      <i/>
      <sz val="12"/>
      <color rgb="FFFF0000"/>
      <name val="Helv"/>
      <charset val="204"/>
    </font>
    <font>
      <i/>
      <sz val="10"/>
      <color rgb="FFFF0000"/>
      <name val="Helv"/>
      <charset val="204"/>
    </font>
    <font>
      <b/>
      <i/>
      <sz val="9"/>
      <name val="Times New Roman"/>
      <family val="1"/>
    </font>
    <font>
      <b/>
      <sz val="9"/>
      <name val="Times New Roman"/>
      <family val="1"/>
      <charset val="204"/>
    </font>
    <font>
      <sz val="9"/>
      <name val="Times New Roman CYR"/>
      <charset val="204"/>
    </font>
    <font>
      <i/>
      <sz val="12"/>
      <name val="Times New Roman"/>
      <family val="1"/>
      <charset val="204"/>
    </font>
    <font>
      <i/>
      <sz val="12"/>
      <name val="Times New Roman"/>
      <family val="1"/>
    </font>
    <font>
      <i/>
      <sz val="12"/>
      <name val="Times New Roman Cyr"/>
      <charset val="204"/>
    </font>
    <font>
      <sz val="16"/>
      <name val="Times New Roman"/>
      <family val="1"/>
    </font>
    <font>
      <b/>
      <sz val="11"/>
      <name val="Times New Roman"/>
      <family val="1"/>
      <charset val="204"/>
    </font>
    <font>
      <i/>
      <sz val="14"/>
      <name val="Helv"/>
      <charset val="204"/>
    </font>
    <font>
      <i/>
      <sz val="12"/>
      <name val="Times New Roman Cyr"/>
      <family val="1"/>
      <charset val="204"/>
    </font>
    <font>
      <i/>
      <sz val="12"/>
      <name val="Helv"/>
      <charset val="204"/>
    </font>
    <font>
      <b/>
      <sz val="14"/>
      <color rgb="FFFF0000"/>
      <name val="Times New Roman"/>
      <family val="1"/>
    </font>
    <font>
      <b/>
      <sz val="11"/>
      <name val="Arial Cyr"/>
      <family val="2"/>
      <charset val="204"/>
    </font>
    <font>
      <sz val="20"/>
      <name val="Times New Roman"/>
      <family val="1"/>
      <charset val="204"/>
    </font>
    <font>
      <sz val="21"/>
      <name val="Times New Roman"/>
      <family val="1"/>
      <charset val="204"/>
    </font>
    <font>
      <sz val="21"/>
      <name val="Arial Cyr"/>
      <charset val="204"/>
    </font>
    <font>
      <sz val="30"/>
      <color indexed="8"/>
      <name val="Times New Roman"/>
      <family val="1"/>
      <charset val="204"/>
    </font>
    <font>
      <b/>
      <sz val="16"/>
      <color indexed="8"/>
      <name val="Times New Roman"/>
      <family val="1"/>
      <charset val="204"/>
    </font>
    <font>
      <sz val="10"/>
      <color indexed="8"/>
      <name val="Times New Roman"/>
      <family val="1"/>
      <charset val="204"/>
    </font>
    <font>
      <b/>
      <sz val="21"/>
      <name val="Times New Roman"/>
      <family val="1"/>
      <charset val="204"/>
    </font>
    <font>
      <b/>
      <sz val="22"/>
      <name val="Times New Roman"/>
      <family val="1"/>
      <charset val="204"/>
    </font>
    <font>
      <b/>
      <sz val="16"/>
      <name val="Times New Roman"/>
      <family val="1"/>
      <charset val="204"/>
    </font>
    <font>
      <b/>
      <sz val="22"/>
      <color indexed="8"/>
      <name val="Times New Roman"/>
      <family val="1"/>
      <charset val="204"/>
    </font>
    <font>
      <b/>
      <sz val="21"/>
      <color indexed="8"/>
      <name val="Times New Roman"/>
      <family val="1"/>
      <charset val="204"/>
    </font>
    <font>
      <b/>
      <sz val="18"/>
      <color indexed="8"/>
      <name val="Times New Roman"/>
      <family val="1"/>
      <charset val="204"/>
    </font>
    <font>
      <sz val="16"/>
      <color indexed="8"/>
      <name val="Times New Roman"/>
      <family val="1"/>
      <charset val="204"/>
    </font>
    <font>
      <sz val="22"/>
      <name val="Times New Roman"/>
      <family val="1"/>
      <charset val="204"/>
    </font>
    <font>
      <sz val="21"/>
      <color indexed="8"/>
      <name val="Times New Roman"/>
      <family val="1"/>
      <charset val="204"/>
    </font>
    <font>
      <sz val="19"/>
      <color indexed="8"/>
      <name val="Times New Roman"/>
      <family val="1"/>
      <charset val="204"/>
    </font>
    <font>
      <sz val="16"/>
      <name val="Times New Roman"/>
      <family val="1"/>
      <charset val="204"/>
    </font>
    <font>
      <sz val="22"/>
      <color rgb="FF000000"/>
      <name val="Times New Roman"/>
      <family val="1"/>
      <charset val="204"/>
    </font>
    <font>
      <b/>
      <sz val="19"/>
      <color indexed="8"/>
      <name val="Times New Roman"/>
      <family val="1"/>
      <charset val="204"/>
    </font>
    <font>
      <sz val="22"/>
      <color indexed="8"/>
      <name val="Times New Roman"/>
      <family val="1"/>
      <charset val="204"/>
    </font>
    <font>
      <b/>
      <sz val="8"/>
      <color indexed="8"/>
      <name val="Times New Roman"/>
      <family val="1"/>
      <charset val="204"/>
    </font>
    <font>
      <sz val="16"/>
      <name val="Arial Cyr"/>
      <charset val="204"/>
    </font>
    <font>
      <sz val="22"/>
      <color indexed="63"/>
      <name val="Times New Roman"/>
      <family val="1"/>
      <charset val="204"/>
    </font>
    <font>
      <sz val="22"/>
      <name val="Arial Cyr"/>
      <charset val="204"/>
    </font>
    <font>
      <sz val="28"/>
      <color indexed="8"/>
      <name val="Times New Roman"/>
      <family val="1"/>
      <charset val="204"/>
    </font>
    <font>
      <sz val="18"/>
      <name val="Arial Cyr"/>
      <charset val="204"/>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thin">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style="hair">
        <color indexed="8"/>
      </bottom>
      <diagonal/>
    </border>
    <border>
      <left style="hair">
        <color indexed="8"/>
      </left>
      <right style="hair">
        <color indexed="8"/>
      </right>
      <top/>
      <bottom style="hair">
        <color indexed="8"/>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4" fillId="0" borderId="0"/>
    <xf numFmtId="0" fontId="31" fillId="0" borderId="0"/>
    <xf numFmtId="0" fontId="1" fillId="0" borderId="0"/>
    <xf numFmtId="0" fontId="22" fillId="0" borderId="0"/>
  </cellStyleXfs>
  <cellXfs count="790">
    <xf numFmtId="0" fontId="0" fillId="0" borderId="0" xfId="0"/>
    <xf numFmtId="0" fontId="0" fillId="0" borderId="0" xfId="0" applyFill="1" applyBorder="1"/>
    <xf numFmtId="0" fontId="6" fillId="0" borderId="1" xfId="0" applyFont="1" applyBorder="1" applyAlignment="1">
      <alignment wrapText="1"/>
    </xf>
    <xf numFmtId="49" fontId="0" fillId="0" borderId="0" xfId="0" applyNumberFormat="1" applyBorder="1" applyAlignment="1" applyProtection="1">
      <alignment vertical="top"/>
      <protection locked="0"/>
    </xf>
    <xf numFmtId="0" fontId="5" fillId="0" borderId="0" xfId="0" applyFont="1"/>
    <xf numFmtId="0" fontId="21" fillId="0" borderId="0" xfId="0" applyFont="1"/>
    <xf numFmtId="0" fontId="21" fillId="0" borderId="0" xfId="0" applyFont="1" applyFill="1"/>
    <xf numFmtId="0" fontId="21" fillId="0" borderId="0" xfId="0" applyFont="1" applyBorder="1"/>
    <xf numFmtId="0" fontId="6" fillId="0" borderId="1" xfId="0" applyFont="1" applyBorder="1" applyAlignment="1">
      <alignment horizontal="left" wrapText="1"/>
    </xf>
    <xf numFmtId="49" fontId="0" fillId="0" borderId="0" xfId="0" applyNumberFormat="1" applyAlignment="1" applyProtection="1">
      <alignment vertical="top"/>
      <protection locked="0"/>
    </xf>
    <xf numFmtId="0" fontId="2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Border="1" applyAlignment="1">
      <alignment horizontal="center" vertical="center"/>
    </xf>
    <xf numFmtId="49" fontId="0" fillId="0" borderId="0" xfId="0" applyNumberFormat="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49" fontId="25"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49" fontId="34" fillId="0" borderId="0" xfId="0" applyNumberFormat="1" applyFont="1" applyBorder="1"/>
    <xf numFmtId="0" fontId="37" fillId="0" borderId="0" xfId="0" applyFont="1"/>
    <xf numFmtId="0" fontId="37" fillId="0" borderId="0" xfId="0" applyFont="1" applyBorder="1" applyAlignment="1">
      <alignment horizontal="center"/>
    </xf>
    <xf numFmtId="165" fontId="34" fillId="0" borderId="1" xfId="0" applyNumberFormat="1" applyFont="1" applyBorder="1" applyAlignment="1">
      <alignment wrapText="1"/>
    </xf>
    <xf numFmtId="49" fontId="34" fillId="0" borderId="0" xfId="0" applyNumberFormat="1" applyFont="1"/>
    <xf numFmtId="0" fontId="31" fillId="0" borderId="0" xfId="0" applyFont="1"/>
    <xf numFmtId="0" fontId="15" fillId="0" borderId="0" xfId="6" applyFont="1"/>
    <xf numFmtId="0" fontId="39" fillId="0" borderId="0" xfId="6" applyFont="1"/>
    <xf numFmtId="0" fontId="23" fillId="0" borderId="0" xfId="6" applyFont="1"/>
    <xf numFmtId="0" fontId="39" fillId="0" borderId="0" xfId="6" applyFont="1" applyAlignment="1">
      <alignment horizontal="center" vertical="center" wrapText="1"/>
    </xf>
    <xf numFmtId="0" fontId="6" fillId="0" borderId="1" xfId="6" applyFont="1" applyBorder="1" applyAlignment="1">
      <alignment horizontal="center" vertical="center" wrapText="1"/>
    </xf>
    <xf numFmtId="0" fontId="40" fillId="0" borderId="1" xfId="6" applyFont="1" applyBorder="1" applyAlignment="1">
      <alignment horizontal="center" vertical="center" wrapText="1"/>
    </xf>
    <xf numFmtId="0" fontId="6" fillId="0" borderId="2" xfId="6" applyFont="1" applyBorder="1" applyAlignment="1">
      <alignment horizontal="center" vertical="center" wrapText="1"/>
    </xf>
    <xf numFmtId="49" fontId="41" fillId="2" borderId="1" xfId="6" applyNumberFormat="1" applyFont="1" applyFill="1" applyBorder="1" applyAlignment="1">
      <alignment horizontal="center" vertical="center" wrapText="1"/>
    </xf>
    <xf numFmtId="49" fontId="23" fillId="0" borderId="0" xfId="6" applyNumberFormat="1" applyFont="1"/>
    <xf numFmtId="0" fontId="44" fillId="0" borderId="0" xfId="6" applyFont="1"/>
    <xf numFmtId="49" fontId="39" fillId="0" borderId="0" xfId="6" applyNumberFormat="1" applyFont="1"/>
    <xf numFmtId="0" fontId="45" fillId="0" borderId="0" xfId="6" applyFont="1"/>
    <xf numFmtId="49" fontId="20" fillId="0" borderId="0" xfId="6" applyNumberFormat="1" applyFont="1" applyFill="1" applyBorder="1" applyAlignment="1">
      <alignment horizontal="center" vertical="center" wrapText="1"/>
    </xf>
    <xf numFmtId="49" fontId="21" fillId="0" borderId="0" xfId="6" applyNumberFormat="1" applyFont="1" applyFill="1" applyBorder="1" applyAlignment="1" applyProtection="1">
      <alignment vertical="top" wrapText="1"/>
      <protection locked="0"/>
    </xf>
    <xf numFmtId="0" fontId="39" fillId="0" borderId="0" xfId="6" applyFont="1" applyBorder="1"/>
    <xf numFmtId="49" fontId="20" fillId="0" borderId="0" xfId="6" applyNumberFormat="1" applyFont="1" applyFill="1" applyBorder="1" applyAlignment="1" applyProtection="1">
      <alignment vertical="top" wrapText="1"/>
      <protection locked="0"/>
    </xf>
    <xf numFmtId="49" fontId="18" fillId="0" borderId="1" xfId="0" applyNumberFormat="1" applyFont="1" applyFill="1" applyBorder="1" applyAlignment="1">
      <alignment horizontal="center" wrapText="1"/>
    </xf>
    <xf numFmtId="49" fontId="17" fillId="0" borderId="1" xfId="0" applyNumberFormat="1" applyFont="1" applyFill="1" applyBorder="1" applyAlignment="1">
      <alignment wrapText="1"/>
    </xf>
    <xf numFmtId="165" fontId="13" fillId="0" borderId="1" xfId="0" applyNumberFormat="1" applyFont="1" applyBorder="1" applyAlignment="1">
      <alignment horizontal="center"/>
    </xf>
    <xf numFmtId="0" fontId="13" fillId="0" borderId="1" xfId="0" applyFont="1" applyBorder="1" applyAlignment="1">
      <alignment horizontal="left" wrapText="1"/>
    </xf>
    <xf numFmtId="49" fontId="18" fillId="0" borderId="1" xfId="0" applyNumberFormat="1" applyFont="1" applyBorder="1" applyAlignment="1">
      <alignment horizontal="center" wrapText="1"/>
    </xf>
    <xf numFmtId="49" fontId="16" fillId="0" borderId="1" xfId="0" applyNumberFormat="1" applyFont="1" applyFill="1" applyBorder="1" applyAlignment="1">
      <alignment horizontal="center" wrapText="1"/>
    </xf>
    <xf numFmtId="49" fontId="19" fillId="0" borderId="1" xfId="0" applyNumberFormat="1" applyFont="1" applyFill="1" applyBorder="1" applyAlignment="1" applyProtection="1">
      <alignment wrapText="1"/>
      <protection locked="0"/>
    </xf>
    <xf numFmtId="49" fontId="17" fillId="0" borderId="1" xfId="0" applyNumberFormat="1" applyFont="1" applyBorder="1" applyAlignment="1" applyProtection="1">
      <alignment wrapText="1"/>
      <protection locked="0"/>
    </xf>
    <xf numFmtId="49" fontId="13" fillId="0" borderId="1" xfId="0" applyNumberFormat="1" applyFont="1" applyFill="1" applyBorder="1" applyAlignment="1">
      <alignment horizontal="center" wrapText="1"/>
    </xf>
    <xf numFmtId="49" fontId="6" fillId="0" borderId="1" xfId="0" applyNumberFormat="1" applyFont="1" applyBorder="1" applyAlignment="1" applyProtection="1">
      <alignment horizontal="left" wrapText="1"/>
      <protection locked="0"/>
    </xf>
    <xf numFmtId="49" fontId="16" fillId="3" borderId="1" xfId="0" applyNumberFormat="1" applyFont="1" applyFill="1" applyBorder="1" applyAlignment="1">
      <alignment horizontal="center" wrapText="1"/>
    </xf>
    <xf numFmtId="49" fontId="27" fillId="2" borderId="1" xfId="0" applyNumberFormat="1" applyFont="1" applyFill="1" applyBorder="1" applyAlignment="1">
      <alignment horizontal="center" wrapText="1"/>
    </xf>
    <xf numFmtId="49" fontId="21" fillId="2" borderId="1" xfId="1" applyNumberFormat="1" applyFont="1" applyFill="1" applyBorder="1" applyAlignment="1" applyProtection="1">
      <alignment wrapText="1"/>
      <protection locked="0"/>
    </xf>
    <xf numFmtId="49" fontId="27" fillId="0" borderId="1" xfId="0" applyNumberFormat="1" applyFont="1" applyFill="1" applyBorder="1" applyAlignment="1">
      <alignment horizontal="center" wrapText="1"/>
    </xf>
    <xf numFmtId="49" fontId="21" fillId="0" borderId="1" xfId="0" applyNumberFormat="1" applyFont="1" applyFill="1" applyBorder="1" applyAlignment="1" applyProtection="1">
      <alignment wrapText="1"/>
      <protection locked="0"/>
    </xf>
    <xf numFmtId="49" fontId="19" fillId="0" borderId="1" xfId="0" applyNumberFormat="1" applyFont="1" applyFill="1" applyBorder="1" applyAlignment="1" applyProtection="1">
      <alignment horizontal="left" wrapText="1"/>
      <protection locked="0"/>
    </xf>
    <xf numFmtId="49" fontId="17" fillId="3" borderId="1" xfId="0" applyNumberFormat="1" applyFont="1" applyFill="1" applyBorder="1" applyAlignment="1">
      <alignment horizontal="left" wrapText="1"/>
    </xf>
    <xf numFmtId="49" fontId="21" fillId="2" borderId="1" xfId="0" applyNumberFormat="1" applyFont="1" applyFill="1" applyBorder="1" applyAlignment="1" applyProtection="1">
      <alignment wrapText="1"/>
      <protection locked="0"/>
    </xf>
    <xf numFmtId="49" fontId="20" fillId="0" borderId="1" xfId="0" applyNumberFormat="1" applyFont="1" applyFill="1" applyBorder="1" applyAlignment="1" applyProtection="1">
      <alignment wrapText="1"/>
      <protection locked="0"/>
    </xf>
    <xf numFmtId="49" fontId="6" fillId="0" borderId="1" xfId="0" applyNumberFormat="1" applyFont="1" applyBorder="1" applyAlignment="1" applyProtection="1">
      <alignment wrapText="1"/>
      <protection locked="0"/>
    </xf>
    <xf numFmtId="165" fontId="38" fillId="0" borderId="1" xfId="0" applyNumberFormat="1" applyFont="1" applyBorder="1" applyAlignment="1">
      <alignment horizontal="center"/>
    </xf>
    <xf numFmtId="0" fontId="6" fillId="0" borderId="5" xfId="0" applyFont="1" applyBorder="1" applyAlignment="1">
      <alignment horizontal="left" wrapText="1"/>
    </xf>
    <xf numFmtId="49" fontId="30" fillId="2" borderId="1" xfId="0" applyNumberFormat="1" applyFont="1" applyFill="1" applyBorder="1" applyAlignment="1" applyProtection="1">
      <alignment wrapText="1"/>
      <protection locked="0"/>
    </xf>
    <xf numFmtId="49" fontId="21" fillId="2" borderId="1" xfId="0" applyNumberFormat="1" applyFont="1" applyFill="1" applyBorder="1" applyAlignment="1" applyProtection="1">
      <alignment horizontal="left" wrapText="1"/>
      <protection locked="0"/>
    </xf>
    <xf numFmtId="49" fontId="18" fillId="2" borderId="1" xfId="0" applyNumberFormat="1" applyFont="1" applyFill="1" applyBorder="1" applyAlignment="1" applyProtection="1">
      <alignment horizontal="center" wrapText="1"/>
      <protection locked="0"/>
    </xf>
    <xf numFmtId="0" fontId="23" fillId="2" borderId="1" xfId="6" applyFont="1" applyFill="1" applyBorder="1" applyAlignment="1">
      <alignment horizontal="center" wrapText="1"/>
    </xf>
    <xf numFmtId="49" fontId="41" fillId="2" borderId="1" xfId="6" applyNumberFormat="1" applyFont="1" applyFill="1" applyBorder="1" applyAlignment="1">
      <alignment horizontal="center" wrapText="1"/>
    </xf>
    <xf numFmtId="49" fontId="41" fillId="2" borderId="1" xfId="6" applyNumberFormat="1" applyFont="1" applyFill="1" applyBorder="1" applyAlignment="1" applyProtection="1">
      <alignment horizontal="center" wrapText="1"/>
      <protection locked="0"/>
    </xf>
    <xf numFmtId="49" fontId="41" fillId="2" borderId="1" xfId="6" applyNumberFormat="1" applyFont="1" applyFill="1" applyBorder="1" applyAlignment="1" applyProtection="1">
      <alignment horizontal="left" wrapText="1"/>
      <protection locked="0"/>
    </xf>
    <xf numFmtId="3" fontId="50" fillId="2" borderId="1" xfId="6" applyNumberFormat="1" applyFont="1" applyFill="1" applyBorder="1" applyAlignment="1">
      <alignment horizontal="center" wrapText="1"/>
    </xf>
    <xf numFmtId="3" fontId="23" fillId="2" borderId="2" xfId="6" applyNumberFormat="1" applyFont="1" applyFill="1" applyBorder="1" applyAlignment="1">
      <alignment horizontal="center" vertical="center" wrapText="1"/>
    </xf>
    <xf numFmtId="0" fontId="44" fillId="0" borderId="0" xfId="6" applyFont="1" applyAlignment="1">
      <alignment horizontal="center" vertical="center" wrapText="1"/>
    </xf>
    <xf numFmtId="0" fontId="23" fillId="0" borderId="1" xfId="6" applyFont="1" applyBorder="1" applyAlignment="1">
      <alignment wrapText="1"/>
    </xf>
    <xf numFmtId="3" fontId="23" fillId="0" borderId="1" xfId="6" applyNumberFormat="1" applyFont="1" applyBorder="1" applyAlignment="1">
      <alignment horizontal="center" wrapText="1"/>
    </xf>
    <xf numFmtId="4" fontId="23" fillId="0" borderId="1" xfId="6" applyNumberFormat="1" applyFont="1" applyBorder="1" applyAlignment="1">
      <alignment horizontal="center" wrapText="1"/>
    </xf>
    <xf numFmtId="49" fontId="42" fillId="0" borderId="1" xfId="0" applyNumberFormat="1" applyFont="1" applyFill="1" applyBorder="1" applyAlignment="1">
      <alignment horizontal="center" wrapText="1"/>
    </xf>
    <xf numFmtId="3" fontId="23" fillId="0" borderId="8" xfId="6" applyNumberFormat="1" applyFont="1" applyBorder="1" applyAlignment="1">
      <alignment wrapText="1"/>
    </xf>
    <xf numFmtId="0" fontId="44" fillId="0" borderId="0" xfId="6" applyFont="1" applyAlignment="1">
      <alignment wrapText="1"/>
    </xf>
    <xf numFmtId="1" fontId="2" fillId="0" borderId="0" xfId="4" applyNumberFormat="1" applyFont="1" applyFill="1" applyBorder="1" applyAlignment="1">
      <alignment vertical="top" wrapText="1"/>
    </xf>
    <xf numFmtId="49" fontId="2" fillId="0" borderId="0" xfId="4" applyNumberFormat="1" applyFont="1" applyFill="1" applyBorder="1" applyAlignment="1">
      <alignment vertical="top" wrapText="1"/>
    </xf>
    <xf numFmtId="0" fontId="51" fillId="0" borderId="0" xfId="4" applyFont="1" applyAlignment="1"/>
    <xf numFmtId="0" fontId="52" fillId="0" borderId="0" xfId="4" applyFont="1" applyFill="1" applyBorder="1"/>
    <xf numFmtId="0" fontId="10" fillId="0" borderId="0" xfId="4" applyFont="1" applyFill="1" applyBorder="1"/>
    <xf numFmtId="0" fontId="33" fillId="0" borderId="0" xfId="4" applyFont="1" applyFill="1" applyBorder="1" applyAlignment="1">
      <alignment horizontal="center"/>
    </xf>
    <xf numFmtId="0" fontId="55" fillId="0" borderId="1" xfId="4" applyFont="1" applyFill="1" applyBorder="1" applyAlignment="1">
      <alignment horizontal="center" vertical="center" wrapText="1"/>
    </xf>
    <xf numFmtId="0" fontId="55" fillId="0" borderId="1" xfId="4" applyFont="1" applyFill="1" applyBorder="1" applyAlignment="1">
      <alignment horizontal="center" vertical="center"/>
    </xf>
    <xf numFmtId="49" fontId="56" fillId="0" borderId="1" xfId="4" applyNumberFormat="1" applyFont="1" applyFill="1" applyBorder="1" applyAlignment="1">
      <alignment horizontal="center" vertical="top" wrapText="1"/>
    </xf>
    <xf numFmtId="0" fontId="56" fillId="0" borderId="1" xfId="4" applyFont="1" applyFill="1" applyBorder="1" applyAlignment="1">
      <alignment horizontal="center" vertical="center" wrapText="1"/>
    </xf>
    <xf numFmtId="0" fontId="57" fillId="0" borderId="0" xfId="4" applyFont="1" applyFill="1" applyBorder="1"/>
    <xf numFmtId="49" fontId="58" fillId="0" borderId="1" xfId="4" applyNumberFormat="1" applyFont="1" applyFill="1" applyBorder="1" applyAlignment="1">
      <alignment wrapText="1"/>
    </xf>
    <xf numFmtId="0" fontId="59" fillId="3" borderId="0" xfId="4" applyFont="1" applyFill="1" applyBorder="1"/>
    <xf numFmtId="0" fontId="59" fillId="0" borderId="0" xfId="4" applyFont="1" applyFill="1" applyBorder="1"/>
    <xf numFmtId="49" fontId="60" fillId="0" borderId="1" xfId="4" applyNumberFormat="1" applyFont="1" applyFill="1" applyBorder="1" applyAlignment="1">
      <alignment horizontal="left" wrapText="1"/>
    </xf>
    <xf numFmtId="2" fontId="59" fillId="0" borderId="0" xfId="4" applyNumberFormat="1" applyFont="1" applyFill="1" applyBorder="1"/>
    <xf numFmtId="49" fontId="60" fillId="0" borderId="1" xfId="4" applyNumberFormat="1" applyFont="1" applyFill="1" applyBorder="1" applyAlignment="1">
      <alignment vertical="justify" wrapText="1"/>
    </xf>
    <xf numFmtId="0" fontId="52" fillId="3" borderId="0" xfId="4" applyFont="1" applyFill="1" applyBorder="1"/>
    <xf numFmtId="49" fontId="58" fillId="0" borderId="1" xfId="4" applyNumberFormat="1" applyFont="1" applyFill="1" applyBorder="1" applyAlignment="1">
      <alignment horizontal="left" wrapText="1"/>
    </xf>
    <xf numFmtId="49" fontId="60" fillId="0" borderId="1" xfId="4" applyNumberFormat="1" applyFont="1" applyFill="1" applyBorder="1" applyAlignment="1">
      <alignment wrapText="1"/>
    </xf>
    <xf numFmtId="49" fontId="52" fillId="0" borderId="0" xfId="4" applyNumberFormat="1" applyFont="1" applyFill="1" applyBorder="1" applyAlignment="1">
      <alignment vertical="top" wrapText="1"/>
    </xf>
    <xf numFmtId="0" fontId="62" fillId="0" borderId="0" xfId="4" applyFont="1" applyFill="1" applyBorder="1"/>
    <xf numFmtId="0" fontId="63" fillId="0" borderId="0" xfId="4" applyFont="1" applyFill="1" applyBorder="1"/>
    <xf numFmtId="0" fontId="47" fillId="0" borderId="0" xfId="4" applyFont="1" applyFill="1" applyBorder="1" applyAlignment="1">
      <alignment vertical="top"/>
    </xf>
    <xf numFmtId="0" fontId="59" fillId="0" borderId="0" xfId="7" applyFont="1" applyFill="1" applyBorder="1" applyAlignment="1" applyProtection="1">
      <alignment vertical="center" wrapText="1"/>
    </xf>
    <xf numFmtId="164" fontId="62" fillId="0" borderId="0" xfId="4" applyNumberFormat="1" applyFont="1" applyFill="1" applyBorder="1"/>
    <xf numFmtId="3" fontId="62" fillId="0" borderId="0" xfId="4" applyNumberFormat="1" applyFont="1" applyFill="1" applyBorder="1"/>
    <xf numFmtId="1" fontId="52" fillId="0" borderId="0" xfId="4" applyNumberFormat="1" applyFont="1" applyFill="1" applyBorder="1" applyAlignment="1">
      <alignment vertical="top" wrapText="1"/>
    </xf>
    <xf numFmtId="0" fontId="65" fillId="0" borderId="0" xfId="0" applyFont="1" applyAlignment="1">
      <alignment horizontal="left"/>
    </xf>
    <xf numFmtId="0" fontId="65" fillId="0" borderId="0" xfId="0" applyFont="1"/>
    <xf numFmtId="0" fontId="66" fillId="0" borderId="0" xfId="0" applyFont="1"/>
    <xf numFmtId="0" fontId="67" fillId="0" borderId="0" xfId="0" applyFont="1" applyAlignment="1">
      <alignment horizontal="center"/>
    </xf>
    <xf numFmtId="0" fontId="68" fillId="0" borderId="1" xfId="0" applyFont="1" applyBorder="1" applyAlignment="1">
      <alignment horizontal="center" wrapText="1"/>
    </xf>
    <xf numFmtId="0" fontId="68" fillId="0" borderId="1" xfId="0" applyFont="1" applyBorder="1" applyAlignment="1">
      <alignment horizontal="center"/>
    </xf>
    <xf numFmtId="0" fontId="69" fillId="0" borderId="0" xfId="0" applyFont="1"/>
    <xf numFmtId="0" fontId="70" fillId="0" borderId="0" xfId="0" applyFont="1"/>
    <xf numFmtId="0" fontId="23" fillId="0" borderId="0" xfId="0" applyFont="1"/>
    <xf numFmtId="0" fontId="71" fillId="0" borderId="0" xfId="0" applyFont="1"/>
    <xf numFmtId="3" fontId="5" fillId="0" borderId="1" xfId="0" applyNumberFormat="1" applyFont="1" applyBorder="1" applyAlignment="1">
      <alignment horizontal="center" wrapText="1"/>
    </xf>
    <xf numFmtId="3" fontId="21" fillId="2" borderId="1" xfId="0" applyNumberFormat="1" applyFont="1" applyFill="1" applyBorder="1" applyAlignment="1">
      <alignment horizontal="center" wrapText="1"/>
    </xf>
    <xf numFmtId="3" fontId="20" fillId="0" borderId="1" xfId="0" applyNumberFormat="1" applyFont="1" applyFill="1" applyBorder="1" applyAlignment="1">
      <alignment horizontal="center" wrapText="1"/>
    </xf>
    <xf numFmtId="3" fontId="10" fillId="0" borderId="1" xfId="0" applyNumberFormat="1" applyFont="1" applyFill="1" applyBorder="1" applyAlignment="1">
      <alignment horizontal="center" wrapText="1"/>
    </xf>
    <xf numFmtId="3" fontId="2" fillId="0" borderId="1" xfId="0" applyNumberFormat="1" applyFont="1" applyFill="1" applyBorder="1" applyAlignment="1">
      <alignment horizontal="center" wrapText="1"/>
    </xf>
    <xf numFmtId="3" fontId="28" fillId="0" borderId="1" xfId="0" applyNumberFormat="1" applyFont="1" applyFill="1" applyBorder="1" applyAlignment="1">
      <alignment horizontal="center" wrapText="1"/>
    </xf>
    <xf numFmtId="3" fontId="19" fillId="0" borderId="1" xfId="0" applyNumberFormat="1" applyFont="1" applyFill="1" applyBorder="1" applyAlignment="1">
      <alignment horizontal="center" wrapText="1"/>
    </xf>
    <xf numFmtId="3" fontId="21" fillId="0" borderId="1" xfId="0" applyNumberFormat="1" applyFont="1" applyFill="1" applyBorder="1" applyAlignment="1">
      <alignment horizontal="center" wrapText="1"/>
    </xf>
    <xf numFmtId="3" fontId="2" fillId="0" borderId="1" xfId="0" applyNumberFormat="1" applyFont="1" applyBorder="1" applyAlignment="1">
      <alignment horizontal="center" wrapText="1"/>
    </xf>
    <xf numFmtId="3" fontId="22" fillId="0" borderId="1" xfId="0" applyNumberFormat="1" applyFont="1" applyFill="1" applyBorder="1" applyAlignment="1">
      <alignment horizontal="center" wrapText="1"/>
    </xf>
    <xf numFmtId="3" fontId="6" fillId="0" borderId="1" xfId="0" applyNumberFormat="1" applyFont="1" applyBorder="1" applyAlignment="1">
      <alignment horizontal="center" wrapText="1"/>
    </xf>
    <xf numFmtId="3" fontId="6" fillId="0" borderId="1" xfId="0" applyNumberFormat="1" applyFont="1" applyFill="1" applyBorder="1" applyAlignment="1" applyProtection="1">
      <alignment horizontal="center" wrapText="1"/>
      <protection locked="0"/>
    </xf>
    <xf numFmtId="3" fontId="5" fillId="0" borderId="1" xfId="0" applyNumberFormat="1" applyFont="1" applyFill="1" applyBorder="1" applyAlignment="1">
      <alignment horizontal="center" wrapText="1"/>
    </xf>
    <xf numFmtId="3" fontId="6" fillId="0" borderId="1" xfId="0" applyNumberFormat="1" applyFont="1" applyFill="1" applyBorder="1" applyAlignment="1" applyProtection="1">
      <alignment horizontal="center"/>
      <protection locked="0"/>
    </xf>
    <xf numFmtId="3" fontId="29" fillId="2" borderId="1" xfId="0" applyNumberFormat="1" applyFont="1" applyFill="1" applyBorder="1" applyAlignment="1">
      <alignment horizontal="center" wrapText="1"/>
    </xf>
    <xf numFmtId="3" fontId="10" fillId="0" borderId="1" xfId="0" applyNumberFormat="1" applyFont="1" applyBorder="1" applyAlignment="1">
      <alignment horizontal="center" wrapText="1"/>
    </xf>
    <xf numFmtId="3" fontId="5" fillId="0" borderId="1" xfId="0" applyNumberFormat="1" applyFont="1" applyFill="1" applyBorder="1" applyAlignment="1" applyProtection="1">
      <alignment horizontal="center" wrapText="1"/>
      <protection locked="0"/>
    </xf>
    <xf numFmtId="3" fontId="6" fillId="0" borderId="1" xfId="0" applyNumberFormat="1" applyFont="1" applyFill="1" applyBorder="1" applyAlignment="1">
      <alignment horizontal="center" wrapText="1"/>
    </xf>
    <xf numFmtId="3" fontId="9" fillId="2" borderId="1" xfId="0" applyNumberFormat="1" applyFont="1" applyFill="1" applyBorder="1" applyAlignment="1">
      <alignment horizontal="center" wrapText="1"/>
    </xf>
    <xf numFmtId="3" fontId="12" fillId="0" borderId="1" xfId="0" applyNumberFormat="1" applyFont="1" applyBorder="1" applyAlignment="1">
      <alignment horizontal="center" wrapText="1"/>
    </xf>
    <xf numFmtId="3" fontId="35" fillId="0" borderId="1" xfId="0" applyNumberFormat="1" applyFont="1" applyBorder="1" applyAlignment="1">
      <alignment horizontal="center"/>
    </xf>
    <xf numFmtId="3" fontId="23" fillId="0" borderId="1" xfId="0" applyNumberFormat="1" applyFont="1" applyBorder="1" applyAlignment="1">
      <alignment horizontal="center"/>
    </xf>
    <xf numFmtId="3" fontId="65" fillId="0" borderId="1" xfId="0" applyNumberFormat="1" applyFont="1" applyBorder="1" applyAlignment="1">
      <alignment horizontal="center"/>
    </xf>
    <xf numFmtId="3" fontId="54" fillId="0" borderId="1" xfId="4" applyNumberFormat="1" applyFont="1" applyFill="1" applyBorder="1" applyAlignment="1">
      <alignment horizontal="center" wrapText="1"/>
    </xf>
    <xf numFmtId="3" fontId="60" fillId="0" borderId="1" xfId="4" applyNumberFormat="1" applyFont="1" applyFill="1" applyBorder="1" applyAlignment="1">
      <alignment horizontal="center" wrapText="1"/>
    </xf>
    <xf numFmtId="3" fontId="61" fillId="0" borderId="1" xfId="4" applyNumberFormat="1" applyFont="1" applyFill="1" applyBorder="1" applyAlignment="1">
      <alignment horizontal="center" wrapText="1"/>
    </xf>
    <xf numFmtId="3" fontId="61" fillId="0" borderId="1" xfId="4" applyNumberFormat="1" applyFont="1" applyFill="1" applyBorder="1" applyAlignment="1">
      <alignment horizontal="center"/>
    </xf>
    <xf numFmtId="3" fontId="58" fillId="0" borderId="1" xfId="4" applyNumberFormat="1" applyFont="1" applyFill="1" applyBorder="1" applyAlignment="1">
      <alignment horizontal="center" wrapText="1"/>
    </xf>
    <xf numFmtId="3" fontId="41" fillId="2" borderId="1" xfId="6" applyNumberFormat="1" applyFont="1" applyFill="1" applyBorder="1" applyAlignment="1" applyProtection="1">
      <alignment horizontal="center" wrapText="1"/>
      <protection locked="0"/>
    </xf>
    <xf numFmtId="3" fontId="42" fillId="0" borderId="1" xfId="6" applyNumberFormat="1" applyFont="1" applyFill="1" applyBorder="1" applyAlignment="1">
      <alignment horizontal="center" wrapText="1"/>
    </xf>
    <xf numFmtId="3" fontId="10" fillId="0" borderId="5" xfId="0" applyNumberFormat="1" applyFont="1" applyBorder="1" applyAlignment="1">
      <alignment horizontal="center" wrapText="1"/>
    </xf>
    <xf numFmtId="3" fontId="26" fillId="0" borderId="1" xfId="0" applyNumberFormat="1" applyFont="1" applyFill="1" applyBorder="1" applyAlignment="1">
      <alignment horizontal="center" wrapText="1"/>
    </xf>
    <xf numFmtId="3" fontId="56" fillId="0" borderId="1" xfId="0" applyNumberFormat="1" applyFont="1" applyFill="1" applyBorder="1" applyAlignment="1">
      <alignment horizontal="center" wrapText="1"/>
    </xf>
    <xf numFmtId="3" fontId="14" fillId="0" borderId="1" xfId="0" applyNumberFormat="1" applyFont="1" applyBorder="1" applyAlignment="1">
      <alignment horizontal="center" wrapText="1"/>
    </xf>
    <xf numFmtId="3" fontId="79" fillId="0" borderId="1" xfId="0" applyNumberFormat="1" applyFont="1" applyFill="1" applyBorder="1" applyAlignment="1">
      <alignment horizontal="center" wrapText="1"/>
    </xf>
    <xf numFmtId="0" fontId="80" fillId="0" borderId="0" xfId="0" applyFont="1"/>
    <xf numFmtId="0" fontId="80" fillId="0" borderId="0" xfId="0" applyFont="1" applyFill="1"/>
    <xf numFmtId="49" fontId="76" fillId="0" borderId="1" xfId="0" applyNumberFormat="1" applyFont="1" applyBorder="1" applyAlignment="1">
      <alignment horizontal="center" wrapText="1"/>
    </xf>
    <xf numFmtId="3" fontId="56" fillId="0" borderId="1" xfId="0" applyNumberFormat="1" applyFont="1" applyBorder="1" applyAlignment="1">
      <alignment horizontal="center" wrapText="1"/>
    </xf>
    <xf numFmtId="0" fontId="28" fillId="0" borderId="1" xfId="0" applyFont="1" applyBorder="1"/>
    <xf numFmtId="3" fontId="86" fillId="0" borderId="1" xfId="0" applyNumberFormat="1" applyFont="1" applyBorder="1" applyAlignment="1">
      <alignment horizontal="center" wrapText="1"/>
    </xf>
    <xf numFmtId="0" fontId="87" fillId="0" borderId="0" xfId="0" applyFont="1"/>
    <xf numFmtId="3" fontId="2" fillId="0" borderId="5" xfId="0" applyNumberFormat="1" applyFont="1" applyBorder="1" applyAlignment="1">
      <alignment horizontal="center" wrapText="1"/>
    </xf>
    <xf numFmtId="3" fontId="19" fillId="0" borderId="5" xfId="0" applyNumberFormat="1" applyFont="1" applyFill="1" applyBorder="1" applyAlignment="1">
      <alignment horizontal="center" wrapText="1"/>
    </xf>
    <xf numFmtId="3" fontId="5" fillId="0" borderId="5" xfId="0" applyNumberFormat="1" applyFont="1" applyBorder="1" applyAlignment="1">
      <alignment horizontal="center" wrapText="1"/>
    </xf>
    <xf numFmtId="0" fontId="88" fillId="0" borderId="0" xfId="0" applyFont="1"/>
    <xf numFmtId="0" fontId="88" fillId="0" borderId="0" xfId="0" applyFont="1" applyBorder="1"/>
    <xf numFmtId="0" fontId="21" fillId="0" borderId="1" xfId="0" applyFont="1" applyBorder="1"/>
    <xf numFmtId="165" fontId="82" fillId="0" borderId="1" xfId="0" applyNumberFormat="1" applyFont="1" applyBorder="1" applyAlignment="1">
      <alignment horizontal="center"/>
    </xf>
    <xf numFmtId="3" fontId="26" fillId="0" borderId="1" xfId="0" applyNumberFormat="1" applyFont="1" applyBorder="1" applyAlignment="1">
      <alignment horizontal="center" wrapText="1"/>
    </xf>
    <xf numFmtId="3" fontId="83" fillId="0" borderId="1" xfId="0" applyNumberFormat="1" applyFont="1" applyFill="1" applyBorder="1" applyAlignment="1">
      <alignment horizontal="center" wrapText="1"/>
    </xf>
    <xf numFmtId="3" fontId="80" fillId="0" borderId="1" xfId="0" applyNumberFormat="1" applyFont="1" applyFill="1" applyBorder="1" applyAlignment="1">
      <alignment horizontal="center" wrapText="1"/>
    </xf>
    <xf numFmtId="0" fontId="80" fillId="0" borderId="0" xfId="0" applyFont="1" applyBorder="1"/>
    <xf numFmtId="0" fontId="56" fillId="0" borderId="1" xfId="0" applyFont="1" applyBorder="1" applyAlignment="1">
      <alignment wrapText="1"/>
    </xf>
    <xf numFmtId="165" fontId="49" fillId="0" borderId="1" xfId="0" applyNumberFormat="1" applyFont="1" applyBorder="1" applyAlignment="1">
      <alignment horizontal="center"/>
    </xf>
    <xf numFmtId="3" fontId="14" fillId="0" borderId="1" xfId="0" applyNumberFormat="1" applyFont="1" applyFill="1" applyBorder="1" applyAlignment="1" applyProtection="1">
      <alignment horizontal="center" wrapText="1"/>
      <protection locked="0"/>
    </xf>
    <xf numFmtId="3" fontId="14" fillId="0" borderId="1" xfId="0" applyNumberFormat="1" applyFont="1" applyFill="1" applyBorder="1" applyAlignment="1">
      <alignment horizontal="center" wrapText="1"/>
    </xf>
    <xf numFmtId="0" fontId="84" fillId="0" borderId="1" xfId="0" applyFont="1" applyBorder="1" applyAlignment="1"/>
    <xf numFmtId="0" fontId="78" fillId="0" borderId="1" xfId="0" applyFont="1" applyBorder="1" applyAlignment="1">
      <alignment horizontal="center"/>
    </xf>
    <xf numFmtId="49" fontId="19" fillId="0" borderId="1" xfId="0" applyNumberFormat="1" applyFont="1" applyBorder="1" applyAlignment="1">
      <alignment horizontal="center" wrapText="1"/>
    </xf>
    <xf numFmtId="49" fontId="85" fillId="3" borderId="1" xfId="0" applyNumberFormat="1" applyFont="1" applyFill="1" applyBorder="1" applyAlignment="1">
      <alignment horizontal="center" wrapText="1"/>
    </xf>
    <xf numFmtId="49" fontId="77" fillId="3" borderId="1" xfId="0" applyNumberFormat="1" applyFont="1" applyFill="1" applyBorder="1" applyAlignment="1">
      <alignment wrapText="1"/>
    </xf>
    <xf numFmtId="0" fontId="81" fillId="0" borderId="0" xfId="0" applyFont="1"/>
    <xf numFmtId="0" fontId="12" fillId="0" borderId="1" xfId="0" applyFont="1" applyBorder="1" applyAlignment="1">
      <alignment horizontal="left" wrapText="1"/>
    </xf>
    <xf numFmtId="0" fontId="21" fillId="0" borderId="5" xfId="0" applyFont="1" applyBorder="1"/>
    <xf numFmtId="0" fontId="21" fillId="0" borderId="5" xfId="0" applyFont="1" applyBorder="1" applyAlignment="1"/>
    <xf numFmtId="49" fontId="18" fillId="0" borderId="5" xfId="0" applyNumberFormat="1" applyFont="1" applyFill="1" applyBorder="1" applyAlignment="1">
      <alignment horizontal="center" wrapText="1"/>
    </xf>
    <xf numFmtId="0" fontId="12" fillId="0" borderId="1" xfId="0" applyFont="1" applyBorder="1" applyAlignment="1">
      <alignment wrapText="1"/>
    </xf>
    <xf numFmtId="0" fontId="87" fillId="0" borderId="0" xfId="0" applyFont="1" applyBorder="1"/>
    <xf numFmtId="0" fontId="80" fillId="0" borderId="5" xfId="0" applyFont="1" applyBorder="1"/>
    <xf numFmtId="49" fontId="76" fillId="0" borderId="4" xfId="0" applyNumberFormat="1" applyFont="1" applyFill="1" applyBorder="1" applyAlignment="1">
      <alignment horizontal="center" wrapText="1"/>
    </xf>
    <xf numFmtId="0" fontId="80" fillId="0" borderId="4" xfId="0" applyFont="1" applyBorder="1"/>
    <xf numFmtId="49" fontId="76" fillId="0" borderId="6" xfId="0" applyNumberFormat="1" applyFont="1" applyFill="1" applyBorder="1" applyAlignment="1">
      <alignment horizontal="center" wrapText="1"/>
    </xf>
    <xf numFmtId="0" fontId="56" fillId="0" borderId="6" xfId="0" applyFont="1" applyBorder="1" applyAlignment="1">
      <alignment wrapText="1"/>
    </xf>
    <xf numFmtId="0" fontId="80" fillId="0" borderId="6" xfId="0" applyFont="1" applyBorder="1"/>
    <xf numFmtId="49" fontId="12" fillId="0" borderId="1" xfId="0" applyNumberFormat="1" applyFont="1" applyFill="1" applyBorder="1" applyAlignment="1">
      <alignment wrapText="1"/>
    </xf>
    <xf numFmtId="49" fontId="85" fillId="0" borderId="1" xfId="0" applyNumberFormat="1" applyFont="1" applyFill="1" applyBorder="1" applyAlignment="1">
      <alignment horizontal="center" wrapText="1"/>
    </xf>
    <xf numFmtId="0" fontId="78" fillId="0" borderId="1" xfId="0" applyFont="1" applyBorder="1" applyAlignment="1">
      <alignment wrapText="1"/>
    </xf>
    <xf numFmtId="0" fontId="80" fillId="0" borderId="7" xfId="0" applyFont="1" applyBorder="1"/>
    <xf numFmtId="0" fontId="7" fillId="0" borderId="11" xfId="6" applyFont="1" applyBorder="1" applyAlignment="1">
      <alignment horizontal="center" vertical="center" wrapText="1"/>
    </xf>
    <xf numFmtId="49" fontId="12" fillId="0" borderId="1" xfId="0" applyNumberFormat="1" applyFont="1" applyFill="1" applyBorder="1" applyAlignment="1">
      <alignment horizontal="left" wrapText="1"/>
    </xf>
    <xf numFmtId="0" fontId="56" fillId="0" borderId="5" xfId="0" applyFont="1" applyBorder="1" applyAlignment="1">
      <alignment wrapText="1"/>
    </xf>
    <xf numFmtId="49" fontId="6" fillId="0" borderId="1" xfId="0" applyNumberFormat="1" applyFont="1" applyFill="1" applyBorder="1" applyAlignment="1">
      <alignment wrapText="1"/>
    </xf>
    <xf numFmtId="0" fontId="0" fillId="0" borderId="0" xfId="0" applyFont="1"/>
    <xf numFmtId="49" fontId="43" fillId="0" borderId="1" xfId="0" applyNumberFormat="1" applyFont="1" applyFill="1" applyBorder="1" applyAlignment="1">
      <alignment horizontal="center" wrapText="1"/>
    </xf>
    <xf numFmtId="49" fontId="43" fillId="3" borderId="1" xfId="0" applyNumberFormat="1" applyFont="1" applyFill="1" applyBorder="1" applyAlignment="1">
      <alignment horizontal="center" wrapText="1"/>
    </xf>
    <xf numFmtId="49" fontId="43" fillId="3" borderId="1" xfId="0" applyNumberFormat="1" applyFont="1" applyFill="1" applyBorder="1" applyAlignment="1">
      <alignment horizontal="left" wrapText="1"/>
    </xf>
    <xf numFmtId="49" fontId="58" fillId="0" borderId="1" xfId="4" applyNumberFormat="1" applyFont="1" applyFill="1" applyBorder="1" applyAlignment="1">
      <alignment horizontal="center" wrapText="1"/>
    </xf>
    <xf numFmtId="49" fontId="60" fillId="0" borderId="1" xfId="4" applyNumberFormat="1" applyFont="1" applyFill="1" applyBorder="1" applyAlignment="1">
      <alignment horizontal="center" wrapText="1"/>
    </xf>
    <xf numFmtId="3" fontId="54" fillId="0" borderId="1" xfId="4" applyNumberFormat="1" applyFont="1" applyFill="1" applyBorder="1" applyAlignment="1">
      <alignment horizontal="left" wrapText="1"/>
    </xf>
    <xf numFmtId="0" fontId="32" fillId="0" borderId="0" xfId="0" applyFont="1"/>
    <xf numFmtId="49" fontId="50" fillId="4" borderId="1" xfId="0" applyNumberFormat="1" applyFont="1" applyFill="1" applyBorder="1" applyAlignment="1">
      <alignment horizontal="center"/>
    </xf>
    <xf numFmtId="0" fontId="72" fillId="4" borderId="1" xfId="0" applyFont="1" applyFill="1" applyBorder="1"/>
    <xf numFmtId="3" fontId="50" fillId="4" borderId="1" xfId="0" applyNumberFormat="1" applyFont="1" applyFill="1" applyBorder="1" applyAlignment="1">
      <alignment horizontal="center"/>
    </xf>
    <xf numFmtId="3" fontId="89" fillId="0" borderId="0" xfId="0" applyNumberFormat="1" applyFont="1"/>
    <xf numFmtId="3" fontId="35" fillId="0" borderId="1" xfId="0" applyNumberFormat="1" applyFont="1" applyFill="1" applyBorder="1" applyAlignment="1">
      <alignment horizontal="center" wrapText="1"/>
    </xf>
    <xf numFmtId="0" fontId="35" fillId="0" borderId="0" xfId="0" applyFont="1"/>
    <xf numFmtId="3" fontId="65" fillId="4" borderId="1" xfId="0" applyNumberFormat="1" applyFont="1" applyFill="1" applyBorder="1" applyAlignment="1">
      <alignment horizontal="center"/>
    </xf>
    <xf numFmtId="0" fontId="91" fillId="0" borderId="0" xfId="0" applyFont="1"/>
    <xf numFmtId="3" fontId="92" fillId="0" borderId="1" xfId="0" applyNumberFormat="1" applyFont="1" applyBorder="1" applyAlignment="1">
      <alignment horizontal="center"/>
    </xf>
    <xf numFmtId="0" fontId="93" fillId="0" borderId="0" xfId="0" applyFont="1"/>
    <xf numFmtId="3" fontId="94" fillId="0" borderId="1" xfId="0" applyNumberFormat="1" applyFont="1" applyBorder="1" applyAlignment="1">
      <alignment horizontal="center"/>
    </xf>
    <xf numFmtId="49" fontId="95" fillId="0" borderId="1" xfId="0" applyNumberFormat="1" applyFont="1" applyFill="1" applyBorder="1" applyAlignment="1">
      <alignment horizontal="center" wrapText="1"/>
    </xf>
    <xf numFmtId="0" fontId="92" fillId="0" borderId="1" xfId="0" applyFont="1" applyBorder="1" applyAlignment="1">
      <alignment wrapText="1"/>
    </xf>
    <xf numFmtId="0" fontId="36" fillId="5" borderId="1" xfId="0" applyFont="1" applyFill="1" applyBorder="1" applyAlignment="1">
      <alignment wrapText="1"/>
    </xf>
    <xf numFmtId="3" fontId="36" fillId="5" borderId="1" xfId="0" applyNumberFormat="1" applyFont="1" applyFill="1" applyBorder="1" applyAlignment="1">
      <alignment horizontal="center"/>
    </xf>
    <xf numFmtId="49" fontId="96" fillId="5" borderId="1" xfId="0" applyNumberFormat="1" applyFont="1" applyFill="1" applyBorder="1" applyAlignment="1">
      <alignment horizontal="center"/>
    </xf>
    <xf numFmtId="0" fontId="97" fillId="5" borderId="1" xfId="0" applyFont="1" applyFill="1" applyBorder="1"/>
    <xf numFmtId="1" fontId="41" fillId="2" borderId="1" xfId="6" applyNumberFormat="1" applyFont="1" applyFill="1" applyBorder="1" applyAlignment="1" applyProtection="1">
      <alignment horizontal="center" wrapText="1"/>
      <protection locked="0"/>
    </xf>
    <xf numFmtId="3" fontId="73" fillId="0" borderId="0" xfId="0" applyNumberFormat="1" applyFont="1"/>
    <xf numFmtId="49" fontId="41" fillId="5" borderId="1" xfId="6" applyNumberFormat="1" applyFont="1" applyFill="1" applyBorder="1" applyAlignment="1" applyProtection="1">
      <alignment horizontal="left" wrapText="1"/>
      <protection locked="0"/>
    </xf>
    <xf numFmtId="0" fontId="23" fillId="5" borderId="1" xfId="6" applyFont="1" applyFill="1" applyBorder="1" applyAlignment="1">
      <alignment horizontal="center" wrapText="1"/>
    </xf>
    <xf numFmtId="3" fontId="50" fillId="5" borderId="1" xfId="6" applyNumberFormat="1" applyFont="1" applyFill="1" applyBorder="1" applyAlignment="1">
      <alignment horizontal="center" wrapText="1"/>
    </xf>
    <xf numFmtId="0" fontId="90" fillId="0" borderId="1" xfId="6" applyFont="1" applyBorder="1" applyAlignment="1">
      <alignment wrapText="1"/>
    </xf>
    <xf numFmtId="3" fontId="90" fillId="0" borderId="1" xfId="6" applyNumberFormat="1" applyFont="1" applyBorder="1" applyAlignment="1">
      <alignment horizontal="center" wrapText="1"/>
    </xf>
    <xf numFmtId="4" fontId="90" fillId="0" borderId="1" xfId="6" applyNumberFormat="1" applyFont="1" applyBorder="1" applyAlignment="1">
      <alignment horizontal="center" wrapText="1"/>
    </xf>
    <xf numFmtId="49" fontId="41" fillId="5" borderId="1" xfId="6" applyNumberFormat="1" applyFont="1" applyFill="1" applyBorder="1" applyAlignment="1">
      <alignment horizontal="center" vertical="center" wrapText="1"/>
    </xf>
    <xf numFmtId="49" fontId="41" fillId="5" borderId="1" xfId="6" applyNumberFormat="1" applyFont="1" applyFill="1" applyBorder="1" applyAlignment="1">
      <alignment horizontal="center" wrapText="1"/>
    </xf>
    <xf numFmtId="3" fontId="23" fillId="2" borderId="8" xfId="6" applyNumberFormat="1" applyFont="1" applyFill="1" applyBorder="1" applyAlignment="1">
      <alignment horizontal="center" vertical="center" wrapText="1"/>
    </xf>
    <xf numFmtId="49" fontId="41" fillId="5" borderId="1" xfId="6" applyNumberFormat="1" applyFont="1" applyFill="1" applyBorder="1" applyAlignment="1" applyProtection="1">
      <alignment horizontal="center" wrapText="1"/>
      <protection locked="0"/>
    </xf>
    <xf numFmtId="3" fontId="41" fillId="5" borderId="1" xfId="6" applyNumberFormat="1" applyFont="1" applyFill="1" applyBorder="1" applyAlignment="1" applyProtection="1">
      <alignment horizontal="center" wrapText="1"/>
      <protection locked="0"/>
    </xf>
    <xf numFmtId="0" fontId="98" fillId="0" borderId="0" xfId="0" applyFont="1" applyAlignment="1">
      <alignment horizontal="center"/>
    </xf>
    <xf numFmtId="0" fontId="46" fillId="0" borderId="5" xfId="0" applyFont="1" applyBorder="1" applyAlignment="1">
      <alignment horizontal="center" vertical="center" wrapText="1"/>
    </xf>
    <xf numFmtId="3" fontId="99" fillId="0" borderId="1" xfId="6" applyNumberFormat="1" applyFont="1" applyFill="1" applyBorder="1" applyAlignment="1">
      <alignment horizontal="center" wrapText="1"/>
    </xf>
    <xf numFmtId="3" fontId="23" fillId="0" borderId="1" xfId="6" applyNumberFormat="1" applyFont="1" applyFill="1" applyBorder="1" applyAlignment="1" applyProtection="1">
      <alignment horizontal="center" wrapText="1"/>
      <protection locked="0"/>
    </xf>
    <xf numFmtId="49" fontId="41" fillId="2" borderId="1" xfId="6" applyNumberFormat="1" applyFont="1" applyFill="1" applyBorder="1" applyAlignment="1">
      <alignment horizontal="center" vertical="top" wrapText="1"/>
    </xf>
    <xf numFmtId="49" fontId="38" fillId="0" borderId="1" xfId="0" applyNumberFormat="1" applyFont="1" applyBorder="1" applyAlignment="1">
      <alignment horizontal="center"/>
    </xf>
    <xf numFmtId="49" fontId="82" fillId="0" borderId="1" xfId="0" applyNumberFormat="1" applyFont="1" applyBorder="1" applyAlignment="1">
      <alignment horizontal="center"/>
    </xf>
    <xf numFmtId="49" fontId="80" fillId="0" borderId="4" xfId="0" applyNumberFormat="1" applyFont="1" applyBorder="1"/>
    <xf numFmtId="49" fontId="49" fillId="0" borderId="1" xfId="0" applyNumberFormat="1" applyFont="1" applyBorder="1" applyAlignment="1">
      <alignment horizontal="center"/>
    </xf>
    <xf numFmtId="49" fontId="21" fillId="0" borderId="0" xfId="0" applyNumberFormat="1" applyFont="1"/>
    <xf numFmtId="49" fontId="13" fillId="0" borderId="1" xfId="0" applyNumberFormat="1" applyFont="1" applyBorder="1" applyAlignment="1">
      <alignment horizontal="center"/>
    </xf>
    <xf numFmtId="0" fontId="100" fillId="0" borderId="1" xfId="0" applyFont="1" applyBorder="1" applyAlignment="1">
      <alignment horizontal="center"/>
    </xf>
    <xf numFmtId="165" fontId="38" fillId="0" borderId="1" xfId="0" applyNumberFormat="1" applyFont="1" applyBorder="1" applyAlignment="1">
      <alignment horizontal="center" wrapText="1"/>
    </xf>
    <xf numFmtId="49" fontId="100" fillId="0" borderId="1" xfId="0" applyNumberFormat="1" applyFont="1" applyBorder="1" applyAlignment="1">
      <alignment horizontal="center"/>
    </xf>
    <xf numFmtId="49" fontId="38" fillId="0" borderId="1" xfId="0" applyNumberFormat="1" applyFont="1" applyBorder="1" applyAlignment="1">
      <alignment horizontal="center" wrapText="1"/>
    </xf>
    <xf numFmtId="49" fontId="92" fillId="3" borderId="1" xfId="0" applyNumberFormat="1" applyFont="1" applyFill="1" applyBorder="1" applyAlignment="1">
      <alignment horizontal="center" wrapText="1"/>
    </xf>
    <xf numFmtId="49" fontId="92" fillId="3" borderId="1" xfId="0" applyNumberFormat="1" applyFont="1" applyFill="1" applyBorder="1" applyAlignment="1">
      <alignment horizontal="left" wrapText="1"/>
    </xf>
    <xf numFmtId="49" fontId="102" fillId="2" borderId="1" xfId="6" applyNumberFormat="1" applyFont="1" applyFill="1" applyBorder="1" applyAlignment="1">
      <alignment horizontal="center" wrapText="1"/>
    </xf>
    <xf numFmtId="49" fontId="102" fillId="2" borderId="1" xfId="6" applyNumberFormat="1" applyFont="1" applyFill="1" applyBorder="1" applyAlignment="1" applyProtection="1">
      <alignment horizontal="left" wrapText="1"/>
      <protection locked="0"/>
    </xf>
    <xf numFmtId="49" fontId="102" fillId="5" borderId="1" xfId="6" applyNumberFormat="1" applyFont="1" applyFill="1" applyBorder="1" applyAlignment="1">
      <alignment horizontal="center" wrapText="1"/>
    </xf>
    <xf numFmtId="49" fontId="102" fillId="5" borderId="1" xfId="6" applyNumberFormat="1" applyFont="1" applyFill="1" applyBorder="1" applyAlignment="1" applyProtection="1">
      <alignment horizontal="left" wrapText="1"/>
      <protection locked="0"/>
    </xf>
    <xf numFmtId="49" fontId="92" fillId="0" borderId="1" xfId="0" applyNumberFormat="1" applyFont="1" applyFill="1" applyBorder="1" applyAlignment="1">
      <alignment horizontal="left" wrapText="1"/>
    </xf>
    <xf numFmtId="0" fontId="104" fillId="0" borderId="1" xfId="0" applyFont="1" applyBorder="1" applyAlignment="1">
      <alignment wrapText="1"/>
    </xf>
    <xf numFmtId="0" fontId="104" fillId="0" borderId="0" xfId="0" applyFont="1" applyAlignment="1">
      <alignment wrapText="1"/>
    </xf>
    <xf numFmtId="49" fontId="105" fillId="0" borderId="1" xfId="0" applyNumberFormat="1" applyFont="1" applyFill="1" applyBorder="1" applyAlignment="1">
      <alignment horizontal="center" wrapText="1"/>
    </xf>
    <xf numFmtId="49" fontId="106" fillId="0" borderId="1" xfId="0" applyNumberFormat="1" applyFont="1" applyFill="1" applyBorder="1" applyAlignment="1">
      <alignment wrapText="1"/>
    </xf>
    <xf numFmtId="0" fontId="107" fillId="0" borderId="1" xfId="0" applyFont="1" applyBorder="1" applyAlignment="1">
      <alignment wrapText="1"/>
    </xf>
    <xf numFmtId="49" fontId="95" fillId="0" borderId="1" xfId="0" applyNumberFormat="1" applyFont="1" applyFill="1" applyBorder="1" applyAlignment="1" applyProtection="1">
      <alignment horizontal="left" wrapText="1"/>
      <protection locked="0"/>
    </xf>
    <xf numFmtId="0" fontId="92" fillId="0" borderId="1" xfId="0" applyFont="1" applyFill="1" applyBorder="1" applyAlignment="1">
      <alignment wrapText="1"/>
    </xf>
    <xf numFmtId="49" fontId="105" fillId="0" borderId="1" xfId="0" applyNumberFormat="1" applyFont="1" applyFill="1" applyBorder="1" applyAlignment="1" applyProtection="1">
      <alignment horizontal="left" wrapText="1"/>
      <protection locked="0"/>
    </xf>
    <xf numFmtId="0" fontId="106" fillId="0" borderId="1" xfId="0" applyFont="1" applyFill="1" applyBorder="1" applyAlignment="1">
      <alignment wrapText="1"/>
    </xf>
    <xf numFmtId="49" fontId="105" fillId="0" borderId="1" xfId="0" applyNumberFormat="1" applyFont="1" applyBorder="1" applyAlignment="1">
      <alignment horizontal="center" wrapText="1"/>
    </xf>
    <xf numFmtId="49" fontId="106" fillId="0" borderId="1" xfId="0" applyNumberFormat="1" applyFont="1" applyFill="1" applyBorder="1" applyAlignment="1">
      <alignment horizontal="left" wrapText="1"/>
    </xf>
    <xf numFmtId="0" fontId="107" fillId="0" borderId="1" xfId="0" applyFont="1" applyFill="1" applyBorder="1" applyAlignment="1">
      <alignment wrapText="1"/>
    </xf>
    <xf numFmtId="0" fontId="95" fillId="0" borderId="1" xfId="0" applyFont="1" applyBorder="1" applyAlignment="1">
      <alignment horizontal="center"/>
    </xf>
    <xf numFmtId="0" fontId="95" fillId="0" borderId="1" xfId="0" applyFont="1" applyBorder="1"/>
    <xf numFmtId="49" fontId="92" fillId="0" borderId="1" xfId="0" applyNumberFormat="1" applyFont="1" applyFill="1" applyBorder="1" applyAlignment="1">
      <alignment horizontal="center" wrapText="1"/>
    </xf>
    <xf numFmtId="0" fontId="92" fillId="0" borderId="1" xfId="5" applyFont="1" applyFill="1" applyBorder="1" applyAlignment="1">
      <alignment horizontal="justify" wrapText="1"/>
    </xf>
    <xf numFmtId="3" fontId="104" fillId="0" borderId="1" xfId="0" applyNumberFormat="1" applyFont="1" applyBorder="1" applyAlignment="1">
      <alignment horizontal="left" wrapText="1"/>
    </xf>
    <xf numFmtId="0" fontId="106" fillId="0" borderId="1" xfId="0" applyFont="1" applyBorder="1" applyAlignment="1">
      <alignment wrapText="1"/>
    </xf>
    <xf numFmtId="49" fontId="92" fillId="0" borderId="1" xfId="0" applyNumberFormat="1" applyFont="1" applyFill="1" applyBorder="1" applyAlignment="1">
      <alignment wrapText="1"/>
    </xf>
    <xf numFmtId="49" fontId="92" fillId="0" borderId="1" xfId="2" applyNumberFormat="1" applyFont="1" applyFill="1" applyBorder="1" applyAlignment="1">
      <alignment wrapText="1"/>
    </xf>
    <xf numFmtId="49" fontId="92" fillId="0" borderId="1" xfId="3" applyNumberFormat="1" applyFont="1" applyFill="1" applyBorder="1" applyAlignment="1">
      <alignment horizontal="left" wrapText="1"/>
    </xf>
    <xf numFmtId="49" fontId="92" fillId="0" borderId="1" xfId="2" applyNumberFormat="1" applyFont="1" applyFill="1" applyBorder="1" applyAlignment="1">
      <alignment horizontal="center" wrapText="1"/>
    </xf>
    <xf numFmtId="0" fontId="92" fillId="0" borderId="1" xfId="0" applyFont="1" applyBorder="1" applyAlignment="1">
      <alignment horizontal="justify" wrapText="1"/>
    </xf>
    <xf numFmtId="0" fontId="0" fillId="0" borderId="1" xfId="0" applyFill="1" applyBorder="1"/>
    <xf numFmtId="3" fontId="21" fillId="0" borderId="0" xfId="0" applyNumberFormat="1" applyFont="1" applyFill="1"/>
    <xf numFmtId="49" fontId="18" fillId="0" borderId="0" xfId="0" applyNumberFormat="1" applyFont="1" applyFill="1" applyBorder="1" applyAlignment="1" applyProtection="1">
      <alignment horizontal="center" wrapText="1"/>
      <protection locked="0"/>
    </xf>
    <xf numFmtId="49" fontId="21" fillId="0" borderId="0" xfId="1" applyNumberFormat="1" applyFont="1" applyFill="1" applyBorder="1" applyAlignment="1" applyProtection="1">
      <alignment wrapText="1"/>
      <protection locked="0"/>
    </xf>
    <xf numFmtId="3" fontId="21" fillId="0" borderId="0" xfId="0" applyNumberFormat="1" applyFont="1" applyFill="1" applyBorder="1" applyAlignment="1">
      <alignment horizontal="center" wrapText="1"/>
    </xf>
    <xf numFmtId="0" fontId="0" fillId="0" borderId="0" xfId="0" applyFill="1"/>
    <xf numFmtId="49" fontId="34" fillId="0" borderId="0" xfId="0" applyNumberFormat="1" applyFont="1" applyFill="1" applyAlignment="1">
      <alignment horizontal="center" vertical="center"/>
    </xf>
    <xf numFmtId="49" fontId="0" fillId="0" borderId="0" xfId="0" applyNumberFormat="1" applyFill="1" applyAlignment="1" applyProtection="1">
      <alignment vertical="top"/>
      <protection locked="0"/>
    </xf>
    <xf numFmtId="0" fontId="5" fillId="0" borderId="0" xfId="0" applyFont="1" applyFill="1" applyAlignment="1">
      <alignment horizontal="left" vertical="center"/>
    </xf>
    <xf numFmtId="0" fontId="0" fillId="0" borderId="0" xfId="0" applyFill="1" applyAlignment="1">
      <alignment horizontal="left" vertical="center"/>
    </xf>
    <xf numFmtId="0" fontId="37" fillId="0" borderId="0" xfId="0" applyFont="1" applyFill="1" applyAlignment="1">
      <alignment horizontal="left" vertical="center"/>
    </xf>
    <xf numFmtId="0" fontId="5" fillId="0" borderId="0" xfId="0" applyFont="1" applyFill="1"/>
    <xf numFmtId="0" fontId="37" fillId="0" borderId="0" xfId="0" applyFont="1" applyFill="1"/>
    <xf numFmtId="49" fontId="98" fillId="0" borderId="0" xfId="0" applyNumberFormat="1" applyFont="1" applyFill="1"/>
    <xf numFmtId="49" fontId="61" fillId="0" borderId="0" xfId="0" applyNumberFormat="1" applyFont="1" applyFill="1" applyAlignment="1">
      <alignment horizontal="center" vertical="center"/>
    </xf>
    <xf numFmtId="49" fontId="98" fillId="0" borderId="0" xfId="0" applyNumberFormat="1" applyFont="1" applyFill="1" applyAlignment="1" applyProtection="1">
      <alignment horizontal="right" vertical="top"/>
      <protection locked="0"/>
    </xf>
    <xf numFmtId="3" fontId="9" fillId="0" borderId="0" xfId="0" applyNumberFormat="1" applyFont="1" applyFill="1"/>
    <xf numFmtId="49" fontId="0" fillId="0" borderId="0" xfId="0" applyNumberFormat="1" applyFill="1"/>
    <xf numFmtId="3" fontId="54" fillId="0" borderId="0" xfId="0" applyNumberFormat="1" applyFont="1" applyFill="1"/>
    <xf numFmtId="49" fontId="0" fillId="0" borderId="0" xfId="0" applyNumberFormat="1" applyFill="1" applyAlignment="1" applyProtection="1">
      <alignment horizontal="right" vertical="top"/>
      <protection locked="0"/>
    </xf>
    <xf numFmtId="3" fontId="61" fillId="0" borderId="0" xfId="0" applyNumberFormat="1" applyFont="1" applyFill="1"/>
    <xf numFmtId="49" fontId="34" fillId="0" borderId="0" xfId="0" applyNumberFormat="1" applyFont="1" applyFill="1"/>
    <xf numFmtId="0" fontId="35" fillId="0" borderId="1" xfId="0" applyFont="1" applyBorder="1" applyAlignment="1">
      <alignment wrapText="1"/>
    </xf>
    <xf numFmtId="49" fontId="23" fillId="0" borderId="1" xfId="0" applyNumberFormat="1" applyFont="1" applyFill="1" applyBorder="1" applyAlignment="1">
      <alignment horizontal="center" wrapText="1"/>
    </xf>
    <xf numFmtId="49" fontId="42" fillId="0" borderId="1" xfId="0" applyNumberFormat="1" applyFont="1" applyFill="1" applyBorder="1" applyAlignment="1" applyProtection="1">
      <alignment horizontal="left" wrapText="1"/>
      <protection locked="0"/>
    </xf>
    <xf numFmtId="3" fontId="90" fillId="0" borderId="1" xfId="0" applyNumberFormat="1" applyFont="1" applyBorder="1" applyAlignment="1">
      <alignment horizontal="center"/>
    </xf>
    <xf numFmtId="0" fontId="23" fillId="0" borderId="1" xfId="0" applyFont="1" applyFill="1" applyBorder="1" applyAlignment="1">
      <alignment wrapText="1"/>
    </xf>
    <xf numFmtId="49" fontId="92" fillId="0" borderId="6" xfId="3" applyNumberFormat="1" applyFont="1" applyFill="1" applyBorder="1" applyAlignment="1">
      <alignment horizontal="left" vertical="center" wrapText="1"/>
    </xf>
    <xf numFmtId="3" fontId="23" fillId="0" borderId="6" xfId="0" applyNumberFormat="1" applyFont="1" applyBorder="1" applyAlignment="1">
      <alignment horizontal="center"/>
    </xf>
    <xf numFmtId="0" fontId="23" fillId="0" borderId="1" xfId="0" applyFont="1" applyBorder="1" applyAlignment="1">
      <alignment wrapText="1"/>
    </xf>
    <xf numFmtId="0" fontId="108" fillId="0" borderId="1" xfId="0" applyFont="1" applyBorder="1"/>
    <xf numFmtId="49" fontId="65" fillId="4" borderId="1" xfId="0" applyNumberFormat="1" applyFont="1" applyFill="1" applyBorder="1" applyAlignment="1">
      <alignment horizontal="center"/>
    </xf>
    <xf numFmtId="49" fontId="41" fillId="4" borderId="1" xfId="0" applyNumberFormat="1" applyFont="1" applyFill="1" applyBorder="1" applyAlignment="1" applyProtection="1">
      <alignment wrapText="1"/>
      <protection locked="0"/>
    </xf>
    <xf numFmtId="0" fontId="65" fillId="4" borderId="1" xfId="0" applyFont="1" applyFill="1" applyBorder="1" applyAlignment="1">
      <alignment horizontal="justify" wrapText="1"/>
    </xf>
    <xf numFmtId="49" fontId="42" fillId="0" borderId="1" xfId="0" applyNumberFormat="1" applyFont="1" applyBorder="1" applyAlignment="1">
      <alignment horizontal="center" wrapText="1"/>
    </xf>
    <xf numFmtId="49" fontId="23" fillId="0" borderId="1" xfId="0" applyNumberFormat="1" applyFont="1" applyBorder="1" applyAlignment="1" applyProtection="1">
      <alignment wrapText="1"/>
      <protection locked="0"/>
    </xf>
    <xf numFmtId="49" fontId="41" fillId="4" borderId="1" xfId="0" applyNumberFormat="1" applyFont="1" applyFill="1" applyBorder="1" applyAlignment="1">
      <alignment horizontal="center" vertical="center" wrapText="1"/>
    </xf>
    <xf numFmtId="0" fontId="89" fillId="4" borderId="1" xfId="0" applyFont="1" applyFill="1" applyBorder="1"/>
    <xf numFmtId="49" fontId="23" fillId="0" borderId="1" xfId="0" applyNumberFormat="1" applyFont="1" applyFill="1" applyBorder="1" applyAlignment="1">
      <alignment wrapText="1"/>
    </xf>
    <xf numFmtId="0" fontId="0" fillId="4" borderId="0" xfId="0" applyFont="1" applyFill="1"/>
    <xf numFmtId="49" fontId="109" fillId="0" borderId="1" xfId="0" applyNumberFormat="1" applyFont="1" applyFill="1" applyBorder="1" applyAlignment="1">
      <alignment horizontal="center" wrapText="1"/>
    </xf>
    <xf numFmtId="49" fontId="109" fillId="3" borderId="1" xfId="0" applyNumberFormat="1" applyFont="1" applyFill="1" applyBorder="1" applyAlignment="1">
      <alignment horizontal="center" wrapText="1"/>
    </xf>
    <xf numFmtId="49" fontId="109" fillId="3" borderId="1" xfId="0" applyNumberFormat="1" applyFont="1" applyFill="1" applyBorder="1" applyAlignment="1">
      <alignment horizontal="left" wrapText="1"/>
    </xf>
    <xf numFmtId="0" fontId="35" fillId="0" borderId="1" xfId="6" applyFont="1" applyBorder="1" applyAlignment="1">
      <alignment wrapText="1"/>
    </xf>
    <xf numFmtId="49" fontId="35" fillId="0" borderId="1" xfId="0" applyNumberFormat="1" applyFont="1" applyFill="1" applyBorder="1" applyAlignment="1">
      <alignment horizontal="center" wrapText="1"/>
    </xf>
    <xf numFmtId="49" fontId="90" fillId="0" borderId="1" xfId="0" applyNumberFormat="1" applyFont="1" applyFill="1" applyBorder="1" applyAlignment="1">
      <alignment horizontal="center" wrapText="1"/>
    </xf>
    <xf numFmtId="0" fontId="35" fillId="0" borderId="1" xfId="0" applyFont="1" applyBorder="1"/>
    <xf numFmtId="3" fontId="35" fillId="0" borderId="1" xfId="6" applyNumberFormat="1" applyFont="1" applyBorder="1" applyAlignment="1">
      <alignment horizontal="center" wrapText="1"/>
    </xf>
    <xf numFmtId="49" fontId="23" fillId="3" borderId="1" xfId="0" applyNumberFormat="1" applyFont="1" applyFill="1" applyBorder="1" applyAlignment="1">
      <alignment horizontal="center" wrapText="1"/>
    </xf>
    <xf numFmtId="49" fontId="23" fillId="3" borderId="1" xfId="0" applyNumberFormat="1" applyFont="1" applyFill="1" applyBorder="1" applyAlignment="1">
      <alignment horizontal="left" wrapText="1"/>
    </xf>
    <xf numFmtId="49" fontId="41" fillId="2" borderId="1" xfId="0" applyNumberFormat="1" applyFont="1" applyFill="1" applyBorder="1" applyAlignment="1">
      <alignment horizontal="center" wrapText="1"/>
    </xf>
    <xf numFmtId="49" fontId="41" fillId="5" borderId="1" xfId="0" applyNumberFormat="1" applyFont="1" applyFill="1" applyBorder="1" applyAlignment="1">
      <alignment horizontal="center" wrapText="1"/>
    </xf>
    <xf numFmtId="49" fontId="41" fillId="5" borderId="1" xfId="1" applyNumberFormat="1" applyFont="1" applyFill="1" applyBorder="1" applyAlignment="1" applyProtection="1">
      <alignment wrapText="1"/>
      <protection locked="0"/>
    </xf>
    <xf numFmtId="0" fontId="23" fillId="5" borderId="1" xfId="6" applyFont="1" applyFill="1" applyBorder="1" applyAlignment="1">
      <alignment wrapText="1"/>
    </xf>
    <xf numFmtId="3" fontId="23" fillId="5" borderId="1" xfId="6" applyNumberFormat="1" applyFont="1" applyFill="1" applyBorder="1" applyAlignment="1">
      <alignment horizontal="center" wrapText="1"/>
    </xf>
    <xf numFmtId="4" fontId="23" fillId="5" borderId="1" xfId="6" applyNumberFormat="1" applyFont="1" applyFill="1" applyBorder="1" applyAlignment="1">
      <alignment horizontal="center" wrapText="1"/>
    </xf>
    <xf numFmtId="49" fontId="41" fillId="6" borderId="1" xfId="0" applyNumberFormat="1" applyFont="1" applyFill="1" applyBorder="1" applyAlignment="1">
      <alignment horizontal="center" wrapText="1"/>
    </xf>
    <xf numFmtId="49" fontId="41" fillId="6" borderId="1" xfId="1" applyNumberFormat="1" applyFont="1" applyFill="1" applyBorder="1" applyAlignment="1" applyProtection="1">
      <alignment wrapText="1"/>
      <protection locked="0"/>
    </xf>
    <xf numFmtId="0" fontId="23" fillId="6" borderId="1" xfId="6" applyFont="1" applyFill="1" applyBorder="1" applyAlignment="1">
      <alignment wrapText="1"/>
    </xf>
    <xf numFmtId="3" fontId="23" fillId="6" borderId="1" xfId="6" applyNumberFormat="1" applyFont="1" applyFill="1" applyBorder="1" applyAlignment="1">
      <alignment horizontal="center" wrapText="1"/>
    </xf>
    <xf numFmtId="4" fontId="23" fillId="6" borderId="1" xfId="6" applyNumberFormat="1" applyFont="1" applyFill="1" applyBorder="1" applyAlignment="1">
      <alignment horizontal="center" wrapText="1"/>
    </xf>
    <xf numFmtId="3" fontId="110" fillId="6" borderId="1" xfId="6" applyNumberFormat="1" applyFont="1" applyFill="1" applyBorder="1" applyAlignment="1">
      <alignment horizontal="center" wrapText="1"/>
    </xf>
    <xf numFmtId="3" fontId="110" fillId="5" borderId="1" xfId="6" applyNumberFormat="1" applyFont="1" applyFill="1" applyBorder="1" applyAlignment="1">
      <alignment horizontal="center" wrapText="1"/>
    </xf>
    <xf numFmtId="0" fontId="65" fillId="4" borderId="1" xfId="0" applyFont="1" applyFill="1" applyBorder="1" applyAlignment="1">
      <alignment wrapText="1"/>
    </xf>
    <xf numFmtId="165" fontId="23" fillId="0" borderId="5" xfId="0" applyNumberFormat="1" applyFont="1" applyBorder="1" applyAlignment="1">
      <alignment horizontal="center"/>
    </xf>
    <xf numFmtId="49" fontId="23" fillId="0" borderId="5" xfId="0" applyNumberFormat="1" applyFont="1" applyBorder="1" applyAlignment="1">
      <alignment horizontal="center"/>
    </xf>
    <xf numFmtId="49" fontId="42" fillId="0" borderId="5" xfId="0" applyNumberFormat="1" applyFont="1" applyBorder="1" applyAlignment="1">
      <alignment horizontal="center" wrapText="1"/>
    </xf>
    <xf numFmtId="165" fontId="111" fillId="0" borderId="1" xfId="0" applyNumberFormat="1" applyFont="1" applyBorder="1" applyAlignment="1">
      <alignment horizontal="center"/>
    </xf>
    <xf numFmtId="49" fontId="111" fillId="0" borderId="1" xfId="0" applyNumberFormat="1" applyFont="1" applyBorder="1" applyAlignment="1">
      <alignment horizontal="center"/>
    </xf>
    <xf numFmtId="49" fontId="112" fillId="0" borderId="1" xfId="0" applyNumberFormat="1" applyFont="1" applyBorder="1" applyAlignment="1">
      <alignment horizontal="center" wrapText="1"/>
    </xf>
    <xf numFmtId="0" fontId="111" fillId="0" borderId="1" xfId="0" applyFont="1" applyBorder="1" applyAlignment="1">
      <alignment horizontal="left" wrapText="1"/>
    </xf>
    <xf numFmtId="165" fontId="111" fillId="0" borderId="5" xfId="0" applyNumberFormat="1" applyFont="1" applyBorder="1" applyAlignment="1">
      <alignment horizontal="center"/>
    </xf>
    <xf numFmtId="49" fontId="111" fillId="0" borderId="5" xfId="0" applyNumberFormat="1" applyFont="1" applyBorder="1" applyAlignment="1">
      <alignment horizontal="center"/>
    </xf>
    <xf numFmtId="49" fontId="112" fillId="0" borderId="5" xfId="0" applyNumberFormat="1" applyFont="1" applyBorder="1" applyAlignment="1">
      <alignment horizontal="center" wrapText="1"/>
    </xf>
    <xf numFmtId="0" fontId="111" fillId="0" borderId="5" xfId="0" applyFont="1" applyBorder="1" applyAlignment="1">
      <alignment horizontal="left" wrapText="1"/>
    </xf>
    <xf numFmtId="0" fontId="90" fillId="0" borderId="1" xfId="0" applyFont="1" applyBorder="1" applyAlignment="1">
      <alignment horizontal="left" wrapText="1"/>
    </xf>
    <xf numFmtId="0" fontId="113" fillId="0" borderId="5" xfId="0" applyFont="1" applyBorder="1" applyAlignment="1">
      <alignment horizontal="left" wrapText="1"/>
    </xf>
    <xf numFmtId="0" fontId="114" fillId="0" borderId="1" xfId="0" applyFont="1" applyBorder="1" applyAlignment="1">
      <alignment horizontal="left" wrapText="1"/>
    </xf>
    <xf numFmtId="0" fontId="35" fillId="0" borderId="1" xfId="0" applyFont="1" applyBorder="1" applyAlignment="1">
      <alignment horizontal="left" wrapText="1"/>
    </xf>
    <xf numFmtId="3" fontId="118" fillId="0" borderId="1" xfId="0" applyNumberFormat="1" applyFont="1" applyBorder="1" applyAlignment="1">
      <alignment horizontal="center" wrapText="1"/>
    </xf>
    <xf numFmtId="49" fontId="116" fillId="0" borderId="1" xfId="0" applyNumberFormat="1" applyFont="1" applyBorder="1" applyAlignment="1" applyProtection="1">
      <alignment wrapText="1"/>
      <protection locked="0"/>
    </xf>
    <xf numFmtId="3" fontId="117" fillId="0" borderId="1" xfId="0" applyNumberFormat="1" applyFont="1" applyBorder="1" applyAlignment="1">
      <alignment horizontal="center" wrapText="1"/>
    </xf>
    <xf numFmtId="3" fontId="101" fillId="0" borderId="1" xfId="0" applyNumberFormat="1" applyFont="1" applyBorder="1" applyAlignment="1">
      <alignment horizontal="center" wrapText="1"/>
    </xf>
    <xf numFmtId="0" fontId="49" fillId="0" borderId="1" xfId="0" applyFont="1" applyBorder="1" applyAlignment="1">
      <alignment horizontal="left" wrapText="1"/>
    </xf>
    <xf numFmtId="3" fontId="23" fillId="0" borderId="1" xfId="6" applyNumberFormat="1" applyFont="1" applyFill="1" applyBorder="1" applyAlignment="1">
      <alignment horizontal="center" wrapText="1"/>
    </xf>
    <xf numFmtId="3" fontId="20" fillId="2" borderId="1" xfId="0" applyNumberFormat="1" applyFont="1" applyFill="1" applyBorder="1" applyAlignment="1">
      <alignment horizontal="center" wrapText="1"/>
    </xf>
    <xf numFmtId="3" fontId="5" fillId="2" borderId="1" xfId="0" applyNumberFormat="1" applyFont="1" applyFill="1" applyBorder="1" applyAlignment="1">
      <alignment horizontal="center" wrapText="1"/>
    </xf>
    <xf numFmtId="0" fontId="22" fillId="0" borderId="0" xfId="0" applyFont="1"/>
    <xf numFmtId="165" fontId="90" fillId="0" borderId="1" xfId="0" applyNumberFormat="1" applyFont="1" applyBorder="1" applyAlignment="1">
      <alignment horizontal="center"/>
    </xf>
    <xf numFmtId="49" fontId="90" fillId="0" borderId="1" xfId="0" applyNumberFormat="1" applyFont="1" applyBorder="1" applyAlignment="1">
      <alignment horizontal="center"/>
    </xf>
    <xf numFmtId="0" fontId="2"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0" fontId="104" fillId="0" borderId="1" xfId="6" applyFont="1" applyBorder="1" applyAlignment="1">
      <alignment wrapText="1"/>
    </xf>
    <xf numFmtId="165" fontId="56" fillId="0" borderId="1" xfId="0" applyNumberFormat="1" applyFont="1" applyBorder="1" applyAlignment="1">
      <alignment horizontal="center"/>
    </xf>
    <xf numFmtId="49" fontId="56" fillId="0" borderId="1" xfId="0" applyNumberFormat="1" applyFont="1" applyBorder="1" applyAlignment="1">
      <alignment horizontal="center"/>
    </xf>
    <xf numFmtId="49" fontId="79" fillId="0" borderId="1" xfId="0" applyNumberFormat="1" applyFont="1" applyBorder="1" applyAlignment="1">
      <alignment horizontal="center" wrapText="1"/>
    </xf>
    <xf numFmtId="49" fontId="119" fillId="0" borderId="1" xfId="0" applyNumberFormat="1" applyFont="1" applyBorder="1" applyAlignment="1">
      <alignment horizontal="center" wrapText="1"/>
    </xf>
    <xf numFmtId="3" fontId="122" fillId="0" borderId="1" xfId="0" applyNumberFormat="1" applyFont="1" applyBorder="1" applyAlignment="1">
      <alignment horizontal="center" wrapText="1"/>
    </xf>
    <xf numFmtId="3" fontId="120" fillId="0" borderId="1" xfId="0" applyNumberFormat="1" applyFont="1" applyBorder="1" applyAlignment="1">
      <alignment horizontal="center" wrapText="1"/>
    </xf>
    <xf numFmtId="3" fontId="123" fillId="0" borderId="1" xfId="0" applyNumberFormat="1" applyFont="1" applyBorder="1" applyAlignment="1">
      <alignment horizontal="center" wrapText="1"/>
    </xf>
    <xf numFmtId="49" fontId="115" fillId="0" borderId="1" xfId="0" applyNumberFormat="1" applyFont="1" applyFill="1" applyBorder="1" applyAlignment="1">
      <alignment horizontal="center" wrapText="1"/>
    </xf>
    <xf numFmtId="3" fontId="117" fillId="0" borderId="1" xfId="0" applyNumberFormat="1" applyFont="1" applyFill="1" applyBorder="1" applyAlignment="1">
      <alignment horizontal="center" wrapText="1"/>
    </xf>
    <xf numFmtId="0" fontId="126" fillId="0" borderId="0" xfId="0" applyFont="1"/>
    <xf numFmtId="0" fontId="126" fillId="0" borderId="0" xfId="0" applyFont="1" applyFill="1"/>
    <xf numFmtId="3" fontId="101" fillId="0" borderId="1" xfId="0" applyNumberFormat="1" applyFont="1" applyFill="1" applyBorder="1" applyAlignment="1">
      <alignment horizontal="center" wrapText="1"/>
    </xf>
    <xf numFmtId="3" fontId="124" fillId="0" borderId="1" xfId="0" applyNumberFormat="1" applyFont="1" applyFill="1" applyBorder="1" applyAlignment="1">
      <alignment horizontal="center" wrapText="1"/>
    </xf>
    <xf numFmtId="49" fontId="116" fillId="0" borderId="1" xfId="0" applyNumberFormat="1" applyFont="1" applyFill="1" applyBorder="1" applyAlignment="1">
      <alignment horizontal="left" wrapText="1"/>
    </xf>
    <xf numFmtId="49" fontId="119" fillId="0" borderId="1" xfId="0" applyNumberFormat="1" applyFont="1" applyFill="1" applyBorder="1" applyAlignment="1">
      <alignment horizontal="center" wrapText="1"/>
    </xf>
    <xf numFmtId="49" fontId="120" fillId="0" borderId="1" xfId="0" applyNumberFormat="1" applyFont="1" applyFill="1" applyBorder="1" applyAlignment="1">
      <alignment wrapText="1"/>
    </xf>
    <xf numFmtId="3" fontId="121" fillId="0" borderId="1" xfId="0" applyNumberFormat="1" applyFont="1" applyFill="1" applyBorder="1" applyAlignment="1">
      <alignment horizontal="center" wrapText="1"/>
    </xf>
    <xf numFmtId="3" fontId="122" fillId="0" borderId="1" xfId="0" applyNumberFormat="1" applyFont="1" applyFill="1" applyBorder="1" applyAlignment="1">
      <alignment horizontal="center" wrapText="1"/>
    </xf>
    <xf numFmtId="3" fontId="127" fillId="0" borderId="1" xfId="0" applyNumberFormat="1" applyFont="1" applyFill="1" applyBorder="1" applyAlignment="1">
      <alignment horizontal="center" wrapText="1"/>
    </xf>
    <xf numFmtId="3" fontId="128" fillId="0" borderId="1" xfId="0" applyNumberFormat="1" applyFont="1" applyFill="1" applyBorder="1" applyAlignment="1">
      <alignment horizontal="center" wrapText="1"/>
    </xf>
    <xf numFmtId="0" fontId="129" fillId="0" borderId="0" xfId="0" applyFont="1"/>
    <xf numFmtId="0" fontId="129" fillId="0" borderId="0" xfId="0" applyFont="1" applyFill="1"/>
    <xf numFmtId="49" fontId="124" fillId="0" borderId="1" xfId="0" applyNumberFormat="1" applyFont="1" applyFill="1" applyBorder="1" applyAlignment="1" applyProtection="1">
      <alignment horizontal="left" wrapText="1"/>
      <protection locked="0"/>
    </xf>
    <xf numFmtId="3" fontId="130" fillId="0" borderId="1" xfId="0" applyNumberFormat="1" applyFont="1" applyFill="1" applyBorder="1" applyAlignment="1">
      <alignment horizontal="center" wrapText="1"/>
    </xf>
    <xf numFmtId="0" fontId="91" fillId="0" borderId="0" xfId="0" applyFont="1" applyFill="1" applyBorder="1"/>
    <xf numFmtId="49" fontId="128" fillId="0" borderId="1" xfId="0" applyNumberFormat="1" applyFont="1" applyFill="1" applyBorder="1" applyAlignment="1" applyProtection="1">
      <alignment horizontal="left" wrapText="1"/>
      <protection locked="0"/>
    </xf>
    <xf numFmtId="3" fontId="105" fillId="0" borderId="1" xfId="0" applyNumberFormat="1" applyFont="1" applyFill="1" applyBorder="1" applyAlignment="1">
      <alignment horizontal="center" wrapText="1"/>
    </xf>
    <xf numFmtId="49" fontId="120" fillId="0" borderId="1" xfId="0" applyNumberFormat="1" applyFont="1" applyFill="1" applyBorder="1" applyAlignment="1">
      <alignment horizontal="left" wrapText="1"/>
    </xf>
    <xf numFmtId="3" fontId="118" fillId="0" borderId="1" xfId="0" applyNumberFormat="1" applyFont="1" applyFill="1" applyBorder="1" applyAlignment="1">
      <alignment horizontal="center" wrapText="1"/>
    </xf>
    <xf numFmtId="49" fontId="124" fillId="0" borderId="1" xfId="0" applyNumberFormat="1" applyFont="1" applyFill="1" applyBorder="1" applyAlignment="1">
      <alignment horizontal="center" wrapText="1"/>
    </xf>
    <xf numFmtId="0" fontId="124" fillId="0" borderId="1" xfId="0" applyFont="1" applyBorder="1" applyAlignment="1">
      <alignment horizontal="center"/>
    </xf>
    <xf numFmtId="0" fontId="125" fillId="0" borderId="1" xfId="0" applyFont="1" applyBorder="1"/>
    <xf numFmtId="3" fontId="116" fillId="0" borderId="1" xfId="0" applyNumberFormat="1" applyFont="1" applyFill="1" applyBorder="1" applyAlignment="1" applyProtection="1">
      <alignment horizontal="center" wrapText="1"/>
      <protection locked="0"/>
    </xf>
    <xf numFmtId="3" fontId="116" fillId="0" borderId="1" xfId="0" applyNumberFormat="1" applyFont="1" applyFill="1" applyBorder="1" applyAlignment="1">
      <alignment horizontal="center" wrapText="1"/>
    </xf>
    <xf numFmtId="0" fontId="124" fillId="0" borderId="0" xfId="0" applyFont="1"/>
    <xf numFmtId="0" fontId="124" fillId="0" borderId="0" xfId="0" applyFont="1" applyFill="1"/>
    <xf numFmtId="49" fontId="131" fillId="0" borderId="1" xfId="0" applyNumberFormat="1" applyFont="1" applyFill="1" applyBorder="1" applyAlignment="1">
      <alignment horizontal="center" wrapText="1"/>
    </xf>
    <xf numFmtId="3" fontId="122" fillId="0" borderId="1" xfId="0" applyNumberFormat="1" applyFont="1" applyFill="1" applyBorder="1" applyAlignment="1" applyProtection="1">
      <alignment horizontal="center" wrapText="1"/>
      <protection locked="0"/>
    </xf>
    <xf numFmtId="3" fontId="132" fillId="0" borderId="1" xfId="0" applyNumberFormat="1" applyFont="1" applyFill="1" applyBorder="1" applyAlignment="1" applyProtection="1">
      <alignment horizontal="center" wrapText="1"/>
      <protection locked="0"/>
    </xf>
    <xf numFmtId="3" fontId="101" fillId="0" borderId="1" xfId="0" applyNumberFormat="1" applyFont="1" applyBorder="1" applyAlignment="1">
      <alignment horizontal="left" wrapText="1"/>
    </xf>
    <xf numFmtId="49" fontId="131" fillId="3" borderId="1" xfId="0" applyNumberFormat="1" applyFont="1" applyFill="1" applyBorder="1" applyAlignment="1">
      <alignment horizontal="center" wrapText="1"/>
    </xf>
    <xf numFmtId="49" fontId="116" fillId="3" borderId="1" xfId="0" applyNumberFormat="1" applyFont="1" applyFill="1" applyBorder="1" applyAlignment="1">
      <alignment horizontal="left" wrapText="1"/>
    </xf>
    <xf numFmtId="3" fontId="101" fillId="0" borderId="1" xfId="0" applyNumberFormat="1" applyFont="1" applyFill="1" applyBorder="1" applyAlignment="1" applyProtection="1">
      <alignment horizontal="center"/>
      <protection locked="0"/>
    </xf>
    <xf numFmtId="49" fontId="116" fillId="0" borderId="1" xfId="0" applyNumberFormat="1" applyFont="1" applyFill="1" applyBorder="1" applyAlignment="1">
      <alignment wrapText="1"/>
    </xf>
    <xf numFmtId="49" fontId="131" fillId="0" borderId="1" xfId="2" applyNumberFormat="1" applyFont="1" applyFill="1" applyBorder="1" applyAlignment="1">
      <alignment horizontal="center" wrapText="1"/>
    </xf>
    <xf numFmtId="49" fontId="116" fillId="0" borderId="1" xfId="2" applyNumberFormat="1" applyFont="1" applyFill="1" applyBorder="1" applyAlignment="1">
      <alignment wrapText="1"/>
    </xf>
    <xf numFmtId="49" fontId="116" fillId="0" borderId="1" xfId="3" applyNumberFormat="1" applyFont="1" applyFill="1" applyBorder="1" applyAlignment="1">
      <alignment horizontal="left" wrapText="1"/>
    </xf>
    <xf numFmtId="3" fontId="133" fillId="0" borderId="1" xfId="0" applyNumberFormat="1" applyFont="1" applyFill="1" applyBorder="1" applyAlignment="1">
      <alignment horizontal="center" wrapText="1"/>
    </xf>
    <xf numFmtId="3" fontId="101" fillId="0" borderId="1" xfId="0" applyNumberFormat="1" applyFont="1" applyFill="1" applyBorder="1" applyAlignment="1">
      <alignment horizontal="center"/>
    </xf>
    <xf numFmtId="3" fontId="134" fillId="0" borderId="1" xfId="0" applyNumberFormat="1" applyFont="1" applyFill="1" applyBorder="1" applyAlignment="1">
      <alignment horizontal="center" wrapText="1"/>
    </xf>
    <xf numFmtId="2" fontId="116" fillId="0" borderId="1" xfId="3" applyNumberFormat="1" applyFont="1" applyFill="1" applyBorder="1" applyAlignment="1">
      <alignment horizontal="left" wrapText="1"/>
    </xf>
    <xf numFmtId="3" fontId="135" fillId="0" borderId="1" xfId="0" applyNumberFormat="1" applyFont="1" applyFill="1" applyBorder="1" applyAlignment="1">
      <alignment horizontal="center" wrapText="1"/>
    </xf>
    <xf numFmtId="3" fontId="82" fillId="0" borderId="1" xfId="0" applyNumberFormat="1" applyFont="1" applyBorder="1" applyAlignment="1">
      <alignment horizontal="center" wrapText="1"/>
    </xf>
    <xf numFmtId="3" fontId="135" fillId="0" borderId="1" xfId="0" applyNumberFormat="1" applyFont="1" applyBorder="1" applyAlignment="1">
      <alignment horizontal="center" wrapText="1"/>
    </xf>
    <xf numFmtId="3" fontId="82" fillId="0" borderId="1" xfId="0" applyNumberFormat="1" applyFont="1" applyFill="1" applyBorder="1" applyAlignment="1">
      <alignment horizontal="center" wrapText="1"/>
    </xf>
    <xf numFmtId="3" fontId="136" fillId="0" borderId="1" xfId="0" applyNumberFormat="1" applyFont="1" applyFill="1" applyBorder="1" applyAlignment="1">
      <alignment horizontal="center" wrapText="1"/>
    </xf>
    <xf numFmtId="3" fontId="8" fillId="0" borderId="1" xfId="0" applyNumberFormat="1" applyFont="1" applyBorder="1" applyAlignment="1">
      <alignment horizontal="center" wrapText="1"/>
    </xf>
    <xf numFmtId="3" fontId="76" fillId="0" borderId="1" xfId="0" applyNumberFormat="1" applyFont="1" applyFill="1" applyBorder="1" applyAlignment="1">
      <alignment horizontal="center" wrapText="1"/>
    </xf>
    <xf numFmtId="3" fontId="138" fillId="0" borderId="0" xfId="0" applyNumberFormat="1" applyFont="1" applyBorder="1" applyAlignment="1">
      <alignment horizontal="center" wrapText="1"/>
    </xf>
    <xf numFmtId="3" fontId="82" fillId="0" borderId="5" xfId="0" applyNumberFormat="1" applyFont="1" applyBorder="1" applyAlignment="1">
      <alignment horizontal="center" wrapText="1"/>
    </xf>
    <xf numFmtId="3" fontId="76" fillId="0" borderId="4" xfId="0" applyNumberFormat="1" applyFont="1" applyFill="1" applyBorder="1" applyAlignment="1">
      <alignment horizontal="center" wrapText="1"/>
    </xf>
    <xf numFmtId="3" fontId="76" fillId="0" borderId="9" xfId="0" applyNumberFormat="1" applyFont="1" applyFill="1" applyBorder="1" applyAlignment="1">
      <alignment horizontal="center" wrapText="1"/>
    </xf>
    <xf numFmtId="3" fontId="8" fillId="0" borderId="9" xfId="0" applyNumberFormat="1" applyFont="1" applyBorder="1" applyAlignment="1">
      <alignment horizontal="center" wrapText="1"/>
    </xf>
    <xf numFmtId="3" fontId="76" fillId="0" borderId="5" xfId="0" applyNumberFormat="1" applyFont="1" applyFill="1" applyBorder="1" applyAlignment="1">
      <alignment horizontal="center" wrapText="1"/>
    </xf>
    <xf numFmtId="3" fontId="76" fillId="0" borderId="0" xfId="0" applyNumberFormat="1" applyFont="1" applyFill="1" applyBorder="1" applyAlignment="1">
      <alignment horizontal="center" wrapText="1"/>
    </xf>
    <xf numFmtId="3" fontId="135" fillId="0" borderId="9" xfId="0" applyNumberFormat="1" applyFont="1" applyBorder="1" applyAlignment="1">
      <alignment horizontal="center" wrapText="1"/>
    </xf>
    <xf numFmtId="3" fontId="82" fillId="0" borderId="6" xfId="0" applyNumberFormat="1" applyFont="1" applyBorder="1" applyAlignment="1">
      <alignment horizontal="center" wrapText="1"/>
    </xf>
    <xf numFmtId="3" fontId="76" fillId="0" borderId="6" xfId="0" applyNumberFormat="1" applyFont="1" applyFill="1" applyBorder="1" applyAlignment="1">
      <alignment horizontal="center" wrapText="1"/>
    </xf>
    <xf numFmtId="3" fontId="8" fillId="0" borderId="6" xfId="0" applyNumberFormat="1" applyFont="1" applyBorder="1" applyAlignment="1">
      <alignment horizontal="center" wrapText="1"/>
    </xf>
    <xf numFmtId="3" fontId="8" fillId="0" borderId="5" xfId="0" applyNumberFormat="1" applyFont="1" applyBorder="1" applyAlignment="1">
      <alignment horizontal="center" wrapText="1"/>
    </xf>
    <xf numFmtId="3" fontId="137" fillId="0" borderId="6" xfId="0" applyNumberFormat="1" applyFont="1" applyFill="1" applyBorder="1" applyAlignment="1">
      <alignment horizontal="center" wrapText="1"/>
    </xf>
    <xf numFmtId="3" fontId="49" fillId="0" borderId="1" xfId="0" applyNumberFormat="1" applyFont="1" applyBorder="1" applyAlignment="1">
      <alignment horizontal="center" wrapText="1"/>
    </xf>
    <xf numFmtId="3" fontId="104" fillId="0" borderId="1" xfId="0" applyNumberFormat="1" applyFont="1" applyBorder="1" applyAlignment="1">
      <alignment horizontal="center"/>
    </xf>
    <xf numFmtId="0" fontId="139" fillId="0" borderId="0" xfId="0" applyFont="1"/>
    <xf numFmtId="3" fontId="104" fillId="0" borderId="1" xfId="0" applyNumberFormat="1" applyFont="1" applyFill="1" applyBorder="1" applyAlignment="1">
      <alignment horizontal="center" wrapText="1"/>
    </xf>
    <xf numFmtId="3" fontId="107" fillId="0" borderId="1" xfId="0" applyNumberFormat="1" applyFont="1" applyFill="1" applyBorder="1" applyAlignment="1">
      <alignment horizontal="center" wrapText="1"/>
    </xf>
    <xf numFmtId="3" fontId="140" fillId="0" borderId="1" xfId="0" applyNumberFormat="1" applyFont="1" applyBorder="1" applyAlignment="1">
      <alignment horizontal="center"/>
    </xf>
    <xf numFmtId="3" fontId="107" fillId="0" borderId="1" xfId="0" applyNumberFormat="1" applyFont="1" applyBorder="1" applyAlignment="1">
      <alignment horizontal="center"/>
    </xf>
    <xf numFmtId="0" fontId="141" fillId="0" borderId="0" xfId="0" applyFont="1"/>
    <xf numFmtId="0" fontId="142" fillId="0" borderId="0" xfId="0" applyFont="1"/>
    <xf numFmtId="3" fontId="104" fillId="0" borderId="1" xfId="0" applyNumberFormat="1" applyFont="1" applyBorder="1" applyAlignment="1">
      <alignment horizontal="center" wrapText="1"/>
    </xf>
    <xf numFmtId="3" fontId="107" fillId="0" borderId="1" xfId="0" applyNumberFormat="1" applyFont="1" applyBorder="1" applyAlignment="1">
      <alignment horizontal="center" wrapText="1"/>
    </xf>
    <xf numFmtId="0" fontId="143" fillId="0" borderId="0" xfId="0" applyFont="1"/>
    <xf numFmtId="3" fontId="103" fillId="0" borderId="1" xfId="0" applyNumberFormat="1" applyFont="1" applyBorder="1" applyAlignment="1">
      <alignment horizontal="center" wrapText="1"/>
    </xf>
    <xf numFmtId="0" fontId="142" fillId="0" borderId="1" xfId="0" applyFont="1" applyBorder="1"/>
    <xf numFmtId="3" fontId="106" fillId="0" borderId="1" xfId="0" applyNumberFormat="1" applyFont="1" applyBorder="1" applyAlignment="1">
      <alignment horizontal="center"/>
    </xf>
    <xf numFmtId="0" fontId="8" fillId="0" borderId="1" xfId="0" applyFont="1" applyBorder="1" applyAlignment="1">
      <alignment horizontal="center" vertical="center" wrapText="1"/>
    </xf>
    <xf numFmtId="0" fontId="2" fillId="0" borderId="1" xfId="0" applyFont="1" applyBorder="1" applyAlignment="1">
      <alignment wrapText="1"/>
    </xf>
    <xf numFmtId="4" fontId="18" fillId="0" borderId="1" xfId="0" applyNumberFormat="1" applyFont="1" applyFill="1" applyBorder="1" applyAlignment="1">
      <alignment horizontal="center" wrapText="1"/>
    </xf>
    <xf numFmtId="49" fontId="6" fillId="0" borderId="1" xfId="0" applyNumberFormat="1" applyFont="1" applyFill="1" applyBorder="1" applyAlignment="1">
      <alignment horizontal="left" wrapText="1"/>
    </xf>
    <xf numFmtId="3" fontId="2" fillId="0" borderId="1" xfId="0" applyNumberFormat="1" applyFont="1" applyBorder="1" applyAlignment="1">
      <alignment horizontal="left" wrapText="1"/>
    </xf>
    <xf numFmtId="49" fontId="13" fillId="0" borderId="1" xfId="2" applyNumberFormat="1" applyFont="1" applyFill="1" applyBorder="1" applyAlignment="1">
      <alignment horizontal="center" wrapText="1"/>
    </xf>
    <xf numFmtId="49" fontId="6" fillId="0" borderId="1" xfId="2" applyNumberFormat="1" applyFont="1" applyFill="1" applyBorder="1" applyAlignment="1">
      <alignment wrapText="1"/>
    </xf>
    <xf numFmtId="0" fontId="91" fillId="0" borderId="1" xfId="0" applyFont="1" applyFill="1" applyBorder="1"/>
    <xf numFmtId="49" fontId="13" fillId="0" borderId="0" xfId="2" applyNumberFormat="1" applyFont="1" applyFill="1" applyBorder="1" applyAlignment="1">
      <alignment horizontal="center" wrapText="1"/>
    </xf>
    <xf numFmtId="49" fontId="6" fillId="0" borderId="0" xfId="2" applyNumberFormat="1" applyFont="1" applyFill="1" applyBorder="1" applyAlignment="1">
      <alignment wrapText="1"/>
    </xf>
    <xf numFmtId="49" fontId="90" fillId="0" borderId="1" xfId="0" applyNumberFormat="1" applyFont="1" applyBorder="1" applyAlignment="1">
      <alignment horizontal="center" wrapText="1"/>
    </xf>
    <xf numFmtId="49" fontId="90" fillId="0" borderId="1" xfId="0" applyNumberFormat="1" applyFont="1" applyFill="1" applyBorder="1" applyAlignment="1">
      <alignment horizontal="left" wrapText="1"/>
    </xf>
    <xf numFmtId="4" fontId="42" fillId="0" borderId="1" xfId="0" applyNumberFormat="1" applyFont="1" applyFill="1" applyBorder="1" applyAlignment="1">
      <alignment horizontal="center" wrapText="1"/>
    </xf>
    <xf numFmtId="49" fontId="42" fillId="0" borderId="1" xfId="0" applyNumberFormat="1" applyFont="1" applyFill="1" applyBorder="1" applyAlignment="1" applyProtection="1">
      <alignment wrapText="1"/>
      <protection locked="0"/>
    </xf>
    <xf numFmtId="3" fontId="2" fillId="0" borderId="1" xfId="0" applyNumberFormat="1" applyFont="1" applyFill="1" applyBorder="1" applyAlignment="1">
      <alignment horizontal="center"/>
    </xf>
    <xf numFmtId="3" fontId="132" fillId="0" borderId="1" xfId="0" applyNumberFormat="1" applyFont="1" applyBorder="1" applyAlignment="1">
      <alignment horizontal="center" wrapText="1"/>
    </xf>
    <xf numFmtId="49" fontId="12" fillId="0" borderId="1" xfId="0" applyNumberFormat="1" applyFont="1" applyBorder="1" applyAlignment="1" applyProtection="1">
      <alignment wrapText="1"/>
      <protection locked="0"/>
    </xf>
    <xf numFmtId="3" fontId="144" fillId="0" borderId="1" xfId="0" applyNumberFormat="1" applyFont="1" applyBorder="1" applyAlignment="1">
      <alignment horizontal="center" wrapText="1"/>
    </xf>
    <xf numFmtId="3" fontId="81" fillId="0" borderId="0" xfId="0" applyNumberFormat="1" applyFont="1"/>
    <xf numFmtId="3" fontId="2" fillId="0" borderId="1" xfId="0" applyNumberFormat="1" applyFont="1" applyFill="1" applyBorder="1" applyAlignment="1" applyProtection="1">
      <alignment horizontal="center"/>
      <protection locked="0"/>
    </xf>
    <xf numFmtId="0" fontId="1" fillId="0" borderId="0" xfId="0" applyFont="1" applyFill="1" applyBorder="1"/>
    <xf numFmtId="3" fontId="2" fillId="0" borderId="1" xfId="0" applyNumberFormat="1" applyFont="1" applyFill="1" applyBorder="1" applyAlignment="1" applyProtection="1">
      <alignment horizontal="center" wrapText="1"/>
      <protection locked="0"/>
    </xf>
    <xf numFmtId="49" fontId="76" fillId="0" borderId="1" xfId="0" applyNumberFormat="1" applyFont="1" applyFill="1" applyBorder="1" applyAlignment="1">
      <alignment horizontal="center" wrapText="1"/>
    </xf>
    <xf numFmtId="0" fontId="2" fillId="0" borderId="0" xfId="0" applyFont="1"/>
    <xf numFmtId="3" fontId="18" fillId="0" borderId="1" xfId="0" applyNumberFormat="1" applyFont="1" applyFill="1" applyBorder="1" applyAlignment="1">
      <alignment horizontal="center" wrapText="1"/>
    </xf>
    <xf numFmtId="0" fontId="2" fillId="0" borderId="1" xfId="0" applyFont="1" applyBorder="1"/>
    <xf numFmtId="3" fontId="21" fillId="0" borderId="0" xfId="0" applyNumberFormat="1" applyFont="1"/>
    <xf numFmtId="3" fontId="78" fillId="0" borderId="1" xfId="0" applyNumberFormat="1" applyFont="1" applyFill="1" applyBorder="1" applyAlignment="1">
      <alignment horizontal="center" wrapText="1"/>
    </xf>
    <xf numFmtId="49" fontId="80" fillId="0" borderId="0" xfId="0" applyNumberFormat="1" applyFont="1"/>
    <xf numFmtId="49" fontId="13" fillId="0" borderId="1" xfId="0" applyNumberFormat="1" applyFont="1" applyFill="1" applyBorder="1" applyAlignment="1">
      <alignment horizontal="left" wrapText="1"/>
    </xf>
    <xf numFmtId="3" fontId="145" fillId="0" borderId="1" xfId="0" applyNumberFormat="1" applyFont="1" applyFill="1" applyBorder="1" applyAlignment="1">
      <alignment horizontal="center" wrapText="1"/>
    </xf>
    <xf numFmtId="3" fontId="38" fillId="0" borderId="1" xfId="0" applyNumberFormat="1" applyFont="1" applyFill="1" applyBorder="1" applyAlignment="1">
      <alignment horizontal="center" wrapText="1"/>
    </xf>
    <xf numFmtId="3" fontId="146" fillId="0" borderId="1" xfId="0" applyNumberFormat="1" applyFont="1" applyFill="1" applyBorder="1" applyAlignment="1">
      <alignment horizontal="center" wrapText="1"/>
    </xf>
    <xf numFmtId="0" fontId="27" fillId="0" borderId="0" xfId="0" applyFont="1"/>
    <xf numFmtId="0" fontId="27" fillId="0" borderId="0" xfId="0" applyFont="1" applyFill="1"/>
    <xf numFmtId="49" fontId="27" fillId="0" borderId="0" xfId="0" applyNumberFormat="1" applyFont="1"/>
    <xf numFmtId="49" fontId="76" fillId="0" borderId="1" xfId="0" applyNumberFormat="1" applyFont="1" applyFill="1" applyBorder="1" applyAlignment="1" applyProtection="1">
      <alignment horizontal="left" wrapText="1"/>
      <protection locked="0"/>
    </xf>
    <xf numFmtId="3" fontId="82" fillId="0" borderId="1" xfId="0" applyNumberFormat="1" applyFont="1" applyFill="1" applyBorder="1" applyAlignment="1" applyProtection="1">
      <alignment horizontal="center" wrapText="1"/>
      <protection locked="0"/>
    </xf>
    <xf numFmtId="0" fontId="137" fillId="0" borderId="0" xfId="0" applyFont="1"/>
    <xf numFmtId="0" fontId="137" fillId="0" borderId="0" xfId="0" applyFont="1" applyFill="1"/>
    <xf numFmtId="49" fontId="82" fillId="0" borderId="1" xfId="0" applyNumberFormat="1" applyFont="1" applyBorder="1" applyAlignment="1">
      <alignment horizontal="center" wrapText="1"/>
    </xf>
    <xf numFmtId="49" fontId="82" fillId="0" borderId="1" xfId="0" applyNumberFormat="1" applyFont="1" applyFill="1" applyBorder="1" applyAlignment="1">
      <alignment horizontal="center" wrapText="1"/>
    </xf>
    <xf numFmtId="49" fontId="82" fillId="0" borderId="1" xfId="0" applyNumberFormat="1" applyFont="1" applyFill="1" applyBorder="1" applyAlignment="1">
      <alignment horizontal="left" wrapText="1"/>
    </xf>
    <xf numFmtId="0" fontId="135" fillId="0" borderId="0" xfId="0" applyFont="1"/>
    <xf numFmtId="0" fontId="135" fillId="0" borderId="0" xfId="0" applyFont="1" applyFill="1"/>
    <xf numFmtId="49" fontId="49" fillId="0" borderId="1" xfId="0" applyNumberFormat="1" applyFont="1" applyFill="1" applyBorder="1" applyAlignment="1">
      <alignment wrapText="1"/>
    </xf>
    <xf numFmtId="3" fontId="100" fillId="0" borderId="1" xfId="0" applyNumberFormat="1" applyFont="1" applyFill="1" applyBorder="1" applyAlignment="1">
      <alignment horizontal="center" wrapText="1"/>
    </xf>
    <xf numFmtId="49" fontId="137" fillId="0" borderId="0" xfId="0" applyNumberFormat="1" applyFont="1"/>
    <xf numFmtId="0" fontId="21" fillId="0" borderId="13" xfId="0" applyFont="1" applyBorder="1" applyAlignment="1"/>
    <xf numFmtId="3" fontId="137" fillId="0" borderId="1" xfId="0" applyNumberFormat="1" applyFont="1" applyFill="1" applyBorder="1" applyAlignment="1">
      <alignment horizontal="center" wrapText="1"/>
    </xf>
    <xf numFmtId="49" fontId="21" fillId="0" borderId="1" xfId="0" applyNumberFormat="1" applyFont="1" applyBorder="1"/>
    <xf numFmtId="0" fontId="22" fillId="0" borderId="1" xfId="0" applyFont="1" applyBorder="1"/>
    <xf numFmtId="0" fontId="56" fillId="0" borderId="1" xfId="0" applyFont="1" applyBorder="1"/>
    <xf numFmtId="49" fontId="23" fillId="0" borderId="1" xfId="0" applyNumberFormat="1" applyFont="1" applyFill="1" applyBorder="1" applyAlignment="1">
      <alignment horizontal="left" wrapText="1"/>
    </xf>
    <xf numFmtId="3" fontId="90" fillId="0" borderId="1" xfId="6" applyNumberFormat="1" applyFont="1" applyFill="1" applyBorder="1" applyAlignment="1">
      <alignment horizontal="center" wrapText="1"/>
    </xf>
    <xf numFmtId="3" fontId="35" fillId="0" borderId="1" xfId="6" applyNumberFormat="1" applyFont="1" applyFill="1" applyBorder="1" applyAlignment="1">
      <alignment horizontal="center" wrapText="1"/>
    </xf>
    <xf numFmtId="3" fontId="35" fillId="0" borderId="1" xfId="6" applyNumberFormat="1" applyFont="1" applyBorder="1" applyAlignment="1">
      <alignment horizontal="center" vertical="center" wrapText="1"/>
    </xf>
    <xf numFmtId="49" fontId="41" fillId="2" borderId="1" xfId="1" applyNumberFormat="1" applyFont="1" applyFill="1" applyBorder="1" applyAlignment="1" applyProtection="1">
      <alignment wrapText="1"/>
      <protection locked="0"/>
    </xf>
    <xf numFmtId="3" fontId="147" fillId="0" borderId="1" xfId="6" applyNumberFormat="1" applyFont="1" applyFill="1" applyBorder="1" applyAlignment="1">
      <alignment horizontal="center" wrapText="1"/>
    </xf>
    <xf numFmtId="49" fontId="112" fillId="0" borderId="1" xfId="0" applyNumberFormat="1" applyFont="1" applyFill="1" applyBorder="1" applyAlignment="1">
      <alignment horizontal="center" wrapText="1"/>
    </xf>
    <xf numFmtId="49" fontId="112" fillId="0" borderId="1" xfId="0" applyNumberFormat="1" applyFont="1" applyFill="1" applyBorder="1" applyAlignment="1" applyProtection="1">
      <alignment horizontal="left" wrapText="1"/>
      <protection locked="0"/>
    </xf>
    <xf numFmtId="49" fontId="35" fillId="0" borderId="1" xfId="0" applyNumberFormat="1" applyFont="1" applyFill="1" applyBorder="1" applyAlignment="1" applyProtection="1">
      <alignment horizontal="left" wrapText="1"/>
      <protection locked="0"/>
    </xf>
    <xf numFmtId="49" fontId="35" fillId="0" borderId="1" xfId="2" applyNumberFormat="1" applyFont="1" applyFill="1" applyBorder="1" applyAlignment="1">
      <alignment horizontal="center" wrapText="1"/>
    </xf>
    <xf numFmtId="49" fontId="35" fillId="0" borderId="1" xfId="2" applyNumberFormat="1" applyFont="1" applyFill="1" applyBorder="1" applyAlignment="1">
      <alignment wrapText="1"/>
    </xf>
    <xf numFmtId="49" fontId="90" fillId="3" borderId="1" xfId="0" applyNumberFormat="1" applyFont="1" applyFill="1" applyBorder="1" applyAlignment="1">
      <alignment horizontal="center" wrapText="1"/>
    </xf>
    <xf numFmtId="49" fontId="90" fillId="3" borderId="1" xfId="0" applyNumberFormat="1" applyFont="1" applyFill="1" applyBorder="1" applyAlignment="1">
      <alignment horizontal="left" wrapText="1"/>
    </xf>
    <xf numFmtId="49" fontId="148" fillId="0" borderId="1" xfId="0" applyNumberFormat="1" applyFont="1" applyBorder="1" applyAlignment="1" applyProtection="1">
      <alignment wrapText="1"/>
      <protection locked="0"/>
    </xf>
    <xf numFmtId="0" fontId="15" fillId="0" borderId="1" xfId="6" applyFont="1" applyBorder="1" applyAlignment="1">
      <alignment wrapText="1"/>
    </xf>
    <xf numFmtId="3" fontId="15" fillId="0" borderId="1" xfId="6" applyNumberFormat="1" applyFont="1" applyBorder="1" applyAlignment="1">
      <alignment horizontal="center" wrapText="1"/>
    </xf>
    <xf numFmtId="4" fontId="15" fillId="0" borderId="1" xfId="6" applyNumberFormat="1" applyFont="1" applyBorder="1" applyAlignment="1">
      <alignment horizontal="center" wrapText="1"/>
    </xf>
    <xf numFmtId="3" fontId="149" fillId="0" borderId="1" xfId="6" applyNumberFormat="1" applyFont="1" applyFill="1" applyBorder="1" applyAlignment="1">
      <alignment horizontal="center" wrapText="1"/>
    </xf>
    <xf numFmtId="3" fontId="15" fillId="0" borderId="8" xfId="6" applyNumberFormat="1" applyFont="1" applyBorder="1" applyAlignment="1">
      <alignment wrapText="1"/>
    </xf>
    <xf numFmtId="0" fontId="39" fillId="0" borderId="0" xfId="6" applyFont="1" applyAlignment="1">
      <alignment wrapText="1"/>
    </xf>
    <xf numFmtId="49" fontId="147" fillId="0" borderId="1" xfId="0" applyNumberFormat="1" applyFont="1" applyFill="1" applyBorder="1" applyAlignment="1">
      <alignment horizontal="center" wrapText="1"/>
    </xf>
    <xf numFmtId="49" fontId="147" fillId="3" borderId="1" xfId="0" applyNumberFormat="1" applyFont="1" applyFill="1" applyBorder="1" applyAlignment="1">
      <alignment horizontal="center" wrapText="1"/>
    </xf>
    <xf numFmtId="49" fontId="147" fillId="3" borderId="1" xfId="0" applyNumberFormat="1" applyFont="1" applyFill="1" applyBorder="1" applyAlignment="1">
      <alignment horizontal="left" wrapText="1"/>
    </xf>
    <xf numFmtId="49" fontId="23" fillId="0" borderId="1" xfId="0" applyNumberFormat="1" applyFont="1" applyBorder="1" applyAlignment="1" applyProtection="1">
      <alignment horizontal="left" wrapText="1"/>
      <protection locked="0"/>
    </xf>
    <xf numFmtId="0" fontId="151" fillId="0" borderId="1" xfId="6" applyFont="1" applyBorder="1" applyAlignment="1">
      <alignment horizontal="center" vertical="center" wrapText="1"/>
    </xf>
    <xf numFmtId="49" fontId="41" fillId="4" borderId="1" xfId="6" applyNumberFormat="1" applyFont="1" applyFill="1" applyBorder="1" applyAlignment="1" applyProtection="1">
      <alignment horizontal="left" wrapText="1"/>
      <protection locked="0"/>
    </xf>
    <xf numFmtId="0" fontId="23" fillId="0" borderId="1" xfId="5" applyFont="1" applyFill="1" applyBorder="1" applyAlignment="1">
      <alignment horizontal="justify" wrapText="1"/>
    </xf>
    <xf numFmtId="49" fontId="23" fillId="0" borderId="1" xfId="2" applyNumberFormat="1" applyFont="1" applyFill="1" applyBorder="1" applyAlignment="1">
      <alignment horizontal="center" wrapText="1"/>
    </xf>
    <xf numFmtId="49" fontId="23" fillId="0" borderId="1" xfId="2" applyNumberFormat="1" applyFont="1" applyFill="1" applyBorder="1" applyAlignment="1">
      <alignment wrapText="1"/>
    </xf>
    <xf numFmtId="0" fontId="35" fillId="0" borderId="1" xfId="0" applyFont="1" applyFill="1" applyBorder="1" applyAlignment="1">
      <alignment wrapText="1"/>
    </xf>
    <xf numFmtId="0" fontId="152" fillId="0" borderId="1" xfId="0" applyFont="1" applyBorder="1"/>
    <xf numFmtId="3" fontId="35" fillId="0" borderId="5" xfId="0" applyNumberFormat="1" applyFont="1" applyBorder="1" applyAlignment="1">
      <alignment horizontal="center"/>
    </xf>
    <xf numFmtId="49" fontId="153" fillId="0" borderId="1" xfId="0" applyNumberFormat="1" applyFont="1" applyFill="1" applyBorder="1" applyAlignment="1">
      <alignment horizontal="center" wrapText="1"/>
    </xf>
    <xf numFmtId="49" fontId="22" fillId="0" borderId="1" xfId="0" applyNumberFormat="1" applyFont="1" applyFill="1" applyBorder="1" applyAlignment="1">
      <alignment horizontal="center" wrapText="1"/>
    </xf>
    <xf numFmtId="49" fontId="153" fillId="0" borderId="1" xfId="0" applyNumberFormat="1" applyFont="1" applyFill="1" applyBorder="1" applyAlignment="1" applyProtection="1">
      <alignment horizontal="left" wrapText="1"/>
      <protection locked="0"/>
    </xf>
    <xf numFmtId="0" fontId="148" fillId="0" borderId="1" xfId="0" applyFont="1" applyFill="1" applyBorder="1" applyAlignment="1">
      <alignment wrapText="1"/>
    </xf>
    <xf numFmtId="0" fontId="154" fillId="0" borderId="1" xfId="0" applyFont="1" applyBorder="1"/>
    <xf numFmtId="3" fontId="148" fillId="0" borderId="1" xfId="0" applyNumberFormat="1" applyFont="1" applyBorder="1" applyAlignment="1">
      <alignment horizontal="center"/>
    </xf>
    <xf numFmtId="3" fontId="61" fillId="0" borderId="5" xfId="0" applyNumberFormat="1" applyFont="1" applyBorder="1" applyAlignment="1">
      <alignment horizontal="center"/>
    </xf>
    <xf numFmtId="3" fontId="147" fillId="0" borderId="1" xfId="0" applyNumberFormat="1" applyFont="1" applyBorder="1" applyAlignment="1">
      <alignment horizontal="center"/>
    </xf>
    <xf numFmtId="3" fontId="35" fillId="0" borderId="1" xfId="0" applyNumberFormat="1" applyFont="1" applyBorder="1" applyAlignment="1">
      <alignment horizontal="left" wrapText="1"/>
    </xf>
    <xf numFmtId="3" fontId="35" fillId="0" borderId="1" xfId="0" applyNumberFormat="1" applyFont="1" applyBorder="1" applyAlignment="1">
      <alignment horizontal="center" wrapText="1"/>
    </xf>
    <xf numFmtId="49" fontId="95" fillId="0" borderId="1" xfId="0" applyNumberFormat="1" applyFont="1" applyBorder="1" applyAlignment="1">
      <alignment horizontal="center" wrapText="1"/>
    </xf>
    <xf numFmtId="49" fontId="92" fillId="0" borderId="1" xfId="0" applyNumberFormat="1" applyFont="1" applyBorder="1" applyAlignment="1" applyProtection="1">
      <alignment wrapText="1"/>
      <protection locked="0"/>
    </xf>
    <xf numFmtId="3" fontId="155" fillId="0" borderId="1" xfId="0" applyNumberFormat="1" applyFont="1" applyBorder="1" applyAlignment="1">
      <alignment horizontal="center"/>
    </xf>
    <xf numFmtId="0" fontId="0" fillId="0" borderId="1" xfId="0" applyFont="1" applyBorder="1"/>
    <xf numFmtId="166" fontId="156" fillId="0" borderId="0" xfId="0" applyNumberFormat="1" applyFont="1" applyBorder="1" applyAlignment="1">
      <alignment vertical="center"/>
    </xf>
    <xf numFmtId="2" fontId="156" fillId="0" borderId="0" xfId="0" applyNumberFormat="1" applyFont="1" applyBorder="1" applyAlignment="1">
      <alignment vertical="center"/>
    </xf>
    <xf numFmtId="0" fontId="31" fillId="0" borderId="0" xfId="0" applyFont="1" applyAlignment="1">
      <alignment horizontal="center"/>
    </xf>
    <xf numFmtId="0" fontId="31" fillId="0" borderId="0" xfId="0" applyFont="1" applyFill="1"/>
    <xf numFmtId="0" fontId="31" fillId="0" borderId="1" xfId="0" applyFont="1" applyBorder="1" applyAlignment="1"/>
    <xf numFmtId="2" fontId="9" fillId="0" borderId="1" xfId="0" applyNumberFormat="1" applyFont="1" applyBorder="1" applyAlignment="1">
      <alignment horizontal="center" vertical="center" wrapText="1"/>
    </xf>
    <xf numFmtId="0" fontId="151"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61" fillId="0" borderId="1" xfId="0" applyFont="1" applyFill="1" applyBorder="1" applyAlignment="1">
      <alignment horizontal="center" vertical="center" wrapText="1"/>
    </xf>
    <xf numFmtId="2" fontId="61"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73" fillId="0" borderId="1" xfId="0" applyNumberFormat="1" applyFont="1" applyBorder="1" applyAlignment="1">
      <alignment wrapText="1"/>
    </xf>
    <xf numFmtId="0" fontId="5" fillId="0" borderId="1" xfId="0" applyFont="1" applyBorder="1" applyAlignment="1">
      <alignment horizontal="center" wrapText="1"/>
    </xf>
    <xf numFmtId="3" fontId="61" fillId="0" borderId="3" xfId="0" applyNumberFormat="1" applyFont="1" applyBorder="1" applyAlignment="1">
      <alignment horizontal="center" wrapText="1"/>
    </xf>
    <xf numFmtId="3" fontId="61" fillId="0" borderId="1" xfId="0" applyNumberFormat="1" applyFont="1" applyBorder="1" applyAlignment="1">
      <alignment horizontal="center" wrapText="1"/>
    </xf>
    <xf numFmtId="3" fontId="9" fillId="0" borderId="1" xfId="0" applyNumberFormat="1" applyFont="1" applyBorder="1" applyAlignment="1">
      <alignment horizontal="center" wrapText="1"/>
    </xf>
    <xf numFmtId="0" fontId="5" fillId="0" borderId="1" xfId="0" applyFont="1" applyBorder="1" applyAlignment="1">
      <alignment horizontal="justify" wrapText="1"/>
    </xf>
    <xf numFmtId="3" fontId="151" fillId="0" borderId="1" xfId="0" applyNumberFormat="1" applyFont="1" applyBorder="1" applyAlignment="1">
      <alignment horizontal="center" wrapText="1"/>
    </xf>
    <xf numFmtId="0" fontId="9" fillId="0" borderId="1" xfId="0" applyFont="1" applyBorder="1" applyAlignment="1">
      <alignment horizontal="justify" wrapText="1"/>
    </xf>
    <xf numFmtId="3" fontId="65" fillId="0" borderId="1" xfId="0" applyNumberFormat="1" applyFont="1" applyBorder="1" applyAlignment="1">
      <alignment horizontal="center" wrapText="1"/>
    </xf>
    <xf numFmtId="0" fontId="150" fillId="0" borderId="0" xfId="0" applyFont="1"/>
    <xf numFmtId="0" fontId="47" fillId="0" borderId="0" xfId="0" applyFont="1"/>
    <xf numFmtId="0" fontId="157" fillId="0" borderId="0" xfId="0" applyFont="1"/>
    <xf numFmtId="0" fontId="157" fillId="0" borderId="0" xfId="0" applyFont="1" applyAlignment="1"/>
    <xf numFmtId="0" fontId="158" fillId="0" borderId="0" xfId="0" applyFont="1" applyAlignment="1"/>
    <xf numFmtId="49" fontId="161" fillId="0" borderId="0" xfId="0" applyNumberFormat="1" applyFont="1" applyBorder="1" applyAlignment="1" applyProtection="1">
      <alignment horizontal="center" vertical="top"/>
      <protection locked="0"/>
    </xf>
    <xf numFmtId="0" fontId="162" fillId="0" borderId="0" xfId="0" applyFont="1" applyBorder="1" applyAlignment="1">
      <alignment horizontal="center"/>
    </xf>
    <xf numFmtId="49" fontId="162" fillId="0" borderId="0" xfId="0" applyNumberFormat="1" applyFont="1" applyBorder="1" applyAlignment="1" applyProtection="1">
      <alignment vertical="top"/>
      <protection locked="0"/>
    </xf>
    <xf numFmtId="0" fontId="162" fillId="0" borderId="0" xfId="0" applyFont="1" applyBorder="1"/>
    <xf numFmtId="0" fontId="60" fillId="0" borderId="0" xfId="0" applyFont="1" applyBorder="1"/>
    <xf numFmtId="0" fontId="164" fillId="0" borderId="1" xfId="0" applyFont="1" applyBorder="1" applyAlignment="1">
      <alignment horizontal="center" vertical="center" wrapText="1"/>
    </xf>
    <xf numFmtId="0" fontId="165" fillId="0" borderId="3" xfId="0" applyFont="1" applyBorder="1" applyAlignment="1">
      <alignment horizontal="center" vertical="center" wrapText="1"/>
    </xf>
    <xf numFmtId="0" fontId="162" fillId="0" borderId="6" xfId="0" applyFont="1" applyBorder="1" applyAlignment="1">
      <alignment horizontal="center" vertical="center" wrapText="1"/>
    </xf>
    <xf numFmtId="49" fontId="162" fillId="0" borderId="7" xfId="0" applyNumberFormat="1" applyFont="1" applyBorder="1" applyAlignment="1" applyProtection="1">
      <alignment horizontal="center" vertical="center" wrapText="1"/>
      <protection locked="0"/>
    </xf>
    <xf numFmtId="0" fontId="162" fillId="0" borderId="1" xfId="0" applyFont="1" applyBorder="1" applyAlignment="1">
      <alignment horizontal="center" vertical="center" wrapText="1"/>
    </xf>
    <xf numFmtId="0" fontId="162" fillId="0" borderId="7" xfId="0" applyFont="1" applyBorder="1" applyAlignment="1">
      <alignment horizontal="center" vertical="center" wrapText="1"/>
    </xf>
    <xf numFmtId="0" fontId="161" fillId="0" borderId="15" xfId="0" applyFont="1" applyBorder="1" applyAlignment="1">
      <alignment horizontal="left" wrapText="1"/>
    </xf>
    <xf numFmtId="49" fontId="166" fillId="0" borderId="16" xfId="0" applyNumberFormat="1" applyFont="1" applyBorder="1" applyAlignment="1" applyProtection="1">
      <alignment horizontal="left" wrapText="1"/>
      <protection locked="0"/>
    </xf>
    <xf numFmtId="3" fontId="167" fillId="0" borderId="17" xfId="0" applyNumberFormat="1" applyFont="1" applyBorder="1" applyAlignment="1" applyProtection="1">
      <alignment wrapText="1"/>
      <protection locked="0"/>
    </xf>
    <xf numFmtId="3" fontId="167" fillId="0" borderId="16" xfId="0" applyNumberFormat="1" applyFont="1" applyBorder="1" applyAlignment="1">
      <alignment wrapText="1"/>
    </xf>
    <xf numFmtId="3" fontId="167" fillId="0" borderId="16" xfId="0" applyNumberFormat="1" applyFont="1" applyBorder="1" applyAlignment="1">
      <alignment horizontal="right" wrapText="1"/>
    </xf>
    <xf numFmtId="3" fontId="168" fillId="0" borderId="18" xfId="0" applyNumberFormat="1" applyFont="1" applyBorder="1" applyAlignment="1">
      <alignment horizontal="right" wrapText="1"/>
    </xf>
    <xf numFmtId="0" fontId="161" fillId="0" borderId="19" xfId="0" applyFont="1" applyBorder="1" applyAlignment="1">
      <alignment horizontal="left" wrapText="1"/>
    </xf>
    <xf numFmtId="49" fontId="166" fillId="0" borderId="17" xfId="0" applyNumberFormat="1" applyFont="1" applyBorder="1" applyAlignment="1" applyProtection="1">
      <alignment horizontal="left" wrapText="1"/>
      <protection locked="0"/>
    </xf>
    <xf numFmtId="3" fontId="167" fillId="0" borderId="17" xfId="0" applyNumberFormat="1" applyFont="1" applyBorder="1" applyAlignment="1">
      <alignment wrapText="1"/>
    </xf>
    <xf numFmtId="4" fontId="48" fillId="0" borderId="17" xfId="0" applyNumberFormat="1" applyFont="1" applyBorder="1" applyAlignment="1">
      <alignment horizontal="center" wrapText="1"/>
    </xf>
    <xf numFmtId="4" fontId="48" fillId="0" borderId="20" xfId="0" applyNumberFormat="1" applyFont="1" applyBorder="1" applyAlignment="1">
      <alignment horizontal="center" wrapText="1"/>
    </xf>
    <xf numFmtId="0" fontId="169" fillId="0" borderId="19" xfId="0" applyFont="1" applyBorder="1" applyAlignment="1">
      <alignment horizontal="left" wrapText="1"/>
    </xf>
    <xf numFmtId="0" fontId="170" fillId="0" borderId="17" xfId="0" applyFont="1" applyBorder="1" applyAlignment="1">
      <alignment horizontal="left" wrapText="1"/>
    </xf>
    <xf numFmtId="3" fontId="158" fillId="0" borderId="17" xfId="0" applyNumberFormat="1" applyFont="1" applyBorder="1" applyAlignment="1">
      <alignment horizontal="right" wrapText="1"/>
    </xf>
    <xf numFmtId="3" fontId="171" fillId="0" borderId="17" xfId="0" applyNumberFormat="1" applyFont="1" applyBorder="1" applyAlignment="1">
      <alignment horizontal="right" wrapText="1"/>
    </xf>
    <xf numFmtId="4" fontId="172" fillId="0" borderId="17" xfId="0" applyNumberFormat="1" applyFont="1" applyBorder="1" applyAlignment="1">
      <alignment horizontal="center" wrapText="1"/>
    </xf>
    <xf numFmtId="0" fontId="165" fillId="0" borderId="19" xfId="0" applyFont="1" applyBorder="1" applyAlignment="1">
      <alignment horizontal="left" wrapText="1"/>
    </xf>
    <xf numFmtId="0" fontId="164" fillId="0" borderId="17" xfId="0" applyFont="1" applyBorder="1"/>
    <xf numFmtId="3" fontId="163" fillId="0" borderId="17" xfId="0" applyNumberFormat="1" applyFont="1" applyBorder="1" applyAlignment="1">
      <alignment horizontal="right" wrapText="1"/>
    </xf>
    <xf numFmtId="3" fontId="167" fillId="0" borderId="17" xfId="0" applyNumberFormat="1" applyFont="1" applyBorder="1" applyAlignment="1">
      <alignment horizontal="right" wrapText="1"/>
    </xf>
    <xf numFmtId="0" fontId="173" fillId="0" borderId="19" xfId="0" applyFont="1" applyBorder="1" applyAlignment="1">
      <alignment horizontal="left" wrapText="1"/>
    </xf>
    <xf numFmtId="0" fontId="170" fillId="0" borderId="0" xfId="0" applyFont="1" applyBorder="1" applyAlignment="1">
      <alignment wrapText="1"/>
    </xf>
    <xf numFmtId="0" fontId="164" fillId="0" borderId="17" xfId="0" applyFont="1" applyBorder="1" applyAlignment="1">
      <alignment horizontal="left" wrapText="1"/>
    </xf>
    <xf numFmtId="3" fontId="167" fillId="0" borderId="17" xfId="0" applyNumberFormat="1" applyFont="1" applyBorder="1" applyAlignment="1" applyProtection="1">
      <alignment horizontal="right" wrapText="1"/>
      <protection locked="0"/>
    </xf>
    <xf numFmtId="3" fontId="172" fillId="0" borderId="17" xfId="0" applyNumberFormat="1" applyFont="1" applyBorder="1" applyAlignment="1">
      <alignment horizontal="right" wrapText="1"/>
    </xf>
    <xf numFmtId="3" fontId="48" fillId="0" borderId="20" xfId="0" applyNumberFormat="1" applyFont="1" applyBorder="1" applyAlignment="1">
      <alignment horizontal="center" wrapText="1"/>
    </xf>
    <xf numFmtId="0" fontId="174" fillId="0" borderId="0" xfId="0" applyFont="1" applyAlignment="1">
      <alignment wrapText="1"/>
    </xf>
    <xf numFmtId="0" fontId="174" fillId="0" borderId="17" xfId="0" applyFont="1" applyBorder="1" applyAlignment="1">
      <alignment wrapText="1"/>
    </xf>
    <xf numFmtId="0" fontId="170" fillId="0" borderId="0" xfId="0" applyFont="1" applyBorder="1" applyAlignment="1">
      <alignment horizontal="left" wrapText="1"/>
    </xf>
    <xf numFmtId="3" fontId="175" fillId="0" borderId="17" xfId="0" applyNumberFormat="1" applyFont="1" applyBorder="1" applyAlignment="1">
      <alignment horizontal="right" wrapText="1"/>
    </xf>
    <xf numFmtId="3" fontId="168" fillId="0" borderId="20" xfId="0" applyNumberFormat="1" applyFont="1" applyBorder="1" applyAlignment="1">
      <alignment horizontal="right" wrapText="1"/>
    </xf>
    <xf numFmtId="0" fontId="164" fillId="0" borderId="17" xfId="0" applyFont="1" applyFill="1" applyBorder="1" applyAlignment="1" applyProtection="1">
      <alignment horizontal="left" wrapText="1"/>
    </xf>
    <xf numFmtId="0" fontId="170" fillId="0" borderId="21" xfId="0" applyNumberFormat="1" applyFont="1" applyBorder="1" applyAlignment="1">
      <alignment horizontal="left" wrapText="1"/>
    </xf>
    <xf numFmtId="3" fontId="48" fillId="0" borderId="20" xfId="0" applyNumberFormat="1" applyFont="1" applyBorder="1" applyAlignment="1">
      <alignment horizontal="right" wrapText="1"/>
    </xf>
    <xf numFmtId="0" fontId="170" fillId="0" borderId="22" xfId="0" applyNumberFormat="1" applyFont="1" applyBorder="1" applyAlignment="1">
      <alignment horizontal="left" wrapText="1"/>
    </xf>
    <xf numFmtId="0" fontId="169" fillId="0" borderId="23" xfId="0" applyFont="1" applyBorder="1" applyAlignment="1">
      <alignment horizontal="left" wrapText="1"/>
    </xf>
    <xf numFmtId="49" fontId="176" fillId="0" borderId="17" xfId="0" applyNumberFormat="1" applyFont="1" applyBorder="1" applyAlignment="1" applyProtection="1">
      <alignment horizontal="left" wrapText="1"/>
      <protection locked="0"/>
    </xf>
    <xf numFmtId="3" fontId="172" fillId="0" borderId="17" xfId="0" applyNumberFormat="1" applyFont="1" applyBorder="1" applyAlignment="1">
      <alignment horizontal="center" wrapText="1"/>
    </xf>
    <xf numFmtId="0" fontId="165" fillId="0" borderId="24" xfId="0" applyFont="1" applyBorder="1" applyAlignment="1">
      <alignment horizontal="left" wrapText="1"/>
    </xf>
    <xf numFmtId="0" fontId="164" fillId="0" borderId="25" xfId="0" applyFont="1" applyBorder="1" applyAlignment="1">
      <alignment horizontal="left" wrapText="1"/>
    </xf>
    <xf numFmtId="3" fontId="163" fillId="0" borderId="17" xfId="0" applyNumberFormat="1" applyFont="1" applyBorder="1" applyAlignment="1">
      <alignment wrapText="1"/>
    </xf>
    <xf numFmtId="0" fontId="173" fillId="0" borderId="26" xfId="0" applyFont="1" applyBorder="1" applyAlignment="1">
      <alignment horizontal="left" wrapText="1"/>
    </xf>
    <xf numFmtId="0" fontId="170" fillId="0" borderId="27" xfId="0" applyFont="1" applyBorder="1" applyAlignment="1">
      <alignment horizontal="left" wrapText="1"/>
    </xf>
    <xf numFmtId="0" fontId="173" fillId="0" borderId="28" xfId="0" applyFont="1" applyBorder="1" applyAlignment="1">
      <alignment horizontal="left" wrapText="1"/>
    </xf>
    <xf numFmtId="0" fontId="170" fillId="0" borderId="29" xfId="0" applyFont="1" applyBorder="1" applyAlignment="1">
      <alignment horizontal="left" wrapText="1"/>
    </xf>
    <xf numFmtId="0" fontId="170" fillId="0" borderId="17" xfId="0" applyFont="1" applyBorder="1" applyAlignment="1">
      <alignment horizontal="left"/>
    </xf>
    <xf numFmtId="0" fontId="164" fillId="0" borderId="17" xfId="0" applyFont="1" applyBorder="1" applyAlignment="1">
      <alignment horizontal="left"/>
    </xf>
    <xf numFmtId="0" fontId="170" fillId="0" borderId="30" xfId="0" applyFont="1" applyBorder="1" applyAlignment="1">
      <alignment horizontal="left" wrapText="1"/>
    </xf>
    <xf numFmtId="3" fontId="158" fillId="0" borderId="17" xfId="0" applyNumberFormat="1" applyFont="1" applyBorder="1" applyAlignment="1">
      <alignment wrapText="1"/>
    </xf>
    <xf numFmtId="49" fontId="170" fillId="0" borderId="17" xfId="0" applyNumberFormat="1" applyFont="1" applyBorder="1" applyAlignment="1">
      <alignment horizontal="left" wrapText="1"/>
    </xf>
    <xf numFmtId="3" fontId="171" fillId="0" borderId="17" xfId="0" applyNumberFormat="1" applyFont="1" applyBorder="1" applyAlignment="1" applyProtection="1">
      <alignment horizontal="right" wrapText="1"/>
      <protection locked="0"/>
    </xf>
    <xf numFmtId="0" fontId="31" fillId="0" borderId="0" xfId="0" applyFont="1" applyAlignment="1">
      <alignment wrapText="1"/>
    </xf>
    <xf numFmtId="3" fontId="175" fillId="0" borderId="17" xfId="0" applyNumberFormat="1" applyFont="1" applyBorder="1" applyAlignment="1">
      <alignment horizontal="center" wrapText="1"/>
    </xf>
    <xf numFmtId="3" fontId="168" fillId="0" borderId="20" xfId="0" applyNumberFormat="1" applyFont="1" applyBorder="1" applyAlignment="1">
      <alignment horizontal="center" wrapText="1"/>
    </xf>
    <xf numFmtId="0" fontId="170" fillId="0" borderId="17" xfId="0" applyFont="1" applyBorder="1" applyAlignment="1">
      <alignment wrapText="1"/>
    </xf>
    <xf numFmtId="0" fontId="164" fillId="0" borderId="0" xfId="0" applyFont="1" applyBorder="1" applyAlignment="1">
      <alignment horizontal="left" wrapText="1"/>
    </xf>
    <xf numFmtId="3" fontId="171" fillId="0" borderId="17" xfId="0" applyNumberFormat="1" applyFont="1" applyBorder="1" applyAlignment="1">
      <alignment horizontal="center" wrapText="1"/>
    </xf>
    <xf numFmtId="3" fontId="171" fillId="0" borderId="17" xfId="0" applyNumberFormat="1" applyFont="1" applyFill="1" applyBorder="1" applyAlignment="1">
      <alignment horizontal="right" wrapText="1"/>
    </xf>
    <xf numFmtId="3" fontId="48" fillId="0" borderId="20" xfId="0" applyNumberFormat="1" applyFont="1" applyFill="1" applyBorder="1" applyAlignment="1">
      <alignment horizontal="center" wrapText="1"/>
    </xf>
    <xf numFmtId="3" fontId="167" fillId="0" borderId="20" xfId="0" applyNumberFormat="1" applyFont="1" applyBorder="1" applyAlignment="1">
      <alignment horizontal="right" wrapText="1"/>
    </xf>
    <xf numFmtId="3" fontId="171" fillId="0" borderId="20" xfId="0" applyNumberFormat="1" applyFont="1" applyBorder="1" applyAlignment="1">
      <alignment horizontal="right" wrapText="1"/>
    </xf>
    <xf numFmtId="0" fontId="170" fillId="0" borderId="30" xfId="0" applyFont="1" applyBorder="1"/>
    <xf numFmtId="3" fontId="177" fillId="0" borderId="0" xfId="0" applyNumberFormat="1" applyFont="1" applyBorder="1" applyAlignment="1">
      <alignment horizontal="justify" wrapText="1"/>
    </xf>
    <xf numFmtId="3" fontId="166" fillId="0" borderId="17" xfId="0" applyNumberFormat="1" applyFont="1" applyBorder="1" applyAlignment="1" applyProtection="1">
      <alignment horizontal="right" wrapText="1"/>
      <protection locked="0"/>
    </xf>
    <xf numFmtId="3" fontId="166" fillId="0" borderId="17" xfId="0" applyNumberFormat="1" applyFont="1" applyBorder="1" applyAlignment="1">
      <alignment horizontal="right" vertical="center" wrapText="1"/>
    </xf>
    <xf numFmtId="4" fontId="166" fillId="0" borderId="17" xfId="0" applyNumberFormat="1" applyFont="1" applyBorder="1" applyAlignment="1">
      <alignment horizontal="right" vertical="center" wrapText="1"/>
    </xf>
    <xf numFmtId="3" fontId="48" fillId="0" borderId="20" xfId="0" applyNumberFormat="1" applyFont="1" applyBorder="1" applyAlignment="1">
      <alignment horizontal="center" vertical="center" wrapText="1"/>
    </xf>
    <xf numFmtId="0" fontId="47" fillId="0" borderId="19" xfId="0" applyFont="1" applyBorder="1" applyAlignment="1">
      <alignment horizontal="left"/>
    </xf>
    <xf numFmtId="3" fontId="170" fillId="0" borderId="17" xfId="0" applyNumberFormat="1" applyFont="1" applyBorder="1" applyAlignment="1">
      <alignment horizontal="right" wrapText="1"/>
    </xf>
    <xf numFmtId="3" fontId="176" fillId="0" borderId="17" xfId="0" applyNumberFormat="1" applyFont="1" applyBorder="1" applyAlignment="1">
      <alignment horizontal="right" wrapText="1"/>
    </xf>
    <xf numFmtId="0" fontId="171" fillId="0" borderId="17" xfId="0" applyFont="1" applyBorder="1" applyAlignment="1">
      <alignment horizontal="center" wrapText="1"/>
    </xf>
    <xf numFmtId="0" fontId="48" fillId="0" borderId="20" xfId="0" applyFont="1" applyBorder="1" applyAlignment="1">
      <alignment horizontal="center" wrapText="1"/>
    </xf>
    <xf numFmtId="0" fontId="173" fillId="0" borderId="19" xfId="0" applyFont="1" applyBorder="1" applyAlignment="1">
      <alignment horizontal="left"/>
    </xf>
    <xf numFmtId="0" fontId="173" fillId="0" borderId="32" xfId="0" applyFont="1" applyBorder="1" applyAlignment="1">
      <alignment horizontal="left"/>
    </xf>
    <xf numFmtId="0" fontId="47" fillId="0" borderId="32" xfId="0" applyFont="1" applyBorder="1" applyAlignment="1">
      <alignment horizontal="left"/>
    </xf>
    <xf numFmtId="0" fontId="176" fillId="0" borderId="17" xfId="0" applyFont="1" applyBorder="1" applyAlignment="1">
      <alignment horizontal="center" wrapText="1"/>
    </xf>
    <xf numFmtId="0" fontId="47" fillId="0" borderId="33" xfId="0" applyFont="1" applyBorder="1" applyAlignment="1">
      <alignment horizontal="left"/>
    </xf>
    <xf numFmtId="0" fontId="170" fillId="0" borderId="31" xfId="0" applyFont="1" applyBorder="1" applyAlignment="1">
      <alignment horizontal="left" wrapText="1"/>
    </xf>
    <xf numFmtId="3" fontId="176" fillId="0" borderId="31" xfId="0" applyNumberFormat="1" applyFont="1" applyBorder="1" applyAlignment="1">
      <alignment horizontal="right" wrapText="1"/>
    </xf>
    <xf numFmtId="0" fontId="48" fillId="0" borderId="34" xfId="0" applyFont="1" applyBorder="1" applyAlignment="1">
      <alignment horizontal="center" wrapText="1"/>
    </xf>
    <xf numFmtId="0" fontId="157" fillId="0" borderId="32" xfId="0" applyFont="1" applyBorder="1" applyAlignment="1">
      <alignment horizontal="right" vertical="top"/>
    </xf>
    <xf numFmtId="0" fontId="176" fillId="0" borderId="17" xfId="0" applyFont="1" applyFill="1" applyBorder="1" applyAlignment="1">
      <alignment horizontal="left" wrapText="1"/>
    </xf>
    <xf numFmtId="3" fontId="170" fillId="0" borderId="31" xfId="0" applyNumberFormat="1" applyFont="1" applyBorder="1" applyAlignment="1">
      <alignment horizontal="right" wrapText="1"/>
    </xf>
    <xf numFmtId="0" fontId="47" fillId="0" borderId="19" xfId="0" applyFont="1" applyBorder="1" applyAlignment="1">
      <alignment horizontal="center"/>
    </xf>
    <xf numFmtId="0" fontId="179" fillId="0" borderId="17" xfId="0" applyFont="1" applyBorder="1" applyAlignment="1">
      <alignment wrapText="1"/>
    </xf>
    <xf numFmtId="0" fontId="174" fillId="0" borderId="31" xfId="0" applyFont="1" applyBorder="1" applyAlignment="1">
      <alignment wrapText="1"/>
    </xf>
    <xf numFmtId="0" fontId="178" fillId="0" borderId="38" xfId="0" applyFont="1" applyBorder="1" applyAlignment="1">
      <alignment horizontal="left"/>
    </xf>
    <xf numFmtId="0" fontId="166" fillId="0" borderId="39" xfId="0" applyFont="1" applyBorder="1" applyAlignment="1">
      <alignment horizontal="left" wrapText="1"/>
    </xf>
    <xf numFmtId="3" fontId="166" fillId="0" borderId="39" xfId="0" applyNumberFormat="1" applyFont="1" applyBorder="1" applyAlignment="1">
      <alignment horizontal="right" wrapText="1"/>
    </xf>
    <xf numFmtId="4" fontId="166" fillId="0" borderId="39" xfId="0" applyNumberFormat="1" applyFont="1" applyBorder="1" applyAlignment="1">
      <alignment horizontal="right" wrapText="1"/>
    </xf>
    <xf numFmtId="3" fontId="166" fillId="0" borderId="40" xfId="0" applyNumberFormat="1" applyFont="1" applyBorder="1" applyAlignment="1">
      <alignment horizontal="right" wrapText="1"/>
    </xf>
    <xf numFmtId="3" fontId="31" fillId="0" borderId="0" xfId="0" applyNumberFormat="1" applyFont="1"/>
    <xf numFmtId="0" fontId="47" fillId="0" borderId="0" xfId="0" applyFont="1" applyBorder="1" applyAlignment="1">
      <alignment horizontal="center"/>
    </xf>
    <xf numFmtId="0" fontId="47" fillId="0" borderId="0" xfId="0" applyNumberFormat="1" applyFont="1" applyBorder="1" applyAlignment="1" applyProtection="1">
      <alignment horizontal="left" vertical="center" wrapText="1"/>
    </xf>
    <xf numFmtId="164" fontId="48" fillId="0" borderId="0" xfId="0" applyNumberFormat="1" applyFont="1" applyBorder="1" applyAlignment="1">
      <alignment horizontal="right" wrapText="1"/>
    </xf>
    <xf numFmtId="0" fontId="48" fillId="0" borderId="0" xfId="0" applyFont="1" applyFill="1" applyBorder="1" applyAlignment="1">
      <alignment horizontal="center" vertical="top" wrapText="1"/>
    </xf>
    <xf numFmtId="49" fontId="168" fillId="0" borderId="0" xfId="0" applyNumberFormat="1" applyFont="1" applyFill="1" applyBorder="1" applyAlignment="1" applyProtection="1">
      <alignment wrapText="1"/>
      <protection locked="0"/>
    </xf>
    <xf numFmtId="164" fontId="168" fillId="0" borderId="0" xfId="0" applyNumberFormat="1" applyFont="1" applyFill="1" applyBorder="1" applyAlignment="1">
      <alignment horizontal="right" wrapText="1"/>
    </xf>
    <xf numFmtId="0" fontId="182" fillId="0" borderId="0" xfId="0" applyFont="1"/>
    <xf numFmtId="0" fontId="48" fillId="0" borderId="0" xfId="0" applyFont="1" applyBorder="1" applyAlignment="1" applyProtection="1">
      <alignment horizontal="center" vertical="top" wrapText="1"/>
    </xf>
    <xf numFmtId="0" fontId="48" fillId="0" borderId="0" xfId="0" applyFont="1" applyBorder="1" applyAlignment="1" applyProtection="1">
      <alignment vertical="top" wrapText="1"/>
    </xf>
    <xf numFmtId="0" fontId="170" fillId="0" borderId="17" xfId="0" applyFont="1" applyBorder="1" applyAlignment="1">
      <alignment horizontal="left" wrapText="1"/>
    </xf>
    <xf numFmtId="49" fontId="181" fillId="0" borderId="0" xfId="0" applyNumberFormat="1" applyFont="1" applyBorder="1" applyAlignment="1" applyProtection="1">
      <alignment horizontal="left"/>
      <protection locked="0"/>
    </xf>
    <xf numFmtId="0" fontId="47" fillId="0" borderId="33" xfId="0" applyFont="1" applyBorder="1" applyAlignment="1">
      <alignment horizontal="left"/>
    </xf>
    <xf numFmtId="0" fontId="0" fillId="0" borderId="36" xfId="0" applyBorder="1" applyAlignment="1">
      <alignment horizontal="left"/>
    </xf>
    <xf numFmtId="0" fontId="174" fillId="0" borderId="35" xfId="0" applyFont="1" applyBorder="1" applyAlignment="1">
      <alignment wrapText="1"/>
    </xf>
    <xf numFmtId="0" fontId="180" fillId="0" borderId="30" xfId="0" applyFont="1" applyBorder="1" applyAlignment="1">
      <alignment wrapText="1"/>
    </xf>
    <xf numFmtId="3" fontId="170" fillId="0" borderId="31" xfId="0" applyNumberFormat="1" applyFont="1" applyBorder="1" applyAlignment="1">
      <alignment horizontal="right" wrapText="1"/>
    </xf>
    <xf numFmtId="3" fontId="170" fillId="0" borderId="30" xfId="0" applyNumberFormat="1" applyFont="1" applyBorder="1" applyAlignment="1">
      <alignment horizontal="right" wrapText="1"/>
    </xf>
    <xf numFmtId="3" fontId="176" fillId="0" borderId="31" xfId="0" applyNumberFormat="1" applyFont="1" applyBorder="1" applyAlignment="1">
      <alignment horizontal="right" wrapText="1"/>
    </xf>
    <xf numFmtId="3" fontId="176" fillId="0" borderId="30" xfId="0" applyNumberFormat="1" applyFont="1" applyBorder="1" applyAlignment="1">
      <alignment horizontal="right" wrapText="1"/>
    </xf>
    <xf numFmtId="4" fontId="176" fillId="0" borderId="31" xfId="0" applyNumberFormat="1" applyFont="1" applyBorder="1" applyAlignment="1">
      <alignment horizontal="right" wrapText="1"/>
    </xf>
    <xf numFmtId="4" fontId="176" fillId="0" borderId="30" xfId="0" applyNumberFormat="1" applyFont="1" applyBorder="1" applyAlignment="1">
      <alignment horizontal="right" wrapText="1"/>
    </xf>
    <xf numFmtId="0" fontId="48" fillId="0" borderId="34" xfId="0" applyFont="1" applyBorder="1" applyAlignment="1">
      <alignment horizontal="center" wrapText="1"/>
    </xf>
    <xf numFmtId="0" fontId="48" fillId="0" borderId="37" xfId="0" applyFont="1" applyBorder="1" applyAlignment="1">
      <alignment horizontal="center" wrapText="1"/>
    </xf>
    <xf numFmtId="3" fontId="48" fillId="0" borderId="20" xfId="0" applyNumberFormat="1" applyFont="1" applyBorder="1" applyAlignment="1">
      <alignment horizontal="center" wrapText="1"/>
    </xf>
    <xf numFmtId="0" fontId="158" fillId="0" borderId="0" xfId="0" applyFont="1" applyAlignment="1"/>
    <xf numFmtId="0" fontId="159" fillId="0" borderId="0" xfId="0" applyFont="1" applyAlignment="1"/>
    <xf numFmtId="49" fontId="160" fillId="0" borderId="0" xfId="0" applyNumberFormat="1" applyFont="1" applyBorder="1" applyAlignment="1" applyProtection="1">
      <alignment horizontal="center"/>
      <protection locked="0"/>
    </xf>
    <xf numFmtId="49" fontId="160" fillId="0" borderId="0" xfId="0" applyNumberFormat="1" applyFont="1" applyBorder="1" applyAlignment="1" applyProtection="1">
      <alignment horizontal="center" vertical="top"/>
      <protection locked="0"/>
    </xf>
    <xf numFmtId="49" fontId="163" fillId="0" borderId="5" xfId="0" applyNumberFormat="1" applyFont="1" applyBorder="1" applyAlignment="1">
      <alignment horizontal="center" vertical="center"/>
    </xf>
    <xf numFmtId="0" fontId="158" fillId="0" borderId="6" xfId="0" applyFont="1" applyBorder="1" applyAlignment="1">
      <alignment horizontal="center" vertical="center"/>
    </xf>
    <xf numFmtId="49" fontId="163" fillId="0" borderId="5" xfId="0" applyNumberFormat="1" applyFont="1" applyBorder="1" applyAlignment="1">
      <alignment horizontal="center" vertical="center" wrapText="1"/>
    </xf>
    <xf numFmtId="0" fontId="158" fillId="0" borderId="6" xfId="0" applyFont="1" applyBorder="1" applyAlignment="1">
      <alignment horizontal="center" vertical="center" wrapText="1"/>
    </xf>
    <xf numFmtId="0" fontId="159" fillId="0" borderId="6" xfId="0" applyFont="1" applyBorder="1" applyAlignment="1">
      <alignment horizontal="center" vertical="center" wrapText="1"/>
    </xf>
    <xf numFmtId="49" fontId="163" fillId="0" borderId="14" xfId="0" applyNumberFormat="1" applyFont="1" applyBorder="1" applyAlignment="1">
      <alignment horizontal="center" vertical="center" wrapText="1"/>
    </xf>
    <xf numFmtId="0" fontId="158" fillId="0" borderId="13" xfId="0" applyFont="1" applyBorder="1" applyAlignment="1">
      <alignment horizontal="center" vertical="center" wrapText="1"/>
    </xf>
    <xf numFmtId="0" fontId="169" fillId="0" borderId="19" xfId="0" applyFont="1" applyBorder="1" applyAlignment="1">
      <alignment horizontal="left" wrapText="1"/>
    </xf>
    <xf numFmtId="0" fontId="178" fillId="0" borderId="19" xfId="0" applyFont="1" applyBorder="1" applyAlignment="1">
      <alignment horizontal="left" wrapText="1"/>
    </xf>
    <xf numFmtId="0" fontId="170" fillId="0" borderId="17" xfId="0" applyFont="1" applyBorder="1" applyAlignment="1">
      <alignment horizontal="left" wrapText="1"/>
    </xf>
    <xf numFmtId="3" fontId="170" fillId="0" borderId="31" xfId="0" applyNumberFormat="1" applyFont="1" applyBorder="1" applyAlignment="1">
      <alignment wrapText="1"/>
    </xf>
    <xf numFmtId="3" fontId="170" fillId="0" borderId="30" xfId="0" applyNumberFormat="1" applyFont="1" applyBorder="1" applyAlignment="1">
      <alignment wrapText="1"/>
    </xf>
    <xf numFmtId="3" fontId="176" fillId="0" borderId="17" xfId="0" applyNumberFormat="1" applyFont="1" applyBorder="1" applyAlignment="1">
      <alignment horizontal="right" wrapText="1"/>
    </xf>
    <xf numFmtId="3" fontId="171" fillId="0" borderId="17" xfId="0" applyNumberFormat="1" applyFont="1" applyBorder="1" applyAlignment="1">
      <alignment horizontal="center" wrapText="1"/>
    </xf>
    <xf numFmtId="0" fontId="35" fillId="0" borderId="0" xfId="4" applyFont="1" applyAlignment="1"/>
    <xf numFmtId="0" fontId="35" fillId="0" borderId="0" xfId="4" applyFont="1" applyAlignment="1">
      <alignment horizontal="right"/>
    </xf>
    <xf numFmtId="1" fontId="53" fillId="0" borderId="0" xfId="4" applyNumberFormat="1" applyFont="1" applyFill="1" applyBorder="1" applyAlignment="1">
      <alignment horizontal="center" vertical="top" wrapText="1"/>
    </xf>
    <xf numFmtId="49" fontId="64" fillId="0" borderId="0" xfId="4" applyNumberFormat="1" applyFont="1" applyFill="1" applyBorder="1" applyAlignment="1" applyProtection="1">
      <alignment horizontal="left" vertical="top" wrapText="1"/>
      <protection locked="0"/>
    </xf>
    <xf numFmtId="49" fontId="48" fillId="0" borderId="0" xfId="4" applyNumberFormat="1" applyFont="1" applyFill="1" applyBorder="1" applyAlignment="1" applyProtection="1">
      <alignment horizontal="left" vertical="top" wrapText="1"/>
      <protection locked="0"/>
    </xf>
    <xf numFmtId="0" fontId="54" fillId="0" borderId="1" xfId="4" applyFont="1" applyFill="1" applyBorder="1" applyAlignment="1">
      <alignment horizontal="center" vertical="center" wrapText="1"/>
    </xf>
    <xf numFmtId="49" fontId="55" fillId="0" borderId="1" xfId="4" applyNumberFormat="1" applyFont="1" applyFill="1" applyBorder="1" applyAlignment="1">
      <alignment horizontal="center" vertical="center" wrapText="1"/>
    </xf>
    <xf numFmtId="0" fontId="55" fillId="0" borderId="1" xfId="4" applyFont="1" applyFill="1" applyBorder="1" applyAlignment="1">
      <alignment horizontal="center" vertical="center"/>
    </xf>
    <xf numFmtId="0" fontId="55" fillId="0" borderId="1" xfId="4" applyFont="1" applyFill="1" applyBorder="1" applyAlignment="1">
      <alignment horizontal="center" vertical="center" wrapText="1"/>
    </xf>
    <xf numFmtId="0" fontId="9" fillId="0" borderId="5"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wrapText="1"/>
    </xf>
    <xf numFmtId="0" fontId="9" fillId="0" borderId="12" xfId="0" applyFont="1" applyBorder="1" applyAlignment="1">
      <alignment horizontal="center" vertical="center"/>
    </xf>
    <xf numFmtId="0" fontId="2"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46"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49" fontId="5" fillId="0" borderId="5"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46" fillId="0" borderId="5" xfId="0" applyFont="1" applyBorder="1" applyAlignment="1">
      <alignment horizontal="center" vertical="center" wrapText="1"/>
    </xf>
    <xf numFmtId="0" fontId="3" fillId="0" borderId="9" xfId="0" applyFont="1" applyBorder="1" applyAlignment="1">
      <alignment horizontal="center" wrapText="1"/>
    </xf>
    <xf numFmtId="0" fontId="3" fillId="0" borderId="6" xfId="0" applyFont="1" applyBorder="1" applyAlignment="1">
      <alignment horizontal="center" wrapText="1"/>
    </xf>
    <xf numFmtId="0" fontId="0" fillId="0" borderId="3" xfId="0" applyBorder="1" applyAlignment="1">
      <alignment horizontal="center" vertical="center"/>
    </xf>
    <xf numFmtId="0" fontId="0" fillId="0" borderId="9" xfId="0" applyBorder="1" applyAlignment="1">
      <alignment horizontal="center" wrapText="1"/>
    </xf>
    <xf numFmtId="0" fontId="36" fillId="0" borderId="0" xfId="6" applyFont="1" applyAlignment="1">
      <alignment horizontal="center"/>
    </xf>
    <xf numFmtId="0" fontId="61" fillId="0" borderId="10" xfId="0" applyFont="1" applyBorder="1" applyAlignment="1">
      <alignment horizontal="left" wrapText="1"/>
    </xf>
    <xf numFmtId="0" fontId="61" fillId="0" borderId="3" xfId="0" applyFont="1" applyBorder="1" applyAlignment="1">
      <alignment horizontal="left" wrapText="1"/>
    </xf>
    <xf numFmtId="0" fontId="5" fillId="0" borderId="1" xfId="0" applyFont="1" applyBorder="1" applyAlignment="1">
      <alignment horizontal="justify" wrapText="1"/>
    </xf>
    <xf numFmtId="0" fontId="65" fillId="0" borderId="1" xfId="0" applyFont="1" applyBorder="1" applyAlignment="1">
      <alignment horizontal="justify" wrapText="1"/>
    </xf>
    <xf numFmtId="0" fontId="9" fillId="0" borderId="1" xfId="0" applyFont="1"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xf numFmtId="2" fontId="9" fillId="0" borderId="10" xfId="0" applyNumberFormat="1" applyFont="1" applyBorder="1" applyAlignment="1">
      <alignment horizontal="center" vertical="center" wrapText="1"/>
    </xf>
    <xf numFmtId="0" fontId="31" fillId="0" borderId="1" xfId="0" applyFont="1" applyBorder="1" applyAlignment="1">
      <alignment wrapText="1"/>
    </xf>
    <xf numFmtId="0" fontId="7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0" fontId="65" fillId="0" borderId="0" xfId="0" applyFont="1" applyAlignment="1">
      <alignment horizontal="center"/>
    </xf>
    <xf numFmtId="0" fontId="65" fillId="0" borderId="0" xfId="0" applyFont="1" applyAlignment="1">
      <alignment horizontal="left"/>
    </xf>
    <xf numFmtId="0" fontId="67" fillId="0" borderId="6" xfId="0" applyFont="1" applyBorder="1" applyAlignment="1">
      <alignment horizontal="center" vertical="center" wrapText="1"/>
    </xf>
    <xf numFmtId="0" fontId="5" fillId="0" borderId="5" xfId="0" applyFont="1" applyBorder="1" applyAlignment="1">
      <alignment horizontal="center" vertical="center" wrapText="1"/>
    </xf>
    <xf numFmtId="0" fontId="66" fillId="0" borderId="6" xfId="0" applyFont="1" applyBorder="1" applyAlignment="1">
      <alignment horizontal="center" vertical="center" wrapText="1"/>
    </xf>
  </cellXfs>
  <cellStyles count="8">
    <cellStyle name="Гиперссылка" xfId="1" builtinId="8"/>
    <cellStyle name="Обычный" xfId="0" builtinId="0"/>
    <cellStyle name="Обычный_Dod1" xfId="2"/>
    <cellStyle name="Обычный_Dod2" xfId="3"/>
    <cellStyle name="Обычный_Dod5" xfId="4"/>
    <cellStyle name="Обычный_Dod5 " xfId="5"/>
    <cellStyle name="Обычный_Dod6" xfId="6"/>
    <cellStyle name="Обычный_ZV1PIV98" xfId="7"/>
  </cellStyles>
  <dxfs count="1">
    <dxf>
      <font>
        <b/>
        <i/>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9"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1"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3"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5"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7"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9"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5"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7" name="Text Box 1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9" name="Text Box 2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1" name="Text Box 2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3" name="Text Box 2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5" name="Text Box 2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6"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 name="Text Box 2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 name="Text Box 3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 name="Text Box 3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3" name="Text Box 3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4"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5"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7"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9"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1"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2"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3"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5"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7"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9"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81"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3" name="Text Box 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4"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5" name="Text Box 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6"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7" name="Text Box 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8"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9" name="Text Box 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0"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1" name="Text Box 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2"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3" name="Text Box 1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4"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5" name="Text Box 1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6"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7" name="Text Box 1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8"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9" name="Text Box 1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0"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1" name="Text Box 1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2"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3" name="Text Box 2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4"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5" name="Text Box 2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6"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7" name="Text Box 2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8"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9" name="Text Box 2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0"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1" name="Text Box 2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2"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3" name="Text Box 3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4"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5" name="Text Box 3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6"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7" name="Text Box 3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8"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19"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1"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3"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5"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7"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9" name="Text Box 1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1" name="Text Box 1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3" name="Text Box 1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5" name="Text Box 1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7" name="Text Box 1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9" name="Text Box 2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1" name="Text Box 2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3" name="Text Box 2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5" name="Text Box 2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7" name="Text Box 2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9" name="Text Box 3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1" name="Text Box 3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3" name="Text Box 3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5"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6"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7"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8"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9"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0"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61"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2"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63"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165" name="Text Box 11"/>
        <xdr:cNvSpPr txBox="1">
          <a:spLocks noChangeArrowheads="1"/>
        </xdr:cNvSpPr>
      </xdr:nvSpPr>
      <xdr:spPr bwMode="auto">
        <a:xfrm>
          <a:off x="1352550" y="2286000"/>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197"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199"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0"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1"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3"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4"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5"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7"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8"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9"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0"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1"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2"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3"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4"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5" name="Text Box 1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6"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7" name="Text Box 2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9" name="Text Box 2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1" name="Text Box 2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3" name="Text Box 2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5" name="Text Box 2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7" name="Text Box 3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9" name="Text Box 3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1" name="Text Box 3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3"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5"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7"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9"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1"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3"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5"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7"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9"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1" name="Text Box 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2"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3" name="Text Box 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4"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5" name="Text Box 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6"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7" name="Text Box 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8"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9" name="Text Box 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0"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1" name="Text Box 1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2"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3" name="Text Box 1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4"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5" name="Text Box 1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7" name="Text Box 1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8"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9" name="Text Box 1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0"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1" name="Text Box 2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2"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3" name="Text Box 2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5" name="Text Box 2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7" name="Text Box 2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8"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9" name="Text Box 2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81" name="Text Box 3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2"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83" name="Text Box 3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4"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85" name="Text Box 3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87"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88"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89"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1"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3"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5"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7" name="Text Box 1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9" name="Text Box 1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1" name="Text Box 1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3" name="Text Box 1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5" name="Text Box 1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7" name="Text Box 2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9" name="Text Box 2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1" name="Text Box 2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3" name="Text Box 2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5" name="Text Box 2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7" name="Text Box 3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9" name="Text Box 3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1" name="Text Box 3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3"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5"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7"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9"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31"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333" name="Text Box 11"/>
        <xdr:cNvSpPr txBox="1">
          <a:spLocks noChangeArrowheads="1"/>
        </xdr:cNvSpPr>
      </xdr:nvSpPr>
      <xdr:spPr bwMode="auto">
        <a:xfrm>
          <a:off x="1352550" y="2286000"/>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38" name="Text Box 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0" name="Text Box 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1"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2" name="Text Box 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3"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4" name="Text Box 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6" name="Text Box 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7"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8" name="Text Box 1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9"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0" name="Text Box 1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2" name="Text Box 1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3"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4" name="Text Box 1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5"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6" name="Text Box 1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7"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8" name="Text Box 2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9"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0" name="Text Box 2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2" name="Text Box 2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3"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4" name="Text Box 2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6" name="Text Box 2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7"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8" name="Text Box 3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9"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70" name="Text Box 3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1"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72" name="Text Box 3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3"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7"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8"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1"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3"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5"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7"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9"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1"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3"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5"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6"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7"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8"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9" name="Text Box 1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0"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1" name="Text Box 2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2"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3" name="Text Box 2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4"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5" name="Text Box 2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6"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7" name="Text Box 2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8"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9" name="Text Box 2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0"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1" name="Text Box 3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2"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3" name="Text Box 3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5" name="Text Box 3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7"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9"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1"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3"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5"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7"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9"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51"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53"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55" name="Text Box 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6"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57" name="Text Box 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8"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59" name="Text Box 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1" name="Text Box 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2"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3" name="Text Box 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4"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5" name="Text Box 1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6"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7" name="Text Box 1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8"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9" name="Text Box 1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1" name="Text Box 1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2"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3" name="Text Box 1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5" name="Text Box 2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6"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7" name="Text Box 2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8"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9" name="Text Box 2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0"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1" name="Text Box 2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3" name="Text Box 2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4"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5" name="Text Box 3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6"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7" name="Text Box 3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8"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9" name="Text Box 3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1"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2"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3"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4"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5"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6"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7"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8"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9"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0"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1" name="Text Box 1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2"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3" name="Text Box 1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4"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5" name="Text Box 1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7" name="Text Box 1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9" name="Text Box 1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1" name="Text Box 2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3" name="Text Box 2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5" name="Text Box 2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7" name="Text Box 2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9" name="Text Box 2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1" name="Text Box 3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3" name="Text Box 3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5" name="Text Box 3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7"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9"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31"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33"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35"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537" name="Text Box 11"/>
        <xdr:cNvSpPr txBox="1">
          <a:spLocks noChangeArrowheads="1"/>
        </xdr:cNvSpPr>
      </xdr:nvSpPr>
      <xdr:spPr bwMode="auto">
        <a:xfrm>
          <a:off x="1352550" y="2286000"/>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69"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1"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3"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5"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7"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9"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1"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3"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5"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7" name="Text Box 1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8"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9" name="Text Box 2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0"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1" name="Text Box 2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2"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3" name="Text Box 2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5" name="Text Box 2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6"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7" name="Text Box 2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8"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9" name="Text Box 3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0"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1" name="Text Box 3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2"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3" name="Text Box 3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4"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5"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7"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9"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1"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3"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5"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7"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9"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21"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3" name="Text Box 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4"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5" name="Text Box 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6"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7" name="Text Box 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8"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9" name="Text Box 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0"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1" name="Text Box 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2"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3" name="Text Box 1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4"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5" name="Text Box 1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6"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7" name="Text Box 1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8"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9" name="Text Box 1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0"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1" name="Text Box 1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2"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3" name="Text Box 2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4"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5" name="Text Box 2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6"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7" name="Text Box 2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8"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9" name="Text Box 2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0"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1" name="Text Box 2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2"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3" name="Text Box 3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4"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5" name="Text Box 3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6"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7" name="Text Box 3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8"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59"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1"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3"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5"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7"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9" name="Text Box 1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1" name="Text Box 1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3" name="Text Box 1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5" name="Text Box 1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7" name="Text Box 1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9" name="Text Box 2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1" name="Text Box 2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3" name="Text Box 2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5" name="Text Box 2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7" name="Text Box 2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9" name="Text Box 3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1" name="Text Box 3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3" name="Text Box 3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5"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7"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9"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701"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703"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705" name="Text Box 11"/>
        <xdr:cNvSpPr txBox="1">
          <a:spLocks noChangeArrowheads="1"/>
        </xdr:cNvSpPr>
      </xdr:nvSpPr>
      <xdr:spPr bwMode="auto">
        <a:xfrm>
          <a:off x="1352550" y="2286000"/>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6"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7"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8"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9"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0" name="Text Box 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1"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2" name="Text Box 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3"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4" name="Text Box 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5"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6" name="Text Box 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7"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8" name="Text Box 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9"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0" name="Text Box 1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1"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2" name="Text Box 1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3"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4" name="Text Box 1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5"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6" name="Text Box 1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7"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8" name="Text Box 1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9"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0" name="Text Box 2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1"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2" name="Text Box 2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3"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4" name="Text Box 2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5"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6" name="Text Box 2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7"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8" name="Text Box 2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9"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40" name="Text Box 3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1"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42" name="Text Box 3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3"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44" name="Text Box 3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5"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647700</xdr:colOff>
      <xdr:row>0</xdr:row>
      <xdr:rowOff>171450</xdr:rowOff>
    </xdr:from>
    <xdr:to>
      <xdr:col>5</xdr:col>
      <xdr:colOff>1028700</xdr:colOff>
      <xdr:row>3</xdr:row>
      <xdr:rowOff>428625</xdr:rowOff>
    </xdr:to>
    <xdr:sp macro="" textlink="">
      <xdr:nvSpPr>
        <xdr:cNvPr id="62473" name="Text Box 1"/>
        <xdr:cNvSpPr txBox="1">
          <a:spLocks noChangeArrowheads="1"/>
        </xdr:cNvSpPr>
      </xdr:nvSpPr>
      <xdr:spPr bwMode="auto">
        <a:xfrm>
          <a:off x="4695825" y="171450"/>
          <a:ext cx="2914650" cy="91440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міської ради </a:t>
          </a:r>
        </a:p>
        <a:p>
          <a:pPr algn="l" rtl="0">
            <a:defRPr sz="1000"/>
          </a:pPr>
          <a:r>
            <a:rPr lang="en-US" sz="1400" b="0" i="0" u="none" strike="noStrike" baseline="0">
              <a:solidFill>
                <a:srgbClr val="000000"/>
              </a:solidFill>
              <a:latin typeface="Times New Roman"/>
              <a:cs typeface="Times New Roman"/>
            </a:rPr>
            <a:t>__</a:t>
          </a:r>
          <a:r>
            <a:rPr lang="ru-RU" sz="1400" b="0" i="0" u="none" strike="noStrike" baseline="0">
              <a:solidFill>
                <a:srgbClr val="000000"/>
              </a:solidFill>
              <a:latin typeface="Times New Roman"/>
              <a:cs typeface="Times New Roman"/>
            </a:rPr>
            <a:t>_________2017 року №_____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114252</xdr:colOff>
      <xdr:row>0</xdr:row>
      <xdr:rowOff>129153</xdr:rowOff>
    </xdr:from>
    <xdr:to>
      <xdr:col>16</xdr:col>
      <xdr:colOff>648070</xdr:colOff>
      <xdr:row>3</xdr:row>
      <xdr:rowOff>492395</xdr:rowOff>
    </xdr:to>
    <xdr:sp macro="" textlink="">
      <xdr:nvSpPr>
        <xdr:cNvPr id="51278" name="Text Box 1"/>
        <xdr:cNvSpPr txBox="1">
          <a:spLocks noChangeArrowheads="1"/>
        </xdr:cNvSpPr>
      </xdr:nvSpPr>
      <xdr:spPr bwMode="auto">
        <a:xfrm>
          <a:off x="12803489" y="129153"/>
          <a:ext cx="2939284" cy="95250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міської ради </a:t>
          </a:r>
        </a:p>
        <a:p>
          <a:pPr algn="l" rtl="0">
            <a:defRPr sz="1000"/>
          </a:pPr>
          <a:r>
            <a:rPr lang="ru-RU" sz="1400" b="0" i="0" u="none" strike="noStrike" baseline="0">
              <a:solidFill>
                <a:srgbClr val="000000"/>
              </a:solidFill>
              <a:latin typeface="Times New Roman"/>
              <a:cs typeface="Times New Roman"/>
            </a:rPr>
            <a:t>    _____________2017 року  №_____</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12</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2</xdr:row>
      <xdr:rowOff>9525</xdr:rowOff>
    </xdr:from>
    <xdr:to>
      <xdr:col>11</xdr:col>
      <xdr:colOff>38100</xdr:colOff>
      <xdr:row>3</xdr:row>
      <xdr:rowOff>390525</xdr:rowOff>
    </xdr:to>
    <xdr:sp macro="" textlink="">
      <xdr:nvSpPr>
        <xdr:cNvPr id="51203" name="Text Box 3"/>
        <xdr:cNvSpPr txBox="1">
          <a:spLocks noChangeArrowheads="1"/>
        </xdr:cNvSpPr>
      </xdr:nvSpPr>
      <xdr:spPr bwMode="auto">
        <a:xfrm>
          <a:off x="1704975" y="495300"/>
          <a:ext cx="9001125" cy="64770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міського бюджету на 2017 рік</a:t>
          </a:r>
        </a:p>
        <a:p>
          <a:pPr algn="ctr" rtl="0">
            <a:defRPr sz="1000"/>
          </a:pPr>
          <a:r>
            <a:rPr lang="ru-RU" sz="18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000" b="1" i="0" u="none" strike="noStrike" baseline="0">
            <a:solidFill>
              <a:srgbClr val="000000"/>
            </a:solidFill>
            <a:latin typeface="Times New Roman"/>
            <a:cs typeface="Times New Roman"/>
          </a:endParaRPr>
        </a:p>
        <a:p>
          <a:pPr algn="ctr" rtl="0">
            <a:defRPr sz="1000"/>
          </a:pPr>
          <a:r>
            <a:rPr lang="ru-RU" sz="1000" b="1" i="0" u="none" strike="noStrike" baseline="0">
              <a:solidFill>
                <a:srgbClr val="000000"/>
              </a:solidFill>
              <a:latin typeface="Times New Roman"/>
              <a:cs typeface="Times New Roman"/>
            </a:rPr>
            <a:t> </a:t>
          </a:r>
        </a:p>
      </xdr:txBody>
    </xdr:sp>
    <xdr:clientData/>
  </xdr:twoCellAnchor>
  <xdr:twoCellAnchor>
    <xdr:from>
      <xdr:col>3</xdr:col>
      <xdr:colOff>1323975</xdr:colOff>
      <xdr:row>162</xdr:row>
      <xdr:rowOff>409575</xdr:rowOff>
    </xdr:from>
    <xdr:to>
      <xdr:col>11</xdr:col>
      <xdr:colOff>628650</xdr:colOff>
      <xdr:row>163</xdr:row>
      <xdr:rowOff>352425</xdr:rowOff>
    </xdr:to>
    <xdr:sp macro="" textlink="">
      <xdr:nvSpPr>
        <xdr:cNvPr id="51313" name="Rectangle 4"/>
        <xdr:cNvSpPr>
          <a:spLocks noChangeArrowheads="1"/>
        </xdr:cNvSpPr>
      </xdr:nvSpPr>
      <xdr:spPr bwMode="auto">
        <a:xfrm>
          <a:off x="3305175" y="26965275"/>
          <a:ext cx="9267825" cy="3810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1800" b="1" i="0" u="none" strike="noStrike" baseline="0">
              <a:solidFill>
                <a:srgbClr val="000000"/>
              </a:solidFill>
              <a:latin typeface="Times New Roman"/>
              <a:cs typeface="Times New Roman"/>
            </a:rPr>
            <a:t>Секретар міської ради                                                            І.Шумра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10</xdr:col>
      <xdr:colOff>155626</xdr:colOff>
      <xdr:row>6</xdr:row>
      <xdr:rowOff>0</xdr:rowOff>
    </xdr:to>
    <xdr:sp macro="" textlink="">
      <xdr:nvSpPr>
        <xdr:cNvPr id="53306" name="Rectangle 1"/>
        <xdr:cNvSpPr>
          <a:spLocks noChangeArrowheads="1"/>
        </xdr:cNvSpPr>
      </xdr:nvSpPr>
      <xdr:spPr bwMode="auto">
        <a:xfrm>
          <a:off x="13677900" y="28575"/>
          <a:ext cx="4133850" cy="1228725"/>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4</a:t>
          </a:r>
        </a:p>
        <a:p>
          <a:pPr algn="l" rtl="0">
            <a:defRPr sz="1000"/>
          </a:pPr>
          <a:r>
            <a:rPr lang="ru-RU" sz="1600" b="0" i="0" u="none" strike="noStrike" baseline="0">
              <a:solidFill>
                <a:srgbClr val="000000"/>
              </a:solidFill>
              <a:latin typeface="Times New Roman"/>
              <a:cs typeface="Times New Roman"/>
            </a:rPr>
            <a:t>      до рішення міської ради</a:t>
          </a:r>
        </a:p>
        <a:p>
          <a:pPr algn="l" rtl="0">
            <a:defRPr sz="1000"/>
          </a:pPr>
          <a:r>
            <a:rPr lang="ru-RU" sz="1600" b="0" i="0" u="none" strike="noStrike" baseline="0">
              <a:solidFill>
                <a:srgbClr val="000000"/>
              </a:solidFill>
              <a:latin typeface="Times New Roman"/>
              <a:cs typeface="Times New Roman"/>
            </a:rPr>
            <a:t>  _______________2017 року  №______</a:t>
          </a:r>
        </a:p>
      </xdr:txBody>
    </xdr:sp>
    <xdr:clientData/>
  </xdr:twoCellAnchor>
  <xdr:twoCellAnchor>
    <xdr:from>
      <xdr:col>0</xdr:col>
      <xdr:colOff>762000</xdr:colOff>
      <xdr:row>2</xdr:row>
      <xdr:rowOff>66675</xdr:rowOff>
    </xdr:from>
    <xdr:to>
      <xdr:col>5</xdr:col>
      <xdr:colOff>476250</xdr:colOff>
      <xdr:row>5</xdr:row>
      <xdr:rowOff>66675</xdr:rowOff>
    </xdr:to>
    <xdr:sp macro="" textlink="">
      <xdr:nvSpPr>
        <xdr:cNvPr id="53607" name="Rectangle 2"/>
        <xdr:cNvSpPr>
          <a:spLocks noChangeArrowheads="1"/>
        </xdr:cNvSpPr>
      </xdr:nvSpPr>
      <xdr:spPr bwMode="auto">
        <a:xfrm>
          <a:off x="762000" y="466725"/>
          <a:ext cx="12277725" cy="676275"/>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переліку об'єктів, видатки на які у 2017 році будуть проводитися за рахунок коштів бюджету розвитку</a:t>
          </a:r>
        </a:p>
      </xdr:txBody>
    </xdr:sp>
    <xdr:clientData/>
  </xdr:twoCellAnchor>
  <xdr:twoCellAnchor>
    <xdr:from>
      <xdr:col>3</xdr:col>
      <xdr:colOff>265430</xdr:colOff>
      <xdr:row>62</xdr:row>
      <xdr:rowOff>0</xdr:rowOff>
    </xdr:from>
    <xdr:to>
      <xdr:col>6</xdr:col>
      <xdr:colOff>457200</xdr:colOff>
      <xdr:row>63</xdr:row>
      <xdr:rowOff>292099</xdr:rowOff>
    </xdr:to>
    <xdr:sp macro="" textlink="">
      <xdr:nvSpPr>
        <xdr:cNvPr id="53326" name="Rectangle 3"/>
        <xdr:cNvSpPr>
          <a:spLocks noChangeArrowheads="1"/>
        </xdr:cNvSpPr>
      </xdr:nvSpPr>
      <xdr:spPr bwMode="auto">
        <a:xfrm>
          <a:off x="4316730" y="13335000"/>
          <a:ext cx="12002770" cy="6476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1600" b="1" i="0" u="none" strike="noStrike" baseline="0">
            <a:solidFill>
              <a:srgbClr val="000000"/>
            </a:solidFill>
            <a:latin typeface="Times New Roman"/>
            <a:cs typeface="Times New Roman"/>
          </a:endParaRPr>
        </a:p>
        <a:p>
          <a:pPr algn="l" rtl="0">
            <a:defRPr sz="1000"/>
          </a:pPr>
          <a:r>
            <a:rPr lang="ru-RU" sz="2000" b="1" i="0" u="none" strike="noStrike" baseline="0">
              <a:solidFill>
                <a:srgbClr val="000000"/>
              </a:solidFill>
              <a:latin typeface="Times New Roman"/>
              <a:cs typeface="Times New Roman"/>
            </a:rPr>
            <a:t>                                Секретар міської ради                                                            І.Шумра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933451</xdr:colOff>
      <xdr:row>0</xdr:row>
      <xdr:rowOff>47621</xdr:rowOff>
    </xdr:from>
    <xdr:to>
      <xdr:col>9</xdr:col>
      <xdr:colOff>1066800</xdr:colOff>
      <xdr:row>4</xdr:row>
      <xdr:rowOff>123821</xdr:rowOff>
    </xdr:to>
    <xdr:sp macro="" textlink="">
      <xdr:nvSpPr>
        <xdr:cNvPr id="2" name="Rectangle 1"/>
        <xdr:cNvSpPr>
          <a:spLocks noChangeArrowheads="1"/>
        </xdr:cNvSpPr>
      </xdr:nvSpPr>
      <xdr:spPr bwMode="auto">
        <a:xfrm flipV="1">
          <a:off x="4438651" y="47621"/>
          <a:ext cx="3438524" cy="7524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Додаток  5 </a:t>
          </a:r>
        </a:p>
        <a:p>
          <a:pPr algn="l" rtl="0">
            <a:defRPr sz="1000"/>
          </a:pPr>
          <a:r>
            <a:rPr lang="ru-RU" sz="1400" b="0" i="0" u="none" strike="noStrike" baseline="0">
              <a:solidFill>
                <a:srgbClr val="000000"/>
              </a:solidFill>
              <a:latin typeface="Times New Roman"/>
              <a:cs typeface="Times New Roman"/>
            </a:rPr>
            <a:t>    до рішення міської ради</a:t>
          </a:r>
        </a:p>
        <a:p>
          <a:pPr algn="l" rtl="0">
            <a:defRPr sz="1000"/>
          </a:pPr>
          <a:r>
            <a:rPr lang="ru-RU" sz="1400" b="0" i="0" u="none" strike="noStrike" baseline="0">
              <a:solidFill>
                <a:srgbClr val="000000"/>
              </a:solidFill>
              <a:latin typeface="Times New Roman"/>
              <a:cs typeface="Times New Roman"/>
            </a:rPr>
            <a:t>  ______________ 2017 року №_____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twoCellAnchor>
    <xdr:from>
      <xdr:col>0</xdr:col>
      <xdr:colOff>476251</xdr:colOff>
      <xdr:row>5</xdr:row>
      <xdr:rowOff>0</xdr:rowOff>
    </xdr:from>
    <xdr:to>
      <xdr:col>9</xdr:col>
      <xdr:colOff>609600</xdr:colOff>
      <xdr:row>8</xdr:row>
      <xdr:rowOff>323850</xdr:rowOff>
    </xdr:to>
    <xdr:sp macro="" textlink="">
      <xdr:nvSpPr>
        <xdr:cNvPr id="3" name="Rectangle 2"/>
        <xdr:cNvSpPr>
          <a:spLocks noChangeArrowheads="1"/>
        </xdr:cNvSpPr>
      </xdr:nvSpPr>
      <xdr:spPr bwMode="auto">
        <a:xfrm>
          <a:off x="476251" y="838200"/>
          <a:ext cx="6943724" cy="1028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400" b="1" i="0" u="none" strike="noStrike" baseline="0">
              <a:solidFill>
                <a:srgbClr val="000000"/>
              </a:solidFill>
              <a:latin typeface="Times New Roman"/>
              <a:cs typeface="Times New Roman"/>
            </a:rPr>
            <a:t>             </a:t>
          </a:r>
          <a:r>
            <a:rPr lang="ru-RU" sz="1600" b="1" i="0" u="none" strike="noStrike" baseline="0">
              <a:solidFill>
                <a:srgbClr val="000000"/>
              </a:solidFill>
              <a:latin typeface="Times New Roman"/>
              <a:cs typeface="Times New Roman"/>
            </a:rPr>
            <a:t> </a:t>
          </a:r>
        </a:p>
        <a:p>
          <a:pPr algn="ctr" rtl="0">
            <a:defRPr sz="1000"/>
          </a:pPr>
          <a:r>
            <a:rPr lang="ru-RU" sz="1600" b="1" i="0" u="none" strike="noStrike" baseline="0">
              <a:solidFill>
                <a:srgbClr val="000000"/>
              </a:solidFill>
              <a:latin typeface="Times New Roman"/>
              <a:cs typeface="Times New Roman"/>
            </a:rPr>
            <a:t>                   Зміни до міжбюджетних трансфертів </a:t>
          </a:r>
        </a:p>
        <a:p>
          <a:pPr algn="ctr" rtl="0">
            <a:defRPr sz="1000"/>
          </a:pPr>
          <a:r>
            <a:rPr lang="ru-RU" sz="1600" b="1" i="0" u="none" strike="noStrike" baseline="0">
              <a:solidFill>
                <a:srgbClr val="000000"/>
              </a:solidFill>
              <a:latin typeface="Times New Roman"/>
              <a:cs typeface="Times New Roman"/>
            </a:rPr>
            <a:t>               з бюджету м. Вараш місцевим/державному                                                                                                                                                                                                                                                                                                                                                                                                                                          </a:t>
          </a:r>
        </a:p>
        <a:p>
          <a:pPr algn="ctr" rtl="0">
            <a:defRPr sz="1000"/>
          </a:pPr>
          <a:r>
            <a:rPr lang="ru-RU" sz="1600" b="1" i="0" u="none" strike="noStrike" baseline="0">
              <a:solidFill>
                <a:srgbClr val="000000"/>
              </a:solidFill>
              <a:latin typeface="Times New Roman"/>
              <a:cs typeface="Times New Roman"/>
            </a:rPr>
            <a:t>            бюджетам на 2017 рік </a:t>
          </a:r>
        </a:p>
      </xdr:txBody>
    </xdr:sp>
    <xdr:clientData/>
  </xdr:twoCellAnchor>
  <xdr:twoCellAnchor>
    <xdr:from>
      <xdr:col>0</xdr:col>
      <xdr:colOff>257175</xdr:colOff>
      <xdr:row>22</xdr:row>
      <xdr:rowOff>28575</xdr:rowOff>
    </xdr:from>
    <xdr:to>
      <xdr:col>9</xdr:col>
      <xdr:colOff>1247775</xdr:colOff>
      <xdr:row>23</xdr:row>
      <xdr:rowOff>152400</xdr:rowOff>
    </xdr:to>
    <xdr:sp macro="" textlink="">
      <xdr:nvSpPr>
        <xdr:cNvPr id="4" name="Rectangle 3"/>
        <xdr:cNvSpPr>
          <a:spLocks noChangeArrowheads="1"/>
        </xdr:cNvSpPr>
      </xdr:nvSpPr>
      <xdr:spPr bwMode="auto">
        <a:xfrm>
          <a:off x="257175" y="8029575"/>
          <a:ext cx="8039100" cy="3810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1600" b="1" i="0" u="none" strike="noStrike" baseline="0">
              <a:solidFill>
                <a:srgbClr val="000000"/>
              </a:solidFill>
              <a:latin typeface="Times New Roman"/>
              <a:cs typeface="Times New Roman"/>
            </a:rPr>
            <a:t> </a:t>
          </a:r>
          <a:r>
            <a:rPr lang="en-US" sz="1600" b="1" i="0" u="none" strike="noStrike" baseline="0">
              <a:solidFill>
                <a:srgbClr val="000000"/>
              </a:solidFill>
              <a:latin typeface="Times New Roman"/>
              <a:cs typeface="Times New Roman"/>
            </a:rPr>
            <a:t>                         </a:t>
          </a:r>
          <a:r>
            <a:rPr lang="ru-RU" sz="1600" b="1" i="0" u="none" strike="noStrike" baseline="0">
              <a:solidFill>
                <a:srgbClr val="000000"/>
              </a:solidFill>
              <a:latin typeface="Times New Roman"/>
              <a:cs typeface="Times New Roman"/>
            </a:rPr>
            <a:t>Секретар міської ради                                                І.Шумра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2667000</xdr:colOff>
      <xdr:row>0</xdr:row>
      <xdr:rowOff>0</xdr:rowOff>
    </xdr:from>
    <xdr:to>
      <xdr:col>8</xdr:col>
      <xdr:colOff>10898</xdr:colOff>
      <xdr:row>4</xdr:row>
      <xdr:rowOff>0</xdr:rowOff>
    </xdr:to>
    <xdr:sp macro="" textlink="">
      <xdr:nvSpPr>
        <xdr:cNvPr id="2" name="Rectangle 1"/>
        <xdr:cNvSpPr>
          <a:spLocks noChangeArrowheads="1"/>
        </xdr:cNvSpPr>
      </xdr:nvSpPr>
      <xdr:spPr bwMode="auto">
        <a:xfrm>
          <a:off x="6638925" y="0"/>
          <a:ext cx="3401798"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558165</xdr:colOff>
      <xdr:row>4</xdr:row>
      <xdr:rowOff>34925</xdr:rowOff>
    </xdr:from>
    <xdr:to>
      <xdr:col>6</xdr:col>
      <xdr:colOff>274318</xdr:colOff>
      <xdr:row>7</xdr:row>
      <xdr:rowOff>217748</xdr:rowOff>
    </xdr:to>
    <xdr:sp macro="" textlink="">
      <xdr:nvSpPr>
        <xdr:cNvPr id="3" name="Rectangle 2"/>
        <xdr:cNvSpPr>
          <a:spLocks noChangeArrowheads="1"/>
        </xdr:cNvSpPr>
      </xdr:nvSpPr>
      <xdr:spPr bwMode="auto">
        <a:xfrm>
          <a:off x="558165" y="920750"/>
          <a:ext cx="7602853" cy="963873"/>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переліку</a:t>
          </a:r>
        </a:p>
        <a:p>
          <a:pPr algn="ctr" rtl="0">
            <a:defRPr sz="1000"/>
          </a:pPr>
          <a:r>
            <a:rPr lang="ru-RU" sz="1700" b="1" i="0" u="none" strike="noStrike" baseline="0">
              <a:solidFill>
                <a:srgbClr val="000000"/>
              </a:solidFill>
              <a:latin typeface="Times New Roman"/>
              <a:cs typeface="Times New Roman"/>
            </a:rPr>
            <a:t>    місцевих (регіональних) програм, які фінансуватимуться за рахунок коштів бюджету  м.Кузнецовськ у 2015 році</a:t>
          </a:r>
        </a:p>
      </xdr:txBody>
    </xdr:sp>
    <xdr:clientData/>
  </xdr:twoCellAnchor>
  <xdr:twoCellAnchor>
    <xdr:from>
      <xdr:col>5</xdr:col>
      <xdr:colOff>28575</xdr:colOff>
      <xdr:row>0</xdr:row>
      <xdr:rowOff>0</xdr:rowOff>
    </xdr:from>
    <xdr:to>
      <xdr:col>8</xdr:col>
      <xdr:colOff>0</xdr:colOff>
      <xdr:row>3</xdr:row>
      <xdr:rowOff>447675</xdr:rowOff>
    </xdr:to>
    <xdr:sp macro="" textlink="">
      <xdr:nvSpPr>
        <xdr:cNvPr id="4" name="Rectangle 1"/>
        <xdr:cNvSpPr>
          <a:spLocks noChangeArrowheads="1"/>
        </xdr:cNvSpPr>
      </xdr:nvSpPr>
      <xdr:spPr bwMode="auto">
        <a:xfrm>
          <a:off x="6829425" y="0"/>
          <a:ext cx="3200400"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        Додаток 6</a:t>
          </a:r>
        </a:p>
        <a:p>
          <a:pPr algn="l" rtl="0">
            <a:defRPr sz="1000"/>
          </a:pPr>
          <a:r>
            <a:rPr lang="ru-RU" sz="1600" b="0" i="0" u="none" strike="noStrike" baseline="0">
              <a:solidFill>
                <a:srgbClr val="000000"/>
              </a:solidFill>
              <a:latin typeface="Times New Roman"/>
              <a:cs typeface="Times New Roman"/>
            </a:rPr>
            <a:t>      до  рішення  міської ради                                          </a:t>
          </a:r>
        </a:p>
        <a:p>
          <a:pPr algn="l" rtl="0">
            <a:defRPr sz="1000"/>
          </a:pPr>
          <a:r>
            <a:rPr lang="ru-RU" sz="1600" b="0" i="0" u="none" strike="noStrike" baseline="0">
              <a:solidFill>
                <a:srgbClr val="000000"/>
              </a:solidFill>
              <a:latin typeface="Times New Roman"/>
              <a:cs typeface="Times New Roman"/>
            </a:rPr>
            <a:t>    ___________2017 року  №___</a:t>
          </a:r>
        </a:p>
      </xdr:txBody>
    </xdr:sp>
    <xdr:clientData/>
  </xdr:twoCellAnchor>
  <xdr:twoCellAnchor>
    <xdr:from>
      <xdr:col>0</xdr:col>
      <xdr:colOff>558165</xdr:colOff>
      <xdr:row>4</xdr:row>
      <xdr:rowOff>34925</xdr:rowOff>
    </xdr:from>
    <xdr:to>
      <xdr:col>6</xdr:col>
      <xdr:colOff>274318</xdr:colOff>
      <xdr:row>7</xdr:row>
      <xdr:rowOff>217748</xdr:rowOff>
    </xdr:to>
    <xdr:sp macro="" textlink="">
      <xdr:nvSpPr>
        <xdr:cNvPr id="5" name="Rectangle 2"/>
        <xdr:cNvSpPr>
          <a:spLocks noChangeArrowheads="1"/>
        </xdr:cNvSpPr>
      </xdr:nvSpPr>
      <xdr:spPr bwMode="auto">
        <a:xfrm>
          <a:off x="558165" y="920750"/>
          <a:ext cx="7602853" cy="963873"/>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переліку</a:t>
          </a:r>
        </a:p>
        <a:p>
          <a:pPr algn="ctr" rtl="0">
            <a:defRPr sz="1000"/>
          </a:pPr>
          <a:r>
            <a:rPr lang="ru-RU" sz="1700" b="1" i="0" u="none" strike="noStrike" baseline="0">
              <a:solidFill>
                <a:srgbClr val="000000"/>
              </a:solidFill>
              <a:latin typeface="Times New Roman"/>
              <a:cs typeface="Times New Roman"/>
            </a:rPr>
            <a:t>    місцевих (регіональних) програм, які фінансуватимуться за рахунок коштів міського бюджету  у 2017  році</a:t>
          </a:r>
        </a:p>
      </xdr:txBody>
    </xdr:sp>
    <xdr:clientData/>
  </xdr:twoCellAnchor>
  <xdr:twoCellAnchor>
    <xdr:from>
      <xdr:col>0</xdr:col>
      <xdr:colOff>609600</xdr:colOff>
      <xdr:row>77</xdr:row>
      <xdr:rowOff>469726</xdr:rowOff>
    </xdr:from>
    <xdr:to>
      <xdr:col>7</xdr:col>
      <xdr:colOff>323850</xdr:colOff>
      <xdr:row>78</xdr:row>
      <xdr:rowOff>76200</xdr:rowOff>
    </xdr:to>
    <xdr:sp macro="" textlink="">
      <xdr:nvSpPr>
        <xdr:cNvPr id="6" name="Rectangle 3"/>
        <xdr:cNvSpPr>
          <a:spLocks noChangeArrowheads="1"/>
        </xdr:cNvSpPr>
      </xdr:nvSpPr>
      <xdr:spPr bwMode="auto">
        <a:xfrm>
          <a:off x="609600" y="43789426"/>
          <a:ext cx="8667750" cy="644699"/>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600" b="0" i="0" u="none" strike="noStrike" baseline="0">
              <a:solidFill>
                <a:srgbClr val="000000"/>
              </a:solidFill>
              <a:latin typeface="Times New Roman"/>
              <a:cs typeface="Times New Roman"/>
            </a:rPr>
            <a:t>                  </a:t>
          </a:r>
          <a:r>
            <a:rPr lang="ru-RU" sz="1600" b="1" i="0" u="none" strike="noStrike" baseline="0">
              <a:solidFill>
                <a:srgbClr val="000000"/>
              </a:solidFill>
              <a:latin typeface="Times New Roman"/>
              <a:cs typeface="Times New Roman"/>
            </a:rPr>
            <a:t>Секретар міської ради                                                            І.Шумра</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view="pageBreakPreview" zoomScale="60" zoomScaleNormal="100" workbookViewId="0">
      <selection activeCell="E95" sqref="E95"/>
    </sheetView>
  </sheetViews>
  <sheetFormatPr defaultRowHeight="12.75" x14ac:dyDescent="0.2"/>
  <cols>
    <col min="1" max="1" width="16.42578125" style="25" customWidth="1"/>
    <col min="2" max="2" width="76.28515625" style="25" customWidth="1"/>
    <col min="3" max="3" width="28.5703125" style="25" customWidth="1"/>
    <col min="4" max="4" width="26.28515625" style="25" customWidth="1"/>
    <col min="5" max="5" width="27.42578125" style="25" customWidth="1"/>
    <col min="6" max="6" width="15.5703125" style="25" customWidth="1"/>
    <col min="7" max="7" width="11" style="25" customWidth="1"/>
    <col min="8" max="256" width="9.140625" style="25"/>
    <col min="257" max="257" width="16.42578125" style="25" customWidth="1"/>
    <col min="258" max="258" width="76.28515625" style="25" customWidth="1"/>
    <col min="259" max="259" width="28.5703125" style="25" customWidth="1"/>
    <col min="260" max="260" width="26.28515625" style="25" customWidth="1"/>
    <col min="261" max="261" width="27.42578125" style="25" customWidth="1"/>
    <col min="262" max="262" width="15.5703125" style="25" customWidth="1"/>
    <col min="263" max="263" width="11" style="25" customWidth="1"/>
    <col min="264" max="512" width="9.140625" style="25"/>
    <col min="513" max="513" width="16.42578125" style="25" customWidth="1"/>
    <col min="514" max="514" width="76.28515625" style="25" customWidth="1"/>
    <col min="515" max="515" width="28.5703125" style="25" customWidth="1"/>
    <col min="516" max="516" width="26.28515625" style="25" customWidth="1"/>
    <col min="517" max="517" width="27.42578125" style="25" customWidth="1"/>
    <col min="518" max="518" width="15.5703125" style="25" customWidth="1"/>
    <col min="519" max="519" width="11" style="25" customWidth="1"/>
    <col min="520" max="768" width="9.140625" style="25"/>
    <col min="769" max="769" width="16.42578125" style="25" customWidth="1"/>
    <col min="770" max="770" width="76.28515625" style="25" customWidth="1"/>
    <col min="771" max="771" width="28.5703125" style="25" customWidth="1"/>
    <col min="772" max="772" width="26.28515625" style="25" customWidth="1"/>
    <col min="773" max="773" width="27.42578125" style="25" customWidth="1"/>
    <col min="774" max="774" width="15.5703125" style="25" customWidth="1"/>
    <col min="775" max="775" width="11" style="25" customWidth="1"/>
    <col min="776" max="1024" width="9.140625" style="25"/>
    <col min="1025" max="1025" width="16.42578125" style="25" customWidth="1"/>
    <col min="1026" max="1026" width="76.28515625" style="25" customWidth="1"/>
    <col min="1027" max="1027" width="28.5703125" style="25" customWidth="1"/>
    <col min="1028" max="1028" width="26.28515625" style="25" customWidth="1"/>
    <col min="1029" max="1029" width="27.42578125" style="25" customWidth="1"/>
    <col min="1030" max="1030" width="15.5703125" style="25" customWidth="1"/>
    <col min="1031" max="1031" width="11" style="25" customWidth="1"/>
    <col min="1032" max="1280" width="9.140625" style="25"/>
    <col min="1281" max="1281" width="16.42578125" style="25" customWidth="1"/>
    <col min="1282" max="1282" width="76.28515625" style="25" customWidth="1"/>
    <col min="1283" max="1283" width="28.5703125" style="25" customWidth="1"/>
    <col min="1284" max="1284" width="26.28515625" style="25" customWidth="1"/>
    <col min="1285" max="1285" width="27.42578125" style="25" customWidth="1"/>
    <col min="1286" max="1286" width="15.5703125" style="25" customWidth="1"/>
    <col min="1287" max="1287" width="11" style="25" customWidth="1"/>
    <col min="1288" max="1536" width="9.140625" style="25"/>
    <col min="1537" max="1537" width="16.42578125" style="25" customWidth="1"/>
    <col min="1538" max="1538" width="76.28515625" style="25" customWidth="1"/>
    <col min="1539" max="1539" width="28.5703125" style="25" customWidth="1"/>
    <col min="1540" max="1540" width="26.28515625" style="25" customWidth="1"/>
    <col min="1541" max="1541" width="27.42578125" style="25" customWidth="1"/>
    <col min="1542" max="1542" width="15.5703125" style="25" customWidth="1"/>
    <col min="1543" max="1543" width="11" style="25" customWidth="1"/>
    <col min="1544" max="1792" width="9.140625" style="25"/>
    <col min="1793" max="1793" width="16.42578125" style="25" customWidth="1"/>
    <col min="1794" max="1794" width="76.28515625" style="25" customWidth="1"/>
    <col min="1795" max="1795" width="28.5703125" style="25" customWidth="1"/>
    <col min="1796" max="1796" width="26.28515625" style="25" customWidth="1"/>
    <col min="1797" max="1797" width="27.42578125" style="25" customWidth="1"/>
    <col min="1798" max="1798" width="15.5703125" style="25" customWidth="1"/>
    <col min="1799" max="1799" width="11" style="25" customWidth="1"/>
    <col min="1800" max="2048" width="9.140625" style="25"/>
    <col min="2049" max="2049" width="16.42578125" style="25" customWidth="1"/>
    <col min="2050" max="2050" width="76.28515625" style="25" customWidth="1"/>
    <col min="2051" max="2051" width="28.5703125" style="25" customWidth="1"/>
    <col min="2052" max="2052" width="26.28515625" style="25" customWidth="1"/>
    <col min="2053" max="2053" width="27.42578125" style="25" customWidth="1"/>
    <col min="2054" max="2054" width="15.5703125" style="25" customWidth="1"/>
    <col min="2055" max="2055" width="11" style="25" customWidth="1"/>
    <col min="2056" max="2304" width="9.140625" style="25"/>
    <col min="2305" max="2305" width="16.42578125" style="25" customWidth="1"/>
    <col min="2306" max="2306" width="76.28515625" style="25" customWidth="1"/>
    <col min="2307" max="2307" width="28.5703125" style="25" customWidth="1"/>
    <col min="2308" max="2308" width="26.28515625" style="25" customWidth="1"/>
    <col min="2309" max="2309" width="27.42578125" style="25" customWidth="1"/>
    <col min="2310" max="2310" width="15.5703125" style="25" customWidth="1"/>
    <col min="2311" max="2311" width="11" style="25" customWidth="1"/>
    <col min="2312" max="2560" width="9.140625" style="25"/>
    <col min="2561" max="2561" width="16.42578125" style="25" customWidth="1"/>
    <col min="2562" max="2562" width="76.28515625" style="25" customWidth="1"/>
    <col min="2563" max="2563" width="28.5703125" style="25" customWidth="1"/>
    <col min="2564" max="2564" width="26.28515625" style="25" customWidth="1"/>
    <col min="2565" max="2565" width="27.42578125" style="25" customWidth="1"/>
    <col min="2566" max="2566" width="15.5703125" style="25" customWidth="1"/>
    <col min="2567" max="2567" width="11" style="25" customWidth="1"/>
    <col min="2568" max="2816" width="9.140625" style="25"/>
    <col min="2817" max="2817" width="16.42578125" style="25" customWidth="1"/>
    <col min="2818" max="2818" width="76.28515625" style="25" customWidth="1"/>
    <col min="2819" max="2819" width="28.5703125" style="25" customWidth="1"/>
    <col min="2820" max="2820" width="26.28515625" style="25" customWidth="1"/>
    <col min="2821" max="2821" width="27.42578125" style="25" customWidth="1"/>
    <col min="2822" max="2822" width="15.5703125" style="25" customWidth="1"/>
    <col min="2823" max="2823" width="11" style="25" customWidth="1"/>
    <col min="2824" max="3072" width="9.140625" style="25"/>
    <col min="3073" max="3073" width="16.42578125" style="25" customWidth="1"/>
    <col min="3074" max="3074" width="76.28515625" style="25" customWidth="1"/>
    <col min="3075" max="3075" width="28.5703125" style="25" customWidth="1"/>
    <col min="3076" max="3076" width="26.28515625" style="25" customWidth="1"/>
    <col min="3077" max="3077" width="27.42578125" style="25" customWidth="1"/>
    <col min="3078" max="3078" width="15.5703125" style="25" customWidth="1"/>
    <col min="3079" max="3079" width="11" style="25" customWidth="1"/>
    <col min="3080" max="3328" width="9.140625" style="25"/>
    <col min="3329" max="3329" width="16.42578125" style="25" customWidth="1"/>
    <col min="3330" max="3330" width="76.28515625" style="25" customWidth="1"/>
    <col min="3331" max="3331" width="28.5703125" style="25" customWidth="1"/>
    <col min="3332" max="3332" width="26.28515625" style="25" customWidth="1"/>
    <col min="3333" max="3333" width="27.42578125" style="25" customWidth="1"/>
    <col min="3334" max="3334" width="15.5703125" style="25" customWidth="1"/>
    <col min="3335" max="3335" width="11" style="25" customWidth="1"/>
    <col min="3336" max="3584" width="9.140625" style="25"/>
    <col min="3585" max="3585" width="16.42578125" style="25" customWidth="1"/>
    <col min="3586" max="3586" width="76.28515625" style="25" customWidth="1"/>
    <col min="3587" max="3587" width="28.5703125" style="25" customWidth="1"/>
    <col min="3588" max="3588" width="26.28515625" style="25" customWidth="1"/>
    <col min="3589" max="3589" width="27.42578125" style="25" customWidth="1"/>
    <col min="3590" max="3590" width="15.5703125" style="25" customWidth="1"/>
    <col min="3591" max="3591" width="11" style="25" customWidth="1"/>
    <col min="3592" max="3840" width="9.140625" style="25"/>
    <col min="3841" max="3841" width="16.42578125" style="25" customWidth="1"/>
    <col min="3842" max="3842" width="76.28515625" style="25" customWidth="1"/>
    <col min="3843" max="3843" width="28.5703125" style="25" customWidth="1"/>
    <col min="3844" max="3844" width="26.28515625" style="25" customWidth="1"/>
    <col min="3845" max="3845" width="27.42578125" style="25" customWidth="1"/>
    <col min="3846" max="3846" width="15.5703125" style="25" customWidth="1"/>
    <col min="3847" max="3847" width="11" style="25" customWidth="1"/>
    <col min="3848" max="4096" width="9.140625" style="25"/>
    <col min="4097" max="4097" width="16.42578125" style="25" customWidth="1"/>
    <col min="4098" max="4098" width="76.28515625" style="25" customWidth="1"/>
    <col min="4099" max="4099" width="28.5703125" style="25" customWidth="1"/>
    <col min="4100" max="4100" width="26.28515625" style="25" customWidth="1"/>
    <col min="4101" max="4101" width="27.42578125" style="25" customWidth="1"/>
    <col min="4102" max="4102" width="15.5703125" style="25" customWidth="1"/>
    <col min="4103" max="4103" width="11" style="25" customWidth="1"/>
    <col min="4104" max="4352" width="9.140625" style="25"/>
    <col min="4353" max="4353" width="16.42578125" style="25" customWidth="1"/>
    <col min="4354" max="4354" width="76.28515625" style="25" customWidth="1"/>
    <col min="4355" max="4355" width="28.5703125" style="25" customWidth="1"/>
    <col min="4356" max="4356" width="26.28515625" style="25" customWidth="1"/>
    <col min="4357" max="4357" width="27.42578125" style="25" customWidth="1"/>
    <col min="4358" max="4358" width="15.5703125" style="25" customWidth="1"/>
    <col min="4359" max="4359" width="11" style="25" customWidth="1"/>
    <col min="4360" max="4608" width="9.140625" style="25"/>
    <col min="4609" max="4609" width="16.42578125" style="25" customWidth="1"/>
    <col min="4610" max="4610" width="76.28515625" style="25" customWidth="1"/>
    <col min="4611" max="4611" width="28.5703125" style="25" customWidth="1"/>
    <col min="4612" max="4612" width="26.28515625" style="25" customWidth="1"/>
    <col min="4613" max="4613" width="27.42578125" style="25" customWidth="1"/>
    <col min="4614" max="4614" width="15.5703125" style="25" customWidth="1"/>
    <col min="4615" max="4615" width="11" style="25" customWidth="1"/>
    <col min="4616" max="4864" width="9.140625" style="25"/>
    <col min="4865" max="4865" width="16.42578125" style="25" customWidth="1"/>
    <col min="4866" max="4866" width="76.28515625" style="25" customWidth="1"/>
    <col min="4867" max="4867" width="28.5703125" style="25" customWidth="1"/>
    <col min="4868" max="4868" width="26.28515625" style="25" customWidth="1"/>
    <col min="4869" max="4869" width="27.42578125" style="25" customWidth="1"/>
    <col min="4870" max="4870" width="15.5703125" style="25" customWidth="1"/>
    <col min="4871" max="4871" width="11" style="25" customWidth="1"/>
    <col min="4872" max="5120" width="9.140625" style="25"/>
    <col min="5121" max="5121" width="16.42578125" style="25" customWidth="1"/>
    <col min="5122" max="5122" width="76.28515625" style="25" customWidth="1"/>
    <col min="5123" max="5123" width="28.5703125" style="25" customWidth="1"/>
    <col min="5124" max="5124" width="26.28515625" style="25" customWidth="1"/>
    <col min="5125" max="5125" width="27.42578125" style="25" customWidth="1"/>
    <col min="5126" max="5126" width="15.5703125" style="25" customWidth="1"/>
    <col min="5127" max="5127" width="11" style="25" customWidth="1"/>
    <col min="5128" max="5376" width="9.140625" style="25"/>
    <col min="5377" max="5377" width="16.42578125" style="25" customWidth="1"/>
    <col min="5378" max="5378" width="76.28515625" style="25" customWidth="1"/>
    <col min="5379" max="5379" width="28.5703125" style="25" customWidth="1"/>
    <col min="5380" max="5380" width="26.28515625" style="25" customWidth="1"/>
    <col min="5381" max="5381" width="27.42578125" style="25" customWidth="1"/>
    <col min="5382" max="5382" width="15.5703125" style="25" customWidth="1"/>
    <col min="5383" max="5383" width="11" style="25" customWidth="1"/>
    <col min="5384" max="5632" width="9.140625" style="25"/>
    <col min="5633" max="5633" width="16.42578125" style="25" customWidth="1"/>
    <col min="5634" max="5634" width="76.28515625" style="25" customWidth="1"/>
    <col min="5635" max="5635" width="28.5703125" style="25" customWidth="1"/>
    <col min="5636" max="5636" width="26.28515625" style="25" customWidth="1"/>
    <col min="5637" max="5637" width="27.42578125" style="25" customWidth="1"/>
    <col min="5638" max="5638" width="15.5703125" style="25" customWidth="1"/>
    <col min="5639" max="5639" width="11" style="25" customWidth="1"/>
    <col min="5640" max="5888" width="9.140625" style="25"/>
    <col min="5889" max="5889" width="16.42578125" style="25" customWidth="1"/>
    <col min="5890" max="5890" width="76.28515625" style="25" customWidth="1"/>
    <col min="5891" max="5891" width="28.5703125" style="25" customWidth="1"/>
    <col min="5892" max="5892" width="26.28515625" style="25" customWidth="1"/>
    <col min="5893" max="5893" width="27.42578125" style="25" customWidth="1"/>
    <col min="5894" max="5894" width="15.5703125" style="25" customWidth="1"/>
    <col min="5895" max="5895" width="11" style="25" customWidth="1"/>
    <col min="5896" max="6144" width="9.140625" style="25"/>
    <col min="6145" max="6145" width="16.42578125" style="25" customWidth="1"/>
    <col min="6146" max="6146" width="76.28515625" style="25" customWidth="1"/>
    <col min="6147" max="6147" width="28.5703125" style="25" customWidth="1"/>
    <col min="6148" max="6148" width="26.28515625" style="25" customWidth="1"/>
    <col min="6149" max="6149" width="27.42578125" style="25" customWidth="1"/>
    <col min="6150" max="6150" width="15.5703125" style="25" customWidth="1"/>
    <col min="6151" max="6151" width="11" style="25" customWidth="1"/>
    <col min="6152" max="6400" width="9.140625" style="25"/>
    <col min="6401" max="6401" width="16.42578125" style="25" customWidth="1"/>
    <col min="6402" max="6402" width="76.28515625" style="25" customWidth="1"/>
    <col min="6403" max="6403" width="28.5703125" style="25" customWidth="1"/>
    <col min="6404" max="6404" width="26.28515625" style="25" customWidth="1"/>
    <col min="6405" max="6405" width="27.42578125" style="25" customWidth="1"/>
    <col min="6406" max="6406" width="15.5703125" style="25" customWidth="1"/>
    <col min="6407" max="6407" width="11" style="25" customWidth="1"/>
    <col min="6408" max="6656" width="9.140625" style="25"/>
    <col min="6657" max="6657" width="16.42578125" style="25" customWidth="1"/>
    <col min="6658" max="6658" width="76.28515625" style="25" customWidth="1"/>
    <col min="6659" max="6659" width="28.5703125" style="25" customWidth="1"/>
    <col min="6660" max="6660" width="26.28515625" style="25" customWidth="1"/>
    <col min="6661" max="6661" width="27.42578125" style="25" customWidth="1"/>
    <col min="6662" max="6662" width="15.5703125" style="25" customWidth="1"/>
    <col min="6663" max="6663" width="11" style="25" customWidth="1"/>
    <col min="6664" max="6912" width="9.140625" style="25"/>
    <col min="6913" max="6913" width="16.42578125" style="25" customWidth="1"/>
    <col min="6914" max="6914" width="76.28515625" style="25" customWidth="1"/>
    <col min="6915" max="6915" width="28.5703125" style="25" customWidth="1"/>
    <col min="6916" max="6916" width="26.28515625" style="25" customWidth="1"/>
    <col min="6917" max="6917" width="27.42578125" style="25" customWidth="1"/>
    <col min="6918" max="6918" width="15.5703125" style="25" customWidth="1"/>
    <col min="6919" max="6919" width="11" style="25" customWidth="1"/>
    <col min="6920" max="7168" width="9.140625" style="25"/>
    <col min="7169" max="7169" width="16.42578125" style="25" customWidth="1"/>
    <col min="7170" max="7170" width="76.28515625" style="25" customWidth="1"/>
    <col min="7171" max="7171" width="28.5703125" style="25" customWidth="1"/>
    <col min="7172" max="7172" width="26.28515625" style="25" customWidth="1"/>
    <col min="7173" max="7173" width="27.42578125" style="25" customWidth="1"/>
    <col min="7174" max="7174" width="15.5703125" style="25" customWidth="1"/>
    <col min="7175" max="7175" width="11" style="25" customWidth="1"/>
    <col min="7176" max="7424" width="9.140625" style="25"/>
    <col min="7425" max="7425" width="16.42578125" style="25" customWidth="1"/>
    <col min="7426" max="7426" width="76.28515625" style="25" customWidth="1"/>
    <col min="7427" max="7427" width="28.5703125" style="25" customWidth="1"/>
    <col min="7428" max="7428" width="26.28515625" style="25" customWidth="1"/>
    <col min="7429" max="7429" width="27.42578125" style="25" customWidth="1"/>
    <col min="7430" max="7430" width="15.5703125" style="25" customWidth="1"/>
    <col min="7431" max="7431" width="11" style="25" customWidth="1"/>
    <col min="7432" max="7680" width="9.140625" style="25"/>
    <col min="7681" max="7681" width="16.42578125" style="25" customWidth="1"/>
    <col min="7682" max="7682" width="76.28515625" style="25" customWidth="1"/>
    <col min="7683" max="7683" width="28.5703125" style="25" customWidth="1"/>
    <col min="7684" max="7684" width="26.28515625" style="25" customWidth="1"/>
    <col min="7685" max="7685" width="27.42578125" style="25" customWidth="1"/>
    <col min="7686" max="7686" width="15.5703125" style="25" customWidth="1"/>
    <col min="7687" max="7687" width="11" style="25" customWidth="1"/>
    <col min="7688" max="7936" width="9.140625" style="25"/>
    <col min="7937" max="7937" width="16.42578125" style="25" customWidth="1"/>
    <col min="7938" max="7938" width="76.28515625" style="25" customWidth="1"/>
    <col min="7939" max="7939" width="28.5703125" style="25" customWidth="1"/>
    <col min="7940" max="7940" width="26.28515625" style="25" customWidth="1"/>
    <col min="7941" max="7941" width="27.42578125" style="25" customWidth="1"/>
    <col min="7942" max="7942" width="15.5703125" style="25" customWidth="1"/>
    <col min="7943" max="7943" width="11" style="25" customWidth="1"/>
    <col min="7944" max="8192" width="9.140625" style="25"/>
    <col min="8193" max="8193" width="16.42578125" style="25" customWidth="1"/>
    <col min="8194" max="8194" width="76.28515625" style="25" customWidth="1"/>
    <col min="8195" max="8195" width="28.5703125" style="25" customWidth="1"/>
    <col min="8196" max="8196" width="26.28515625" style="25" customWidth="1"/>
    <col min="8197" max="8197" width="27.42578125" style="25" customWidth="1"/>
    <col min="8198" max="8198" width="15.5703125" style="25" customWidth="1"/>
    <col min="8199" max="8199" width="11" style="25" customWidth="1"/>
    <col min="8200" max="8448" width="9.140625" style="25"/>
    <col min="8449" max="8449" width="16.42578125" style="25" customWidth="1"/>
    <col min="8450" max="8450" width="76.28515625" style="25" customWidth="1"/>
    <col min="8451" max="8451" width="28.5703125" style="25" customWidth="1"/>
    <col min="8452" max="8452" width="26.28515625" style="25" customWidth="1"/>
    <col min="8453" max="8453" width="27.42578125" style="25" customWidth="1"/>
    <col min="8454" max="8454" width="15.5703125" style="25" customWidth="1"/>
    <col min="8455" max="8455" width="11" style="25" customWidth="1"/>
    <col min="8456" max="8704" width="9.140625" style="25"/>
    <col min="8705" max="8705" width="16.42578125" style="25" customWidth="1"/>
    <col min="8706" max="8706" width="76.28515625" style="25" customWidth="1"/>
    <col min="8707" max="8707" width="28.5703125" style="25" customWidth="1"/>
    <col min="8708" max="8708" width="26.28515625" style="25" customWidth="1"/>
    <col min="8709" max="8709" width="27.42578125" style="25" customWidth="1"/>
    <col min="8710" max="8710" width="15.5703125" style="25" customWidth="1"/>
    <col min="8711" max="8711" width="11" style="25" customWidth="1"/>
    <col min="8712" max="8960" width="9.140625" style="25"/>
    <col min="8961" max="8961" width="16.42578125" style="25" customWidth="1"/>
    <col min="8962" max="8962" width="76.28515625" style="25" customWidth="1"/>
    <col min="8963" max="8963" width="28.5703125" style="25" customWidth="1"/>
    <col min="8964" max="8964" width="26.28515625" style="25" customWidth="1"/>
    <col min="8965" max="8965" width="27.42578125" style="25" customWidth="1"/>
    <col min="8966" max="8966" width="15.5703125" style="25" customWidth="1"/>
    <col min="8967" max="8967" width="11" style="25" customWidth="1"/>
    <col min="8968" max="9216" width="9.140625" style="25"/>
    <col min="9217" max="9217" width="16.42578125" style="25" customWidth="1"/>
    <col min="9218" max="9218" width="76.28515625" style="25" customWidth="1"/>
    <col min="9219" max="9219" width="28.5703125" style="25" customWidth="1"/>
    <col min="9220" max="9220" width="26.28515625" style="25" customWidth="1"/>
    <col min="9221" max="9221" width="27.42578125" style="25" customWidth="1"/>
    <col min="9222" max="9222" width="15.5703125" style="25" customWidth="1"/>
    <col min="9223" max="9223" width="11" style="25" customWidth="1"/>
    <col min="9224" max="9472" width="9.140625" style="25"/>
    <col min="9473" max="9473" width="16.42578125" style="25" customWidth="1"/>
    <col min="9474" max="9474" width="76.28515625" style="25" customWidth="1"/>
    <col min="9475" max="9475" width="28.5703125" style="25" customWidth="1"/>
    <col min="9476" max="9476" width="26.28515625" style="25" customWidth="1"/>
    <col min="9477" max="9477" width="27.42578125" style="25" customWidth="1"/>
    <col min="9478" max="9478" width="15.5703125" style="25" customWidth="1"/>
    <col min="9479" max="9479" width="11" style="25" customWidth="1"/>
    <col min="9480" max="9728" width="9.140625" style="25"/>
    <col min="9729" max="9729" width="16.42578125" style="25" customWidth="1"/>
    <col min="9730" max="9730" width="76.28515625" style="25" customWidth="1"/>
    <col min="9731" max="9731" width="28.5703125" style="25" customWidth="1"/>
    <col min="9732" max="9732" width="26.28515625" style="25" customWidth="1"/>
    <col min="9733" max="9733" width="27.42578125" style="25" customWidth="1"/>
    <col min="9734" max="9734" width="15.5703125" style="25" customWidth="1"/>
    <col min="9735" max="9735" width="11" style="25" customWidth="1"/>
    <col min="9736" max="9984" width="9.140625" style="25"/>
    <col min="9985" max="9985" width="16.42578125" style="25" customWidth="1"/>
    <col min="9986" max="9986" width="76.28515625" style="25" customWidth="1"/>
    <col min="9987" max="9987" width="28.5703125" style="25" customWidth="1"/>
    <col min="9988" max="9988" width="26.28515625" style="25" customWidth="1"/>
    <col min="9989" max="9989" width="27.42578125" style="25" customWidth="1"/>
    <col min="9990" max="9990" width="15.5703125" style="25" customWidth="1"/>
    <col min="9991" max="9991" width="11" style="25" customWidth="1"/>
    <col min="9992" max="10240" width="9.140625" style="25"/>
    <col min="10241" max="10241" width="16.42578125" style="25" customWidth="1"/>
    <col min="10242" max="10242" width="76.28515625" style="25" customWidth="1"/>
    <col min="10243" max="10243" width="28.5703125" style="25" customWidth="1"/>
    <col min="10244" max="10244" width="26.28515625" style="25" customWidth="1"/>
    <col min="10245" max="10245" width="27.42578125" style="25" customWidth="1"/>
    <col min="10246" max="10246" width="15.5703125" style="25" customWidth="1"/>
    <col min="10247" max="10247" width="11" style="25" customWidth="1"/>
    <col min="10248" max="10496" width="9.140625" style="25"/>
    <col min="10497" max="10497" width="16.42578125" style="25" customWidth="1"/>
    <col min="10498" max="10498" width="76.28515625" style="25" customWidth="1"/>
    <col min="10499" max="10499" width="28.5703125" style="25" customWidth="1"/>
    <col min="10500" max="10500" width="26.28515625" style="25" customWidth="1"/>
    <col min="10501" max="10501" width="27.42578125" style="25" customWidth="1"/>
    <col min="10502" max="10502" width="15.5703125" style="25" customWidth="1"/>
    <col min="10503" max="10503" width="11" style="25" customWidth="1"/>
    <col min="10504" max="10752" width="9.140625" style="25"/>
    <col min="10753" max="10753" width="16.42578125" style="25" customWidth="1"/>
    <col min="10754" max="10754" width="76.28515625" style="25" customWidth="1"/>
    <col min="10755" max="10755" width="28.5703125" style="25" customWidth="1"/>
    <col min="10756" max="10756" width="26.28515625" style="25" customWidth="1"/>
    <col min="10757" max="10757" width="27.42578125" style="25" customWidth="1"/>
    <col min="10758" max="10758" width="15.5703125" style="25" customWidth="1"/>
    <col min="10759" max="10759" width="11" style="25" customWidth="1"/>
    <col min="10760" max="11008" width="9.140625" style="25"/>
    <col min="11009" max="11009" width="16.42578125" style="25" customWidth="1"/>
    <col min="11010" max="11010" width="76.28515625" style="25" customWidth="1"/>
    <col min="11011" max="11011" width="28.5703125" style="25" customWidth="1"/>
    <col min="11012" max="11012" width="26.28515625" style="25" customWidth="1"/>
    <col min="11013" max="11013" width="27.42578125" style="25" customWidth="1"/>
    <col min="11014" max="11014" width="15.5703125" style="25" customWidth="1"/>
    <col min="11015" max="11015" width="11" style="25" customWidth="1"/>
    <col min="11016" max="11264" width="9.140625" style="25"/>
    <col min="11265" max="11265" width="16.42578125" style="25" customWidth="1"/>
    <col min="11266" max="11266" width="76.28515625" style="25" customWidth="1"/>
    <col min="11267" max="11267" width="28.5703125" style="25" customWidth="1"/>
    <col min="11268" max="11268" width="26.28515625" style="25" customWidth="1"/>
    <col min="11269" max="11269" width="27.42578125" style="25" customWidth="1"/>
    <col min="11270" max="11270" width="15.5703125" style="25" customWidth="1"/>
    <col min="11271" max="11271" width="11" style="25" customWidth="1"/>
    <col min="11272" max="11520" width="9.140625" style="25"/>
    <col min="11521" max="11521" width="16.42578125" style="25" customWidth="1"/>
    <col min="11522" max="11522" width="76.28515625" style="25" customWidth="1"/>
    <col min="11523" max="11523" width="28.5703125" style="25" customWidth="1"/>
    <col min="11524" max="11524" width="26.28515625" style="25" customWidth="1"/>
    <col min="11525" max="11525" width="27.42578125" style="25" customWidth="1"/>
    <col min="11526" max="11526" width="15.5703125" style="25" customWidth="1"/>
    <col min="11527" max="11527" width="11" style="25" customWidth="1"/>
    <col min="11528" max="11776" width="9.140625" style="25"/>
    <col min="11777" max="11777" width="16.42578125" style="25" customWidth="1"/>
    <col min="11778" max="11778" width="76.28515625" style="25" customWidth="1"/>
    <col min="11779" max="11779" width="28.5703125" style="25" customWidth="1"/>
    <col min="11780" max="11780" width="26.28515625" style="25" customWidth="1"/>
    <col min="11781" max="11781" width="27.42578125" style="25" customWidth="1"/>
    <col min="11782" max="11782" width="15.5703125" style="25" customWidth="1"/>
    <col min="11783" max="11783" width="11" style="25" customWidth="1"/>
    <col min="11784" max="12032" width="9.140625" style="25"/>
    <col min="12033" max="12033" width="16.42578125" style="25" customWidth="1"/>
    <col min="12034" max="12034" width="76.28515625" style="25" customWidth="1"/>
    <col min="12035" max="12035" width="28.5703125" style="25" customWidth="1"/>
    <col min="12036" max="12036" width="26.28515625" style="25" customWidth="1"/>
    <col min="12037" max="12037" width="27.42578125" style="25" customWidth="1"/>
    <col min="12038" max="12038" width="15.5703125" style="25" customWidth="1"/>
    <col min="12039" max="12039" width="11" style="25" customWidth="1"/>
    <col min="12040" max="12288" width="9.140625" style="25"/>
    <col min="12289" max="12289" width="16.42578125" style="25" customWidth="1"/>
    <col min="12290" max="12290" width="76.28515625" style="25" customWidth="1"/>
    <col min="12291" max="12291" width="28.5703125" style="25" customWidth="1"/>
    <col min="12292" max="12292" width="26.28515625" style="25" customWidth="1"/>
    <col min="12293" max="12293" width="27.42578125" style="25" customWidth="1"/>
    <col min="12294" max="12294" width="15.5703125" style="25" customWidth="1"/>
    <col min="12295" max="12295" width="11" style="25" customWidth="1"/>
    <col min="12296" max="12544" width="9.140625" style="25"/>
    <col min="12545" max="12545" width="16.42578125" style="25" customWidth="1"/>
    <col min="12546" max="12546" width="76.28515625" style="25" customWidth="1"/>
    <col min="12547" max="12547" width="28.5703125" style="25" customWidth="1"/>
    <col min="12548" max="12548" width="26.28515625" style="25" customWidth="1"/>
    <col min="12549" max="12549" width="27.42578125" style="25" customWidth="1"/>
    <col min="12550" max="12550" width="15.5703125" style="25" customWidth="1"/>
    <col min="12551" max="12551" width="11" style="25" customWidth="1"/>
    <col min="12552" max="12800" width="9.140625" style="25"/>
    <col min="12801" max="12801" width="16.42578125" style="25" customWidth="1"/>
    <col min="12802" max="12802" width="76.28515625" style="25" customWidth="1"/>
    <col min="12803" max="12803" width="28.5703125" style="25" customWidth="1"/>
    <col min="12804" max="12804" width="26.28515625" style="25" customWidth="1"/>
    <col min="12805" max="12805" width="27.42578125" style="25" customWidth="1"/>
    <col min="12806" max="12806" width="15.5703125" style="25" customWidth="1"/>
    <col min="12807" max="12807" width="11" style="25" customWidth="1"/>
    <col min="12808" max="13056" width="9.140625" style="25"/>
    <col min="13057" max="13057" width="16.42578125" style="25" customWidth="1"/>
    <col min="13058" max="13058" width="76.28515625" style="25" customWidth="1"/>
    <col min="13059" max="13059" width="28.5703125" style="25" customWidth="1"/>
    <col min="13060" max="13060" width="26.28515625" style="25" customWidth="1"/>
    <col min="13061" max="13061" width="27.42578125" style="25" customWidth="1"/>
    <col min="13062" max="13062" width="15.5703125" style="25" customWidth="1"/>
    <col min="13063" max="13063" width="11" style="25" customWidth="1"/>
    <col min="13064" max="13312" width="9.140625" style="25"/>
    <col min="13313" max="13313" width="16.42578125" style="25" customWidth="1"/>
    <col min="13314" max="13314" width="76.28515625" style="25" customWidth="1"/>
    <col min="13315" max="13315" width="28.5703125" style="25" customWidth="1"/>
    <col min="13316" max="13316" width="26.28515625" style="25" customWidth="1"/>
    <col min="13317" max="13317" width="27.42578125" style="25" customWidth="1"/>
    <col min="13318" max="13318" width="15.5703125" style="25" customWidth="1"/>
    <col min="13319" max="13319" width="11" style="25" customWidth="1"/>
    <col min="13320" max="13568" width="9.140625" style="25"/>
    <col min="13569" max="13569" width="16.42578125" style="25" customWidth="1"/>
    <col min="13570" max="13570" width="76.28515625" style="25" customWidth="1"/>
    <col min="13571" max="13571" width="28.5703125" style="25" customWidth="1"/>
    <col min="13572" max="13572" width="26.28515625" style="25" customWidth="1"/>
    <col min="13573" max="13573" width="27.42578125" style="25" customWidth="1"/>
    <col min="13574" max="13574" width="15.5703125" style="25" customWidth="1"/>
    <col min="13575" max="13575" width="11" style="25" customWidth="1"/>
    <col min="13576" max="13824" width="9.140625" style="25"/>
    <col min="13825" max="13825" width="16.42578125" style="25" customWidth="1"/>
    <col min="13826" max="13826" width="76.28515625" style="25" customWidth="1"/>
    <col min="13827" max="13827" width="28.5703125" style="25" customWidth="1"/>
    <col min="13828" max="13828" width="26.28515625" style="25" customWidth="1"/>
    <col min="13829" max="13829" width="27.42578125" style="25" customWidth="1"/>
    <col min="13830" max="13830" width="15.5703125" style="25" customWidth="1"/>
    <col min="13831" max="13831" width="11" style="25" customWidth="1"/>
    <col min="13832" max="14080" width="9.140625" style="25"/>
    <col min="14081" max="14081" width="16.42578125" style="25" customWidth="1"/>
    <col min="14082" max="14082" width="76.28515625" style="25" customWidth="1"/>
    <col min="14083" max="14083" width="28.5703125" style="25" customWidth="1"/>
    <col min="14084" max="14084" width="26.28515625" style="25" customWidth="1"/>
    <col min="14085" max="14085" width="27.42578125" style="25" customWidth="1"/>
    <col min="14086" max="14086" width="15.5703125" style="25" customWidth="1"/>
    <col min="14087" max="14087" width="11" style="25" customWidth="1"/>
    <col min="14088" max="14336" width="9.140625" style="25"/>
    <col min="14337" max="14337" width="16.42578125" style="25" customWidth="1"/>
    <col min="14338" max="14338" width="76.28515625" style="25" customWidth="1"/>
    <col min="14339" max="14339" width="28.5703125" style="25" customWidth="1"/>
    <col min="14340" max="14340" width="26.28515625" style="25" customWidth="1"/>
    <col min="14341" max="14341" width="27.42578125" style="25" customWidth="1"/>
    <col min="14342" max="14342" width="15.5703125" style="25" customWidth="1"/>
    <col min="14343" max="14343" width="11" style="25" customWidth="1"/>
    <col min="14344" max="14592" width="9.140625" style="25"/>
    <col min="14593" max="14593" width="16.42578125" style="25" customWidth="1"/>
    <col min="14594" max="14594" width="76.28515625" style="25" customWidth="1"/>
    <col min="14595" max="14595" width="28.5703125" style="25" customWidth="1"/>
    <col min="14596" max="14596" width="26.28515625" style="25" customWidth="1"/>
    <col min="14597" max="14597" width="27.42578125" style="25" customWidth="1"/>
    <col min="14598" max="14598" width="15.5703125" style="25" customWidth="1"/>
    <col min="14599" max="14599" width="11" style="25" customWidth="1"/>
    <col min="14600" max="14848" width="9.140625" style="25"/>
    <col min="14849" max="14849" width="16.42578125" style="25" customWidth="1"/>
    <col min="14850" max="14850" width="76.28515625" style="25" customWidth="1"/>
    <col min="14851" max="14851" width="28.5703125" style="25" customWidth="1"/>
    <col min="14852" max="14852" width="26.28515625" style="25" customWidth="1"/>
    <col min="14853" max="14853" width="27.42578125" style="25" customWidth="1"/>
    <col min="14854" max="14854" width="15.5703125" style="25" customWidth="1"/>
    <col min="14855" max="14855" width="11" style="25" customWidth="1"/>
    <col min="14856" max="15104" width="9.140625" style="25"/>
    <col min="15105" max="15105" width="16.42578125" style="25" customWidth="1"/>
    <col min="15106" max="15106" width="76.28515625" style="25" customWidth="1"/>
    <col min="15107" max="15107" width="28.5703125" style="25" customWidth="1"/>
    <col min="15108" max="15108" width="26.28515625" style="25" customWidth="1"/>
    <col min="15109" max="15109" width="27.42578125" style="25" customWidth="1"/>
    <col min="15110" max="15110" width="15.5703125" style="25" customWidth="1"/>
    <col min="15111" max="15111" width="11" style="25" customWidth="1"/>
    <col min="15112" max="15360" width="9.140625" style="25"/>
    <col min="15361" max="15361" width="16.42578125" style="25" customWidth="1"/>
    <col min="15362" max="15362" width="76.28515625" style="25" customWidth="1"/>
    <col min="15363" max="15363" width="28.5703125" style="25" customWidth="1"/>
    <col min="15364" max="15364" width="26.28515625" style="25" customWidth="1"/>
    <col min="15365" max="15365" width="27.42578125" style="25" customWidth="1"/>
    <col min="15366" max="15366" width="15.5703125" style="25" customWidth="1"/>
    <col min="15367" max="15367" width="11" style="25" customWidth="1"/>
    <col min="15368" max="15616" width="9.140625" style="25"/>
    <col min="15617" max="15617" width="16.42578125" style="25" customWidth="1"/>
    <col min="15618" max="15618" width="76.28515625" style="25" customWidth="1"/>
    <col min="15619" max="15619" width="28.5703125" style="25" customWidth="1"/>
    <col min="15620" max="15620" width="26.28515625" style="25" customWidth="1"/>
    <col min="15621" max="15621" width="27.42578125" style="25" customWidth="1"/>
    <col min="15622" max="15622" width="15.5703125" style="25" customWidth="1"/>
    <col min="15623" max="15623" width="11" style="25" customWidth="1"/>
    <col min="15624" max="15872" width="9.140625" style="25"/>
    <col min="15873" max="15873" width="16.42578125" style="25" customWidth="1"/>
    <col min="15874" max="15874" width="76.28515625" style="25" customWidth="1"/>
    <col min="15875" max="15875" width="28.5703125" style="25" customWidth="1"/>
    <col min="15876" max="15876" width="26.28515625" style="25" customWidth="1"/>
    <col min="15877" max="15877" width="27.42578125" style="25" customWidth="1"/>
    <col min="15878" max="15878" width="15.5703125" style="25" customWidth="1"/>
    <col min="15879" max="15879" width="11" style="25" customWidth="1"/>
    <col min="15880" max="16128" width="9.140625" style="25"/>
    <col min="16129" max="16129" width="16.42578125" style="25" customWidth="1"/>
    <col min="16130" max="16130" width="76.28515625" style="25" customWidth="1"/>
    <col min="16131" max="16131" width="28.5703125" style="25" customWidth="1"/>
    <col min="16132" max="16132" width="26.28515625" style="25" customWidth="1"/>
    <col min="16133" max="16133" width="27.42578125" style="25" customWidth="1"/>
    <col min="16134" max="16134" width="15.5703125" style="25" customWidth="1"/>
    <col min="16135" max="16135" width="11" style="25" customWidth="1"/>
    <col min="16136" max="16384" width="9.140625" style="25"/>
  </cols>
  <sheetData>
    <row r="1" spans="1:6" ht="27" x14ac:dyDescent="0.4">
      <c r="A1" s="584"/>
      <c r="B1" s="585"/>
      <c r="C1" s="715" t="s">
        <v>464</v>
      </c>
      <c r="D1" s="716"/>
      <c r="E1" s="716"/>
      <c r="F1" s="716"/>
    </row>
    <row r="2" spans="1:6" ht="27" x14ac:dyDescent="0.4">
      <c r="A2" s="584"/>
      <c r="B2" s="585"/>
      <c r="C2" s="715" t="s">
        <v>465</v>
      </c>
      <c r="D2" s="716"/>
      <c r="E2" s="716"/>
      <c r="F2" s="716"/>
    </row>
    <row r="3" spans="1:6" ht="27" x14ac:dyDescent="0.4">
      <c r="A3" s="584"/>
      <c r="B3" s="586"/>
      <c r="C3" s="587"/>
      <c r="D3" s="715" t="s">
        <v>466</v>
      </c>
      <c r="E3" s="715"/>
      <c r="F3" s="715"/>
    </row>
    <row r="4" spans="1:6" ht="18" customHeight="1" x14ac:dyDescent="0.35">
      <c r="A4" s="584"/>
      <c r="B4" s="584"/>
      <c r="C4" s="584"/>
      <c r="D4" s="584"/>
      <c r="E4" s="584"/>
      <c r="F4" s="584"/>
    </row>
    <row r="5" spans="1:6" ht="8.25" customHeight="1" x14ac:dyDescent="0.35">
      <c r="A5" s="584"/>
      <c r="B5" s="584"/>
      <c r="C5" s="584"/>
      <c r="D5" s="584"/>
      <c r="E5" s="584"/>
      <c r="F5" s="584"/>
    </row>
    <row r="6" spans="1:6" ht="34.5" customHeight="1" x14ac:dyDescent="0.55000000000000004">
      <c r="A6" s="717" t="s">
        <v>467</v>
      </c>
      <c r="B6" s="717"/>
      <c r="C6" s="717"/>
      <c r="D6" s="717"/>
      <c r="E6" s="717"/>
      <c r="F6" s="717"/>
    </row>
    <row r="7" spans="1:6" ht="38.25" customHeight="1" x14ac:dyDescent="0.2">
      <c r="A7" s="718" t="s">
        <v>468</v>
      </c>
      <c r="B7" s="718"/>
      <c r="C7" s="718"/>
      <c r="D7" s="718"/>
      <c r="E7" s="718"/>
      <c r="F7" s="718"/>
    </row>
    <row r="8" spans="1:6" ht="27.75" hidden="1" customHeight="1" x14ac:dyDescent="0.2">
      <c r="A8" s="588"/>
      <c r="B8" s="588"/>
      <c r="C8" s="588"/>
      <c r="D8" s="588"/>
      <c r="E8" s="588"/>
      <c r="F8" s="588"/>
    </row>
    <row r="9" spans="1:6" ht="22.5" customHeight="1" x14ac:dyDescent="0.25">
      <c r="A9" s="589"/>
      <c r="B9" s="590"/>
      <c r="C9" s="590"/>
      <c r="D9" s="591"/>
      <c r="E9" s="591"/>
      <c r="F9" s="592" t="s">
        <v>4</v>
      </c>
    </row>
    <row r="10" spans="1:6" ht="56.25" customHeight="1" x14ac:dyDescent="0.2">
      <c r="A10" s="719" t="s">
        <v>469</v>
      </c>
      <c r="B10" s="721" t="s">
        <v>470</v>
      </c>
      <c r="C10" s="721" t="s">
        <v>241</v>
      </c>
      <c r="D10" s="721" t="s">
        <v>230</v>
      </c>
      <c r="E10" s="724" t="s">
        <v>231</v>
      </c>
      <c r="F10" s="725"/>
    </row>
    <row r="11" spans="1:6" ht="61.5" customHeight="1" x14ac:dyDescent="0.2">
      <c r="A11" s="720"/>
      <c r="B11" s="722"/>
      <c r="C11" s="723"/>
      <c r="D11" s="722"/>
      <c r="E11" s="593" t="s">
        <v>241</v>
      </c>
      <c r="F11" s="594" t="s">
        <v>471</v>
      </c>
    </row>
    <row r="12" spans="1:6" ht="17.25" customHeight="1" x14ac:dyDescent="0.2">
      <c r="A12" s="595">
        <v>1</v>
      </c>
      <c r="B12" s="596">
        <v>2</v>
      </c>
      <c r="C12" s="596" t="s">
        <v>472</v>
      </c>
      <c r="D12" s="597">
        <v>4</v>
      </c>
      <c r="E12" s="598">
        <v>5</v>
      </c>
      <c r="F12" s="595">
        <v>6</v>
      </c>
    </row>
    <row r="13" spans="1:6" ht="30" customHeight="1" x14ac:dyDescent="0.35">
      <c r="A13" s="599">
        <v>10000000</v>
      </c>
      <c r="B13" s="600" t="s">
        <v>473</v>
      </c>
      <c r="C13" s="601">
        <f>SUM(D13:E13)</f>
        <v>7076256</v>
      </c>
      <c r="D13" s="602">
        <f>SUM(D14)</f>
        <v>7076256</v>
      </c>
      <c r="E13" s="603"/>
      <c r="F13" s="604"/>
    </row>
    <row r="14" spans="1:6" ht="48" customHeight="1" x14ac:dyDescent="0.35">
      <c r="A14" s="605">
        <v>11000000</v>
      </c>
      <c r="B14" s="606" t="s">
        <v>474</v>
      </c>
      <c r="C14" s="601">
        <f t="shared" ref="C14:C22" si="0">SUM(D14)</f>
        <v>7076256</v>
      </c>
      <c r="D14" s="607">
        <f>SUM(D15,D20)</f>
        <v>7076256</v>
      </c>
      <c r="E14" s="608"/>
      <c r="F14" s="609"/>
    </row>
    <row r="15" spans="1:6" ht="30" customHeight="1" x14ac:dyDescent="0.35">
      <c r="A15" s="605">
        <v>11010000</v>
      </c>
      <c r="B15" s="606" t="s">
        <v>475</v>
      </c>
      <c r="C15" s="601">
        <f t="shared" si="0"/>
        <v>7076256</v>
      </c>
      <c r="D15" s="607">
        <f>SUM(D16:D19)</f>
        <v>7076256</v>
      </c>
      <c r="E15" s="608"/>
      <c r="F15" s="609"/>
    </row>
    <row r="16" spans="1:6" ht="77.25" customHeight="1" x14ac:dyDescent="0.4">
      <c r="A16" s="610">
        <v>11010100</v>
      </c>
      <c r="B16" s="611" t="s">
        <v>476</v>
      </c>
      <c r="C16" s="612">
        <f t="shared" si="0"/>
        <v>7076256</v>
      </c>
      <c r="D16" s="613">
        <v>7076256</v>
      </c>
      <c r="E16" s="614"/>
      <c r="F16" s="609"/>
    </row>
    <row r="17" spans="1:6" ht="126.75" hidden="1" customHeight="1" x14ac:dyDescent="0.4">
      <c r="A17" s="610">
        <v>11010200</v>
      </c>
      <c r="B17" s="611" t="s">
        <v>477</v>
      </c>
      <c r="C17" s="612">
        <f t="shared" si="0"/>
        <v>0</v>
      </c>
      <c r="D17" s="613"/>
      <c r="E17" s="614"/>
      <c r="F17" s="609"/>
    </row>
    <row r="18" spans="1:6" ht="75.75" hidden="1" customHeight="1" x14ac:dyDescent="0.4">
      <c r="A18" s="610">
        <v>11010400</v>
      </c>
      <c r="B18" s="611" t="s">
        <v>478</v>
      </c>
      <c r="C18" s="612">
        <f t="shared" si="0"/>
        <v>0</v>
      </c>
      <c r="D18" s="613"/>
      <c r="E18" s="614"/>
      <c r="F18" s="609"/>
    </row>
    <row r="19" spans="1:6" ht="74.25" hidden="1" customHeight="1" x14ac:dyDescent="0.4">
      <c r="A19" s="610">
        <v>11010500</v>
      </c>
      <c r="B19" s="611" t="s">
        <v>479</v>
      </c>
      <c r="C19" s="612">
        <f t="shared" si="0"/>
        <v>0</v>
      </c>
      <c r="D19" s="613"/>
      <c r="E19" s="614"/>
      <c r="F19" s="609"/>
    </row>
    <row r="20" spans="1:6" ht="27.75" hidden="1" customHeight="1" x14ac:dyDescent="0.35">
      <c r="A20" s="615">
        <v>11020000</v>
      </c>
      <c r="B20" s="616" t="s">
        <v>480</v>
      </c>
      <c r="C20" s="617">
        <f t="shared" si="0"/>
        <v>0</v>
      </c>
      <c r="D20" s="618">
        <f>SUM(D21)</f>
        <v>0</v>
      </c>
      <c r="E20" s="614"/>
      <c r="F20" s="609"/>
    </row>
    <row r="21" spans="1:6" ht="52.5" hidden="1" customHeight="1" x14ac:dyDescent="0.4">
      <c r="A21" s="619">
        <v>11020200</v>
      </c>
      <c r="B21" s="620" t="s">
        <v>481</v>
      </c>
      <c r="C21" s="612">
        <f t="shared" si="0"/>
        <v>0</v>
      </c>
      <c r="D21" s="613"/>
      <c r="E21" s="614"/>
      <c r="F21" s="609"/>
    </row>
    <row r="22" spans="1:6" ht="45.75" customHeight="1" x14ac:dyDescent="0.35">
      <c r="A22" s="605">
        <v>14000000</v>
      </c>
      <c r="B22" s="621" t="s">
        <v>482</v>
      </c>
      <c r="C22" s="622">
        <f t="shared" si="0"/>
        <v>0</v>
      </c>
      <c r="D22" s="618">
        <f>SUM(D23,D25,D27)</f>
        <v>0</v>
      </c>
      <c r="E22" s="623"/>
      <c r="F22" s="624"/>
    </row>
    <row r="23" spans="1:6" ht="51" customHeight="1" x14ac:dyDescent="0.4">
      <c r="A23" s="610">
        <v>14020000</v>
      </c>
      <c r="B23" s="625" t="s">
        <v>483</v>
      </c>
      <c r="C23" s="613">
        <f>SUM(C24)</f>
        <v>3500000</v>
      </c>
      <c r="D23" s="613">
        <f>SUM(D24)</f>
        <v>3500000</v>
      </c>
      <c r="E23" s="623"/>
      <c r="F23" s="624"/>
    </row>
    <row r="24" spans="1:6" ht="28.5" customHeight="1" x14ac:dyDescent="0.4">
      <c r="A24" s="610">
        <v>14021900</v>
      </c>
      <c r="B24" s="611" t="s">
        <v>484</v>
      </c>
      <c r="C24" s="613">
        <v>3500000</v>
      </c>
      <c r="D24" s="613">
        <v>3500000</v>
      </c>
      <c r="E24" s="623"/>
      <c r="F24" s="624"/>
    </row>
    <row r="25" spans="1:6" ht="76.5" customHeight="1" x14ac:dyDescent="0.4">
      <c r="A25" s="610">
        <v>14030000</v>
      </c>
      <c r="B25" s="626" t="s">
        <v>485</v>
      </c>
      <c r="C25" s="613">
        <f>SUM(C26)</f>
        <v>960000</v>
      </c>
      <c r="D25" s="613">
        <f>SUM(D26)</f>
        <v>960000</v>
      </c>
      <c r="E25" s="623"/>
      <c r="F25" s="624"/>
    </row>
    <row r="26" spans="1:6" ht="27" customHeight="1" x14ac:dyDescent="0.4">
      <c r="A26" s="610">
        <v>14031900</v>
      </c>
      <c r="B26" s="627" t="s">
        <v>484</v>
      </c>
      <c r="C26" s="613">
        <v>960000</v>
      </c>
      <c r="D26" s="613">
        <v>960000</v>
      </c>
      <c r="E26" s="623"/>
      <c r="F26" s="624"/>
    </row>
    <row r="27" spans="1:6" ht="78.75" customHeight="1" x14ac:dyDescent="0.4">
      <c r="A27" s="610">
        <v>14040000</v>
      </c>
      <c r="B27" s="611" t="s">
        <v>486</v>
      </c>
      <c r="C27" s="613">
        <v>-4460000</v>
      </c>
      <c r="D27" s="613">
        <v>-4460000</v>
      </c>
      <c r="E27" s="623"/>
      <c r="F27" s="624"/>
    </row>
    <row r="28" spans="1:6" ht="30" hidden="1" customHeight="1" x14ac:dyDescent="0.35">
      <c r="A28" s="605">
        <v>18000000</v>
      </c>
      <c r="B28" s="606" t="s">
        <v>487</v>
      </c>
      <c r="C28" s="622">
        <f>SUM(D28)</f>
        <v>0</v>
      </c>
      <c r="D28" s="618">
        <f>SUM(D42,D39,D29)</f>
        <v>0</v>
      </c>
      <c r="E28" s="628"/>
      <c r="F28" s="629"/>
    </row>
    <row r="29" spans="1:6" ht="30" hidden="1" customHeight="1" x14ac:dyDescent="0.35">
      <c r="A29" s="605">
        <v>18010000</v>
      </c>
      <c r="B29" s="630" t="s">
        <v>488</v>
      </c>
      <c r="C29" s="622">
        <f>SUM(D29)</f>
        <v>0</v>
      </c>
      <c r="D29" s="618">
        <f>SUM(D30:D38)</f>
        <v>0</v>
      </c>
      <c r="E29" s="628"/>
      <c r="F29" s="629"/>
    </row>
    <row r="30" spans="1:6" ht="80.25" hidden="1" customHeight="1" x14ac:dyDescent="0.4">
      <c r="A30" s="610">
        <v>18010100</v>
      </c>
      <c r="B30" s="631" t="s">
        <v>489</v>
      </c>
      <c r="C30" s="612">
        <f t="shared" ref="C30:C45" si="1">SUM(D30)</f>
        <v>0</v>
      </c>
      <c r="D30" s="613"/>
      <c r="E30" s="623"/>
      <c r="F30" s="632"/>
    </row>
    <row r="31" spans="1:6" ht="84" hidden="1" customHeight="1" x14ac:dyDescent="0.4">
      <c r="A31" s="610">
        <v>18010200</v>
      </c>
      <c r="B31" s="633" t="s">
        <v>490</v>
      </c>
      <c r="C31" s="612">
        <f t="shared" si="1"/>
        <v>0</v>
      </c>
      <c r="D31" s="613"/>
      <c r="E31" s="623"/>
      <c r="F31" s="632"/>
    </row>
    <row r="32" spans="1:6" ht="81" hidden="1" customHeight="1" x14ac:dyDescent="0.4">
      <c r="A32" s="634">
        <v>18010300</v>
      </c>
      <c r="B32" s="631" t="s">
        <v>491</v>
      </c>
      <c r="C32" s="612">
        <f t="shared" si="1"/>
        <v>0</v>
      </c>
      <c r="D32" s="613"/>
      <c r="E32" s="623"/>
      <c r="F32" s="632"/>
    </row>
    <row r="33" spans="1:6" ht="80.25" hidden="1" customHeight="1" x14ac:dyDescent="0.4">
      <c r="A33" s="610">
        <v>18010400</v>
      </c>
      <c r="B33" s="631" t="s">
        <v>492</v>
      </c>
      <c r="C33" s="612">
        <f t="shared" si="1"/>
        <v>0</v>
      </c>
      <c r="D33" s="613"/>
      <c r="E33" s="623"/>
      <c r="F33" s="632"/>
    </row>
    <row r="34" spans="1:6" ht="30" hidden="1" customHeight="1" x14ac:dyDescent="0.4">
      <c r="A34" s="610">
        <v>18010500</v>
      </c>
      <c r="B34" s="635" t="s">
        <v>493</v>
      </c>
      <c r="C34" s="612">
        <f t="shared" si="1"/>
        <v>0</v>
      </c>
      <c r="D34" s="613"/>
      <c r="E34" s="636"/>
      <c r="F34" s="624"/>
    </row>
    <row r="35" spans="1:6" ht="30" hidden="1" customHeight="1" x14ac:dyDescent="0.4">
      <c r="A35" s="610">
        <v>18010600</v>
      </c>
      <c r="B35" s="635" t="s">
        <v>494</v>
      </c>
      <c r="C35" s="612">
        <f t="shared" si="1"/>
        <v>0</v>
      </c>
      <c r="D35" s="613"/>
      <c r="E35" s="636"/>
      <c r="F35" s="624"/>
    </row>
    <row r="36" spans="1:6" ht="30" hidden="1" customHeight="1" x14ac:dyDescent="0.4">
      <c r="A36" s="610">
        <v>18010700</v>
      </c>
      <c r="B36" s="635" t="s">
        <v>495</v>
      </c>
      <c r="C36" s="612">
        <f t="shared" si="1"/>
        <v>0</v>
      </c>
      <c r="D36" s="613"/>
      <c r="E36" s="636"/>
      <c r="F36" s="624"/>
    </row>
    <row r="37" spans="1:6" ht="30" hidden="1" customHeight="1" x14ac:dyDescent="0.4">
      <c r="A37" s="610">
        <v>18010900</v>
      </c>
      <c r="B37" s="635" t="s">
        <v>496</v>
      </c>
      <c r="C37" s="612">
        <f t="shared" si="1"/>
        <v>0</v>
      </c>
      <c r="D37" s="613"/>
      <c r="E37" s="636"/>
      <c r="F37" s="624"/>
    </row>
    <row r="38" spans="1:6" ht="30" hidden="1" customHeight="1" x14ac:dyDescent="0.4">
      <c r="A38" s="610">
        <v>18011000</v>
      </c>
      <c r="B38" s="635" t="s">
        <v>497</v>
      </c>
      <c r="C38" s="612">
        <f t="shared" si="1"/>
        <v>0</v>
      </c>
      <c r="D38" s="613"/>
      <c r="E38" s="636"/>
      <c r="F38" s="624"/>
    </row>
    <row r="39" spans="1:6" ht="30" hidden="1" customHeight="1" x14ac:dyDescent="0.4">
      <c r="A39" s="637">
        <v>18030000</v>
      </c>
      <c r="B39" s="638" t="s">
        <v>498</v>
      </c>
      <c r="C39" s="639">
        <f>SUM(D39)</f>
        <v>0</v>
      </c>
      <c r="D39" s="618">
        <f>SUM(D40:D41)</f>
        <v>0</v>
      </c>
      <c r="E39" s="636"/>
      <c r="F39" s="624"/>
    </row>
    <row r="40" spans="1:6" ht="30" hidden="1" customHeight="1" x14ac:dyDescent="0.4">
      <c r="A40" s="640" t="s">
        <v>499</v>
      </c>
      <c r="B40" s="641" t="s">
        <v>500</v>
      </c>
      <c r="C40" s="612">
        <f t="shared" si="1"/>
        <v>0</v>
      </c>
      <c r="D40" s="613"/>
      <c r="E40" s="636"/>
      <c r="F40" s="624"/>
    </row>
    <row r="41" spans="1:6" ht="32.25" hidden="1" customHeight="1" x14ac:dyDescent="0.4">
      <c r="A41" s="642" t="s">
        <v>501</v>
      </c>
      <c r="B41" s="643" t="s">
        <v>502</v>
      </c>
      <c r="C41" s="612">
        <f t="shared" si="1"/>
        <v>0</v>
      </c>
      <c r="D41" s="613"/>
      <c r="E41" s="636"/>
      <c r="F41" s="624"/>
    </row>
    <row r="42" spans="1:6" ht="24.75" hidden="1" customHeight="1" x14ac:dyDescent="0.35">
      <c r="A42" s="605">
        <v>18050000</v>
      </c>
      <c r="B42" s="606" t="s">
        <v>503</v>
      </c>
      <c r="C42" s="639">
        <f>SUM(D42)</f>
        <v>0</v>
      </c>
      <c r="D42" s="618">
        <f>SUM(D43:D45)</f>
        <v>0</v>
      </c>
      <c r="E42" s="628"/>
      <c r="F42" s="629"/>
    </row>
    <row r="43" spans="1:6" ht="30" hidden="1" customHeight="1" x14ac:dyDescent="0.4">
      <c r="A43" s="610">
        <v>18050300</v>
      </c>
      <c r="B43" s="644" t="s">
        <v>504</v>
      </c>
      <c r="C43" s="612">
        <f t="shared" si="1"/>
        <v>0</v>
      </c>
      <c r="D43" s="613"/>
      <c r="E43" s="623"/>
      <c r="F43" s="632"/>
    </row>
    <row r="44" spans="1:6" ht="30" hidden="1" customHeight="1" x14ac:dyDescent="0.4">
      <c r="A44" s="610">
        <v>18050400</v>
      </c>
      <c r="B44" s="644" t="s">
        <v>505</v>
      </c>
      <c r="C44" s="612">
        <f t="shared" si="1"/>
        <v>0</v>
      </c>
      <c r="D44" s="613"/>
      <c r="E44" s="623"/>
      <c r="F44" s="632"/>
    </row>
    <row r="45" spans="1:6" ht="130.5" hidden="1" customHeight="1" x14ac:dyDescent="0.4">
      <c r="A45" s="610">
        <v>18050500</v>
      </c>
      <c r="B45" s="611" t="s">
        <v>506</v>
      </c>
      <c r="C45" s="612">
        <f t="shared" si="1"/>
        <v>0</v>
      </c>
      <c r="D45" s="613"/>
      <c r="E45" s="623"/>
      <c r="F45" s="632"/>
    </row>
    <row r="46" spans="1:6" ht="30" hidden="1" customHeight="1" x14ac:dyDescent="0.35">
      <c r="A46" s="605">
        <v>19000000</v>
      </c>
      <c r="B46" s="645" t="s">
        <v>507</v>
      </c>
      <c r="C46" s="639">
        <f>SUM(E46)</f>
        <v>0</v>
      </c>
      <c r="D46" s="618"/>
      <c r="E46" s="618">
        <f>SUM(E47)</f>
        <v>0</v>
      </c>
      <c r="F46" s="629"/>
    </row>
    <row r="47" spans="1:6" ht="30" hidden="1" customHeight="1" x14ac:dyDescent="0.35">
      <c r="A47" s="605">
        <v>19010000</v>
      </c>
      <c r="B47" s="645" t="s">
        <v>508</v>
      </c>
      <c r="C47" s="639">
        <f>SUM(E47)</f>
        <v>0</v>
      </c>
      <c r="D47" s="618"/>
      <c r="E47" s="618">
        <f>SUM(E48:E50)</f>
        <v>0</v>
      </c>
      <c r="F47" s="629"/>
    </row>
    <row r="48" spans="1:6" ht="74.25" hidden="1" customHeight="1" x14ac:dyDescent="0.4">
      <c r="A48" s="610">
        <v>19010100</v>
      </c>
      <c r="B48" s="646" t="s">
        <v>509</v>
      </c>
      <c r="C48" s="647">
        <f>SUM(E48)</f>
        <v>0</v>
      </c>
      <c r="D48" s="613"/>
      <c r="E48" s="623"/>
      <c r="F48" s="632"/>
    </row>
    <row r="49" spans="1:6" ht="50.25" hidden="1" customHeight="1" x14ac:dyDescent="0.4">
      <c r="A49" s="610">
        <v>19010200</v>
      </c>
      <c r="B49" s="611" t="s">
        <v>510</v>
      </c>
      <c r="C49" s="647">
        <f>SUM(E49)</f>
        <v>0</v>
      </c>
      <c r="D49" s="613"/>
      <c r="E49" s="623"/>
      <c r="F49" s="632"/>
    </row>
    <row r="50" spans="1:6" ht="101.25" hidden="1" customHeight="1" x14ac:dyDescent="0.4">
      <c r="A50" s="610">
        <v>19010300</v>
      </c>
      <c r="B50" s="648" t="s">
        <v>511</v>
      </c>
      <c r="C50" s="647">
        <f>SUM(E50)</f>
        <v>0</v>
      </c>
      <c r="D50" s="613"/>
      <c r="E50" s="623"/>
      <c r="F50" s="632"/>
    </row>
    <row r="51" spans="1:6" ht="30" customHeight="1" x14ac:dyDescent="0.35">
      <c r="A51" s="605">
        <v>20000000</v>
      </c>
      <c r="B51" s="606" t="s">
        <v>512</v>
      </c>
      <c r="C51" s="622">
        <f>SUM(D51,E51)</f>
        <v>2724040</v>
      </c>
      <c r="D51" s="618">
        <f>SUM(D52,D59)</f>
        <v>2724040</v>
      </c>
      <c r="E51" s="618"/>
      <c r="F51" s="624"/>
    </row>
    <row r="52" spans="1:6" ht="51.75" customHeight="1" x14ac:dyDescent="0.35">
      <c r="A52" s="605">
        <v>21000000</v>
      </c>
      <c r="B52" s="606" t="s">
        <v>513</v>
      </c>
      <c r="C52" s="622">
        <f t="shared" ref="C52:C60" si="2">SUM(D52)</f>
        <v>2815240</v>
      </c>
      <c r="D52" s="618">
        <f>SUM(D56,D55,D53)</f>
        <v>2815240</v>
      </c>
      <c r="E52" s="636"/>
      <c r="F52" s="624"/>
    </row>
    <row r="53" spans="1:6" ht="219.75" customHeight="1" x14ac:dyDescent="0.4">
      <c r="A53" s="610">
        <v>21010000</v>
      </c>
      <c r="B53" s="625" t="s">
        <v>514</v>
      </c>
      <c r="C53" s="649">
        <f>SUM(D53)</f>
        <v>88800</v>
      </c>
      <c r="D53" s="613">
        <f>SUM(D54)</f>
        <v>88800</v>
      </c>
      <c r="E53" s="636"/>
      <c r="F53" s="624"/>
    </row>
    <row r="54" spans="1:6" s="650" customFormat="1" ht="107.25" customHeight="1" x14ac:dyDescent="0.4">
      <c r="A54" s="610">
        <v>21010300</v>
      </c>
      <c r="B54" s="635" t="s">
        <v>515</v>
      </c>
      <c r="C54" s="612">
        <f>SUM(D54)</f>
        <v>88800</v>
      </c>
      <c r="D54" s="613">
        <v>88800</v>
      </c>
      <c r="E54" s="636"/>
      <c r="F54" s="624"/>
    </row>
    <row r="55" spans="1:6" s="650" customFormat="1" ht="52.5" customHeight="1" x14ac:dyDescent="0.4">
      <c r="A55" s="610">
        <v>21050000</v>
      </c>
      <c r="B55" s="625" t="s">
        <v>516</v>
      </c>
      <c r="C55" s="612">
        <f>SUM(D55)</f>
        <v>2657040</v>
      </c>
      <c r="D55" s="613">
        <v>2657040</v>
      </c>
      <c r="E55" s="636"/>
      <c r="F55" s="624"/>
    </row>
    <row r="56" spans="1:6" ht="27.75" customHeight="1" x14ac:dyDescent="0.35">
      <c r="A56" s="605">
        <v>21080000</v>
      </c>
      <c r="B56" s="606" t="s">
        <v>517</v>
      </c>
      <c r="C56" s="622">
        <f t="shared" si="2"/>
        <v>69400</v>
      </c>
      <c r="D56" s="618">
        <f>SUM(D57:D58)</f>
        <v>69400</v>
      </c>
      <c r="E56" s="651"/>
      <c r="F56" s="652"/>
    </row>
    <row r="57" spans="1:6" ht="27.75" customHeight="1" x14ac:dyDescent="0.4">
      <c r="A57" s="610">
        <v>21080500</v>
      </c>
      <c r="B57" s="635" t="s">
        <v>517</v>
      </c>
      <c r="C57" s="649">
        <f>SUM(D57)</f>
        <v>18400</v>
      </c>
      <c r="D57" s="613">
        <v>18400</v>
      </c>
      <c r="E57" s="651"/>
      <c r="F57" s="652"/>
    </row>
    <row r="58" spans="1:6" ht="106.5" customHeight="1" x14ac:dyDescent="0.4">
      <c r="A58" s="610">
        <v>21081500</v>
      </c>
      <c r="B58" s="625" t="s">
        <v>518</v>
      </c>
      <c r="C58" s="649">
        <f>SUM(D58)</f>
        <v>51000</v>
      </c>
      <c r="D58" s="613">
        <v>51000</v>
      </c>
      <c r="E58" s="651"/>
      <c r="F58" s="652"/>
    </row>
    <row r="59" spans="1:6" ht="78.75" customHeight="1" x14ac:dyDescent="0.35">
      <c r="A59" s="605">
        <v>22000000</v>
      </c>
      <c r="B59" s="606" t="s">
        <v>519</v>
      </c>
      <c r="C59" s="622">
        <f t="shared" si="2"/>
        <v>-91200</v>
      </c>
      <c r="D59" s="618">
        <f>SUM(D66,D60)</f>
        <v>-91200</v>
      </c>
      <c r="E59" s="636"/>
      <c r="F59" s="624"/>
    </row>
    <row r="60" spans="1:6" ht="48" customHeight="1" x14ac:dyDescent="0.35">
      <c r="A60" s="605">
        <v>22010000</v>
      </c>
      <c r="B60" s="606" t="s">
        <v>520</v>
      </c>
      <c r="C60" s="622">
        <f t="shared" si="2"/>
        <v>76800</v>
      </c>
      <c r="D60" s="618">
        <f>SUM(D61:D63)</f>
        <v>76800</v>
      </c>
      <c r="E60" s="636"/>
      <c r="F60" s="624"/>
    </row>
    <row r="61" spans="1:6" ht="81" customHeight="1" x14ac:dyDescent="0.4">
      <c r="A61" s="610">
        <v>22010300</v>
      </c>
      <c r="B61" s="653" t="s">
        <v>521</v>
      </c>
      <c r="C61" s="612">
        <f>SUM(D61)</f>
        <v>6800</v>
      </c>
      <c r="D61" s="613">
        <v>6800</v>
      </c>
      <c r="E61" s="636"/>
      <c r="F61" s="624"/>
    </row>
    <row r="62" spans="1:6" ht="50.25" customHeight="1" x14ac:dyDescent="0.4">
      <c r="A62" s="610">
        <v>22012500</v>
      </c>
      <c r="B62" s="635" t="s">
        <v>522</v>
      </c>
      <c r="C62" s="612">
        <f>SUM(D62)</f>
        <v>70000</v>
      </c>
      <c r="D62" s="613">
        <v>70000</v>
      </c>
      <c r="E62" s="636"/>
      <c r="F62" s="624"/>
    </row>
    <row r="63" spans="1:6" ht="54" hidden="1" customHeight="1" x14ac:dyDescent="0.4">
      <c r="A63" s="610">
        <v>22012600</v>
      </c>
      <c r="B63" s="653" t="s">
        <v>523</v>
      </c>
      <c r="C63" s="612">
        <f>SUM(D63)</f>
        <v>0</v>
      </c>
      <c r="D63" s="613"/>
      <c r="E63" s="636"/>
      <c r="F63" s="624"/>
    </row>
    <row r="64" spans="1:6" ht="72" hidden="1" customHeight="1" x14ac:dyDescent="0.35">
      <c r="A64" s="605">
        <v>22080000</v>
      </c>
      <c r="B64" s="654" t="s">
        <v>524</v>
      </c>
      <c r="C64" s="622">
        <f>SUM(D64)</f>
        <v>0</v>
      </c>
      <c r="D64" s="618">
        <f>SUM(D65)</f>
        <v>0</v>
      </c>
      <c r="E64" s="651"/>
      <c r="F64" s="652"/>
    </row>
    <row r="65" spans="1:6" ht="84" hidden="1" customHeight="1" x14ac:dyDescent="0.4">
      <c r="A65" s="610">
        <v>22080400</v>
      </c>
      <c r="B65" s="635" t="s">
        <v>525</v>
      </c>
      <c r="C65" s="612"/>
      <c r="D65" s="613"/>
      <c r="E65" s="636"/>
      <c r="F65" s="624"/>
    </row>
    <row r="66" spans="1:6" ht="27" customHeight="1" x14ac:dyDescent="0.35">
      <c r="A66" s="605">
        <v>22090000</v>
      </c>
      <c r="B66" s="606" t="s">
        <v>526</v>
      </c>
      <c r="C66" s="622">
        <f t="shared" ref="C66:C71" si="3">SUM(D66)</f>
        <v>-168000</v>
      </c>
      <c r="D66" s="618">
        <f>SUM(D67:D68)</f>
        <v>-168000</v>
      </c>
      <c r="E66" s="651"/>
      <c r="F66" s="652"/>
    </row>
    <row r="67" spans="1:6" ht="81" hidden="1" customHeight="1" x14ac:dyDescent="0.4">
      <c r="A67" s="610">
        <v>22090100</v>
      </c>
      <c r="B67" s="635" t="s">
        <v>527</v>
      </c>
      <c r="C67" s="612">
        <f t="shared" si="3"/>
        <v>0</v>
      </c>
      <c r="D67" s="613"/>
      <c r="E67" s="636"/>
      <c r="F67" s="624"/>
    </row>
    <row r="68" spans="1:6" ht="80.25" customHeight="1" x14ac:dyDescent="0.4">
      <c r="A68" s="610">
        <v>22090400</v>
      </c>
      <c r="B68" s="635" t="s">
        <v>528</v>
      </c>
      <c r="C68" s="612">
        <f t="shared" si="3"/>
        <v>-168000</v>
      </c>
      <c r="D68" s="613">
        <v>-168000</v>
      </c>
      <c r="E68" s="636"/>
      <c r="F68" s="624"/>
    </row>
    <row r="69" spans="1:6" ht="25.5" hidden="1" customHeight="1" x14ac:dyDescent="0.35">
      <c r="A69" s="605">
        <v>24000000</v>
      </c>
      <c r="B69" s="606" t="s">
        <v>529</v>
      </c>
      <c r="C69" s="622">
        <f t="shared" si="3"/>
        <v>0</v>
      </c>
      <c r="D69" s="618">
        <f>SUM(D70)</f>
        <v>0</v>
      </c>
      <c r="E69" s="628"/>
      <c r="F69" s="624"/>
    </row>
    <row r="70" spans="1:6" ht="27" hidden="1" x14ac:dyDescent="0.35">
      <c r="A70" s="605">
        <v>24060000</v>
      </c>
      <c r="B70" s="606" t="s">
        <v>530</v>
      </c>
      <c r="C70" s="622">
        <f t="shared" si="3"/>
        <v>0</v>
      </c>
      <c r="D70" s="618">
        <f>SUM(D71)</f>
        <v>0</v>
      </c>
      <c r="E70" s="628"/>
      <c r="F70" s="624"/>
    </row>
    <row r="71" spans="1:6" ht="27.75" hidden="1" x14ac:dyDescent="0.4">
      <c r="A71" s="610">
        <v>24060300</v>
      </c>
      <c r="B71" s="635" t="s">
        <v>530</v>
      </c>
      <c r="C71" s="612">
        <f t="shared" si="3"/>
        <v>0</v>
      </c>
      <c r="D71" s="613"/>
      <c r="E71" s="636"/>
      <c r="F71" s="624" t="s">
        <v>531</v>
      </c>
    </row>
    <row r="72" spans="1:6" ht="54.75" hidden="1" x14ac:dyDescent="0.4">
      <c r="A72" s="605">
        <v>25000000</v>
      </c>
      <c r="B72" s="606" t="s">
        <v>532</v>
      </c>
      <c r="C72" s="617">
        <f>SUM(E72)</f>
        <v>0</v>
      </c>
      <c r="D72" s="655"/>
      <c r="E72" s="618">
        <f>SUM(E73)</f>
        <v>0</v>
      </c>
      <c r="F72" s="624"/>
    </row>
    <row r="73" spans="1:6" ht="72" hidden="1" customHeight="1" x14ac:dyDescent="0.4">
      <c r="A73" s="605">
        <v>25010000</v>
      </c>
      <c r="B73" s="606" t="s">
        <v>533</v>
      </c>
      <c r="C73" s="617">
        <f>SUM(E73)</f>
        <v>0</v>
      </c>
      <c r="D73" s="655"/>
      <c r="E73" s="618">
        <f>SUM(E74:E77)</f>
        <v>0</v>
      </c>
      <c r="F73" s="624"/>
    </row>
    <row r="74" spans="1:6" ht="51" hidden="1" customHeight="1" x14ac:dyDescent="0.4">
      <c r="A74" s="610">
        <v>25010100</v>
      </c>
      <c r="B74" s="635" t="s">
        <v>534</v>
      </c>
      <c r="C74" s="612"/>
      <c r="D74" s="655"/>
      <c r="E74" s="656"/>
      <c r="F74" s="657"/>
    </row>
    <row r="75" spans="1:6" ht="51" hidden="1" customHeight="1" x14ac:dyDescent="0.4">
      <c r="A75" s="610">
        <v>25010200</v>
      </c>
      <c r="B75" s="635" t="s">
        <v>535</v>
      </c>
      <c r="C75" s="612"/>
      <c r="D75" s="655"/>
      <c r="E75" s="656"/>
      <c r="F75" s="657"/>
    </row>
    <row r="76" spans="1:6" ht="27" hidden="1" customHeight="1" x14ac:dyDescent="0.4">
      <c r="A76" s="610">
        <v>25010300</v>
      </c>
      <c r="B76" s="635" t="s">
        <v>536</v>
      </c>
      <c r="C76" s="612"/>
      <c r="D76" s="655"/>
      <c r="E76" s="656"/>
      <c r="F76" s="657"/>
    </row>
    <row r="77" spans="1:6" ht="75" hidden="1" customHeight="1" x14ac:dyDescent="0.4">
      <c r="A77" s="610">
        <v>25010400</v>
      </c>
      <c r="B77" s="653" t="s">
        <v>537</v>
      </c>
      <c r="C77" s="612"/>
      <c r="D77" s="613"/>
      <c r="E77" s="613"/>
      <c r="F77" s="632"/>
    </row>
    <row r="78" spans="1:6" ht="28.5" hidden="1" customHeight="1" x14ac:dyDescent="0.4">
      <c r="A78" s="615">
        <v>30000000</v>
      </c>
      <c r="B78" s="616" t="s">
        <v>538</v>
      </c>
      <c r="C78" s="617">
        <f>SUM(E78)</f>
        <v>0</v>
      </c>
      <c r="D78" s="613"/>
      <c r="E78" s="618">
        <f>SUM(F78)</f>
        <v>0</v>
      </c>
      <c r="F78" s="658">
        <f>SUM(F79)</f>
        <v>0</v>
      </c>
    </row>
    <row r="79" spans="1:6" ht="54" hidden="1" customHeight="1" x14ac:dyDescent="0.4">
      <c r="A79" s="619">
        <v>33000000</v>
      </c>
      <c r="B79" s="653" t="s">
        <v>539</v>
      </c>
      <c r="C79" s="612">
        <f>SUM(E79)</f>
        <v>0</v>
      </c>
      <c r="D79" s="613"/>
      <c r="E79" s="613">
        <f>SUM(F79)</f>
        <v>0</v>
      </c>
      <c r="F79" s="659"/>
    </row>
    <row r="80" spans="1:6" ht="31.5" hidden="1" customHeight="1" x14ac:dyDescent="0.4">
      <c r="A80" s="619">
        <v>33010000</v>
      </c>
      <c r="B80" s="660" t="s">
        <v>540</v>
      </c>
      <c r="C80" s="612">
        <f>SUM(E80)</f>
        <v>0</v>
      </c>
      <c r="D80" s="613"/>
      <c r="E80" s="613">
        <f>SUM(F80)</f>
        <v>0</v>
      </c>
      <c r="F80" s="659"/>
    </row>
    <row r="81" spans="1:7" ht="129.75" hidden="1" customHeight="1" x14ac:dyDescent="0.4">
      <c r="A81" s="610">
        <v>33010100</v>
      </c>
      <c r="B81" s="620" t="s">
        <v>541</v>
      </c>
      <c r="C81" s="612">
        <f>SUM(E81)</f>
        <v>0</v>
      </c>
      <c r="D81" s="613"/>
      <c r="E81" s="613">
        <f>SUM(F81)</f>
        <v>0</v>
      </c>
      <c r="F81" s="659"/>
    </row>
    <row r="82" spans="1:7" ht="30" customHeight="1" x14ac:dyDescent="0.35">
      <c r="A82" s="610"/>
      <c r="B82" s="606" t="s">
        <v>542</v>
      </c>
      <c r="C82" s="618">
        <f>SUM(C13,C51,C78)</f>
        <v>9800296</v>
      </c>
      <c r="D82" s="618">
        <f>SUM(D13,D51)</f>
        <v>9800296</v>
      </c>
      <c r="E82" s="618"/>
      <c r="F82" s="658"/>
      <c r="G82" s="661"/>
    </row>
    <row r="83" spans="1:7" ht="30" customHeight="1" x14ac:dyDescent="0.35">
      <c r="A83" s="605">
        <v>40000000</v>
      </c>
      <c r="B83" s="606" t="s">
        <v>543</v>
      </c>
      <c r="C83" s="662">
        <f>SUM(D83:E83)</f>
        <v>-2243359</v>
      </c>
      <c r="D83" s="663">
        <f>SUM(D84)</f>
        <v>-2243359</v>
      </c>
      <c r="E83" s="664">
        <f>SUM(E84)</f>
        <v>0</v>
      </c>
      <c r="F83" s="665"/>
    </row>
    <row r="84" spans="1:7" ht="30" customHeight="1" x14ac:dyDescent="0.35">
      <c r="A84" s="605">
        <v>41000000</v>
      </c>
      <c r="B84" s="606" t="s">
        <v>544</v>
      </c>
      <c r="C84" s="662">
        <f>SUM(C85)</f>
        <v>-2243359</v>
      </c>
      <c r="D84" s="663">
        <f>SUM(D85)</f>
        <v>-2243359</v>
      </c>
      <c r="E84" s="664">
        <f>SUM(E85)</f>
        <v>0</v>
      </c>
      <c r="F84" s="665"/>
    </row>
    <row r="85" spans="1:7" ht="30" customHeight="1" x14ac:dyDescent="0.35">
      <c r="A85" s="605">
        <v>41030000</v>
      </c>
      <c r="B85" s="606" t="s">
        <v>545</v>
      </c>
      <c r="C85" s="662">
        <f>SUM(D85:E85)</f>
        <v>-2243359</v>
      </c>
      <c r="D85" s="663">
        <f>SUM(D88:D94,D109,D108)</f>
        <v>-2243359</v>
      </c>
      <c r="E85" s="664">
        <f>SUM(E88:E94,E109)</f>
        <v>0</v>
      </c>
      <c r="F85" s="665"/>
    </row>
    <row r="86" spans="1:7" ht="46.5" hidden="1" customHeight="1" x14ac:dyDescent="0.2">
      <c r="A86" s="726">
        <v>41030600</v>
      </c>
      <c r="B86" s="728" t="s">
        <v>546</v>
      </c>
      <c r="C86" s="729">
        <f>SUM(D86)</f>
        <v>0</v>
      </c>
      <c r="D86" s="731"/>
      <c r="E86" s="732"/>
      <c r="F86" s="714"/>
    </row>
    <row r="87" spans="1:7" ht="111" hidden="1" customHeight="1" x14ac:dyDescent="0.2">
      <c r="A87" s="727"/>
      <c r="B87" s="728"/>
      <c r="C87" s="730"/>
      <c r="D87" s="731"/>
      <c r="E87" s="732"/>
      <c r="F87" s="714"/>
    </row>
    <row r="88" spans="1:7" ht="247.5" customHeight="1" x14ac:dyDescent="0.4">
      <c r="A88" s="666">
        <v>41030800</v>
      </c>
      <c r="B88" s="700" t="s">
        <v>547</v>
      </c>
      <c r="C88" s="667">
        <f t="shared" ref="C88:C93" si="4">SUM(D88)</f>
        <v>-3431600</v>
      </c>
      <c r="D88" s="668">
        <v>-3431600</v>
      </c>
      <c r="E88" s="669"/>
      <c r="F88" s="670"/>
    </row>
    <row r="89" spans="1:7" ht="409.5" hidden="1" customHeight="1" x14ac:dyDescent="0.4">
      <c r="A89" s="671">
        <v>41030900</v>
      </c>
      <c r="B89" s="611" t="s">
        <v>548</v>
      </c>
      <c r="C89" s="612">
        <f t="shared" si="4"/>
        <v>0</v>
      </c>
      <c r="D89" s="613"/>
      <c r="E89" s="669"/>
      <c r="F89" s="670"/>
    </row>
    <row r="90" spans="1:7" ht="106.5" hidden="1" customHeight="1" x14ac:dyDescent="0.4">
      <c r="A90" s="671">
        <v>41031000</v>
      </c>
      <c r="B90" s="611" t="s">
        <v>549</v>
      </c>
      <c r="C90" s="612">
        <f t="shared" si="4"/>
        <v>0</v>
      </c>
      <c r="D90" s="613"/>
      <c r="E90" s="669"/>
      <c r="F90" s="670"/>
    </row>
    <row r="91" spans="1:7" ht="48.75" hidden="1" customHeight="1" x14ac:dyDescent="0.4">
      <c r="A91" s="672">
        <v>41033900</v>
      </c>
      <c r="B91" s="611" t="s">
        <v>550</v>
      </c>
      <c r="C91" s="612">
        <f>SUM(D91)</f>
        <v>0</v>
      </c>
      <c r="D91" s="613"/>
      <c r="E91" s="669"/>
      <c r="F91" s="670"/>
    </row>
    <row r="92" spans="1:7" ht="56.25" customHeight="1" x14ac:dyDescent="0.4">
      <c r="A92" s="673">
        <v>41034200</v>
      </c>
      <c r="B92" s="611" t="s">
        <v>551</v>
      </c>
      <c r="C92" s="667">
        <f>SUM(D92)</f>
        <v>310400</v>
      </c>
      <c r="D92" s="668">
        <v>310400</v>
      </c>
      <c r="E92" s="674"/>
      <c r="F92" s="670"/>
    </row>
    <row r="93" spans="1:7" ht="30" hidden="1" customHeight="1" x14ac:dyDescent="0.4">
      <c r="A93" s="672">
        <v>41035000</v>
      </c>
      <c r="B93" s="611" t="s">
        <v>3</v>
      </c>
      <c r="C93" s="667">
        <f t="shared" si="4"/>
        <v>0</v>
      </c>
      <c r="D93" s="668"/>
      <c r="E93" s="668"/>
      <c r="F93" s="670"/>
    </row>
    <row r="94" spans="1:7" ht="30" customHeight="1" x14ac:dyDescent="0.4">
      <c r="A94" s="675">
        <v>41035000</v>
      </c>
      <c r="B94" s="676" t="s">
        <v>3</v>
      </c>
      <c r="C94" s="667">
        <f>SUM(D94)</f>
        <v>592300</v>
      </c>
      <c r="D94" s="677">
        <f>SUM(D95)</f>
        <v>592300</v>
      </c>
      <c r="E94" s="677"/>
      <c r="F94" s="678"/>
    </row>
    <row r="95" spans="1:7" ht="168" customHeight="1" x14ac:dyDescent="0.4">
      <c r="A95" s="679" t="s">
        <v>552</v>
      </c>
      <c r="B95" s="680" t="s">
        <v>553</v>
      </c>
      <c r="C95" s="681">
        <f>SUM(C96:C107)</f>
        <v>592300</v>
      </c>
      <c r="D95" s="677">
        <f>SUM(D96:D107)</f>
        <v>592300</v>
      </c>
      <c r="E95" s="677"/>
      <c r="F95" s="678"/>
    </row>
    <row r="96" spans="1:7" ht="30" customHeight="1" x14ac:dyDescent="0.4">
      <c r="A96" s="682"/>
      <c r="B96" s="680" t="s">
        <v>554</v>
      </c>
      <c r="C96" s="681">
        <f>SUM(D96)</f>
        <v>75000</v>
      </c>
      <c r="D96" s="677">
        <v>75000</v>
      </c>
      <c r="E96" s="677"/>
      <c r="F96" s="678"/>
    </row>
    <row r="97" spans="1:7" ht="30" customHeight="1" x14ac:dyDescent="0.4">
      <c r="A97" s="682"/>
      <c r="B97" s="680" t="s">
        <v>555</v>
      </c>
      <c r="C97" s="681">
        <f t="shared" ref="C97:C107" si="5">SUM(D97)</f>
        <v>80000</v>
      </c>
      <c r="D97" s="677">
        <v>80000</v>
      </c>
      <c r="E97" s="677"/>
      <c r="F97" s="678"/>
    </row>
    <row r="98" spans="1:7" ht="30" customHeight="1" x14ac:dyDescent="0.4">
      <c r="A98" s="682"/>
      <c r="B98" s="680" t="s">
        <v>556</v>
      </c>
      <c r="C98" s="681">
        <f t="shared" si="5"/>
        <v>99000</v>
      </c>
      <c r="D98" s="677">
        <v>99000</v>
      </c>
      <c r="E98" s="677"/>
      <c r="F98" s="678"/>
    </row>
    <row r="99" spans="1:7" ht="30" customHeight="1" x14ac:dyDescent="0.4">
      <c r="A99" s="682"/>
      <c r="B99" s="680" t="s">
        <v>557</v>
      </c>
      <c r="C99" s="681">
        <f t="shared" si="5"/>
        <v>40000</v>
      </c>
      <c r="D99" s="677">
        <v>40000</v>
      </c>
      <c r="E99" s="677"/>
      <c r="F99" s="678"/>
    </row>
    <row r="100" spans="1:7" ht="30" customHeight="1" x14ac:dyDescent="0.4">
      <c r="A100" s="682"/>
      <c r="B100" s="680" t="s">
        <v>558</v>
      </c>
      <c r="C100" s="681">
        <f t="shared" si="5"/>
        <v>50000</v>
      </c>
      <c r="D100" s="677">
        <v>50000</v>
      </c>
      <c r="E100" s="677"/>
      <c r="F100" s="678"/>
    </row>
    <row r="101" spans="1:7" ht="30" customHeight="1" x14ac:dyDescent="0.4">
      <c r="A101" s="682"/>
      <c r="B101" s="680" t="s">
        <v>559</v>
      </c>
      <c r="C101" s="681">
        <f t="shared" si="5"/>
        <v>20000</v>
      </c>
      <c r="D101" s="677">
        <v>20000</v>
      </c>
      <c r="E101" s="677"/>
      <c r="F101" s="678"/>
    </row>
    <row r="102" spans="1:7" ht="30" customHeight="1" x14ac:dyDescent="0.4">
      <c r="A102" s="682"/>
      <c r="B102" s="680" t="s">
        <v>560</v>
      </c>
      <c r="C102" s="681">
        <f t="shared" si="5"/>
        <v>50000</v>
      </c>
      <c r="D102" s="677">
        <v>50000</v>
      </c>
      <c r="E102" s="677"/>
      <c r="F102" s="678"/>
    </row>
    <row r="103" spans="1:7" ht="30" customHeight="1" x14ac:dyDescent="0.4">
      <c r="A103" s="682"/>
      <c r="B103" s="680" t="s">
        <v>561</v>
      </c>
      <c r="C103" s="681">
        <f t="shared" si="5"/>
        <v>40000</v>
      </c>
      <c r="D103" s="677">
        <v>40000</v>
      </c>
      <c r="E103" s="677"/>
      <c r="F103" s="678"/>
    </row>
    <row r="104" spans="1:7" ht="30" customHeight="1" x14ac:dyDescent="0.4">
      <c r="A104" s="682"/>
      <c r="B104" s="680" t="s">
        <v>562</v>
      </c>
      <c r="C104" s="681">
        <f t="shared" si="5"/>
        <v>25000</v>
      </c>
      <c r="D104" s="677">
        <v>25000</v>
      </c>
      <c r="E104" s="677"/>
      <c r="F104" s="678"/>
    </row>
    <row r="105" spans="1:7" ht="30" customHeight="1" x14ac:dyDescent="0.4">
      <c r="A105" s="682"/>
      <c r="B105" s="683" t="s">
        <v>563</v>
      </c>
      <c r="C105" s="681">
        <f t="shared" si="5"/>
        <v>40000</v>
      </c>
      <c r="D105" s="677">
        <v>40000</v>
      </c>
      <c r="E105" s="677"/>
      <c r="F105" s="678"/>
    </row>
    <row r="106" spans="1:7" ht="30" customHeight="1" x14ac:dyDescent="0.4">
      <c r="A106" s="682"/>
      <c r="B106" s="683" t="s">
        <v>564</v>
      </c>
      <c r="C106" s="681">
        <f t="shared" si="5"/>
        <v>53300</v>
      </c>
      <c r="D106" s="677">
        <v>53300</v>
      </c>
      <c r="E106" s="677"/>
      <c r="F106" s="678"/>
    </row>
    <row r="107" spans="1:7" ht="30" customHeight="1" x14ac:dyDescent="0.4">
      <c r="A107" s="682"/>
      <c r="B107" s="683" t="s">
        <v>565</v>
      </c>
      <c r="C107" s="681">
        <f t="shared" si="5"/>
        <v>20000</v>
      </c>
      <c r="D107" s="677">
        <v>20000</v>
      </c>
      <c r="E107" s="677"/>
      <c r="F107" s="678"/>
    </row>
    <row r="108" spans="1:7" ht="105" customHeight="1" x14ac:dyDescent="0.4">
      <c r="A108" s="675">
        <v>41035400</v>
      </c>
      <c r="B108" s="684" t="s">
        <v>566</v>
      </c>
      <c r="C108" s="681">
        <f>SUM(D108)</f>
        <v>285541</v>
      </c>
      <c r="D108" s="677">
        <v>285541</v>
      </c>
      <c r="E108" s="677"/>
      <c r="F108" s="678"/>
    </row>
    <row r="109" spans="1:7" ht="408.75" hidden="1" customHeight="1" x14ac:dyDescent="0.2">
      <c r="A109" s="702">
        <v>41036600</v>
      </c>
      <c r="B109" s="704" t="s">
        <v>567</v>
      </c>
      <c r="C109" s="706">
        <f>SUM(D109:E110)</f>
        <v>0</v>
      </c>
      <c r="D109" s="708"/>
      <c r="E109" s="710"/>
      <c r="F109" s="712"/>
    </row>
    <row r="110" spans="1:7" ht="114.75" hidden="1" customHeight="1" x14ac:dyDescent="0.2">
      <c r="A110" s="703"/>
      <c r="B110" s="705"/>
      <c r="C110" s="707"/>
      <c r="D110" s="709"/>
      <c r="E110" s="711"/>
      <c r="F110" s="713"/>
    </row>
    <row r="111" spans="1:7" ht="34.5" customHeight="1" x14ac:dyDescent="0.35">
      <c r="A111" s="685"/>
      <c r="B111" s="686" t="s">
        <v>542</v>
      </c>
      <c r="C111" s="687">
        <f>SUM(D111:E111)</f>
        <v>7556937</v>
      </c>
      <c r="D111" s="687">
        <f>SUM(D82:D83)</f>
        <v>7556937</v>
      </c>
      <c r="E111" s="688"/>
      <c r="F111" s="689"/>
      <c r="G111" s="690"/>
    </row>
    <row r="112" spans="1:7" ht="93.75" customHeight="1" x14ac:dyDescent="0.5">
      <c r="A112" s="701" t="s">
        <v>568</v>
      </c>
      <c r="B112" s="701"/>
      <c r="C112" s="701"/>
      <c r="D112" s="701"/>
      <c r="E112" s="701"/>
      <c r="F112" s="701"/>
      <c r="G112" s="690"/>
    </row>
    <row r="113" spans="1:7" ht="64.5" customHeight="1" x14ac:dyDescent="0.5">
      <c r="A113" s="701"/>
      <c r="B113" s="701"/>
      <c r="C113" s="701"/>
      <c r="D113" s="701"/>
      <c r="E113" s="701"/>
      <c r="F113" s="701"/>
      <c r="G113" s="690"/>
    </row>
    <row r="114" spans="1:7" ht="33.75" customHeight="1" x14ac:dyDescent="0.35">
      <c r="A114" s="691"/>
      <c r="B114" s="692"/>
      <c r="C114" s="692"/>
      <c r="D114" s="693"/>
      <c r="E114" s="693"/>
      <c r="F114" s="693"/>
    </row>
    <row r="115" spans="1:7" ht="24.75" customHeight="1" x14ac:dyDescent="0.3">
      <c r="A115" s="694"/>
      <c r="B115" s="695"/>
      <c r="C115" s="695"/>
      <c r="D115" s="696"/>
      <c r="E115" s="696"/>
      <c r="F115" s="696"/>
    </row>
    <row r="116" spans="1:7" ht="23.25" x14ac:dyDescent="0.35">
      <c r="A116" s="697"/>
      <c r="B116" s="697"/>
      <c r="C116" s="697"/>
      <c r="D116" s="697"/>
      <c r="E116" s="697"/>
      <c r="F116" s="697"/>
    </row>
    <row r="117" spans="1:7" ht="23.25" x14ac:dyDescent="0.35">
      <c r="A117" s="698"/>
      <c r="B117" s="699"/>
      <c r="C117" s="699"/>
      <c r="D117" s="693"/>
      <c r="E117" s="693"/>
      <c r="F117" s="693"/>
    </row>
    <row r="118" spans="1:7" ht="21.75" customHeight="1" x14ac:dyDescent="0.35">
      <c r="A118" s="697"/>
      <c r="B118" s="697"/>
      <c r="C118" s="697"/>
      <c r="D118" s="697"/>
      <c r="E118" s="697"/>
      <c r="F118" s="697"/>
    </row>
    <row r="119" spans="1:7" ht="23.25" x14ac:dyDescent="0.35">
      <c r="A119" s="584"/>
      <c r="B119" s="584"/>
      <c r="C119" s="584"/>
      <c r="D119" s="584"/>
      <c r="E119" s="584"/>
      <c r="F119" s="584"/>
    </row>
    <row r="120" spans="1:7" ht="23.25" x14ac:dyDescent="0.35">
      <c r="A120" s="697"/>
      <c r="B120" s="697"/>
      <c r="C120" s="697"/>
      <c r="D120" s="697"/>
      <c r="E120" s="697"/>
      <c r="F120" s="697"/>
    </row>
    <row r="121" spans="1:7" ht="23.25" x14ac:dyDescent="0.35">
      <c r="A121" s="584"/>
      <c r="B121" s="584"/>
      <c r="C121" s="584"/>
      <c r="D121" s="584"/>
      <c r="E121" s="584"/>
      <c r="F121" s="584"/>
    </row>
    <row r="122" spans="1:7" ht="23.25" x14ac:dyDescent="0.35">
      <c r="A122" s="584"/>
      <c r="B122" s="584"/>
      <c r="C122" s="584"/>
      <c r="D122" s="584"/>
      <c r="E122" s="584"/>
      <c r="F122" s="584"/>
    </row>
    <row r="123" spans="1:7" ht="23.25" x14ac:dyDescent="0.35">
      <c r="A123" s="584"/>
      <c r="B123" s="584"/>
      <c r="C123" s="584"/>
      <c r="D123" s="584"/>
      <c r="E123" s="584"/>
      <c r="F123" s="584"/>
    </row>
    <row r="124" spans="1:7" ht="23.25" x14ac:dyDescent="0.35">
      <c r="A124" s="584"/>
      <c r="B124" s="584"/>
      <c r="C124" s="584"/>
      <c r="D124" s="584"/>
      <c r="E124" s="584"/>
      <c r="F124" s="584"/>
    </row>
    <row r="125" spans="1:7" ht="23.25" x14ac:dyDescent="0.35">
      <c r="A125" s="584"/>
      <c r="B125" s="584"/>
      <c r="C125" s="584"/>
      <c r="D125" s="584"/>
      <c r="E125" s="584"/>
      <c r="F125" s="584"/>
    </row>
    <row r="126" spans="1:7" ht="23.25" x14ac:dyDescent="0.35">
      <c r="A126" s="584"/>
      <c r="B126" s="584"/>
      <c r="C126" s="584"/>
      <c r="D126" s="584"/>
      <c r="E126" s="584"/>
      <c r="F126" s="584"/>
    </row>
    <row r="127" spans="1:7" ht="23.25" x14ac:dyDescent="0.35">
      <c r="A127" s="584"/>
      <c r="B127" s="584"/>
      <c r="C127" s="584"/>
      <c r="D127" s="584"/>
      <c r="E127" s="584"/>
      <c r="F127" s="584"/>
    </row>
    <row r="128" spans="1:7" ht="23.25" x14ac:dyDescent="0.35">
      <c r="A128" s="584"/>
      <c r="B128" s="584"/>
      <c r="C128" s="584"/>
      <c r="D128" s="584"/>
      <c r="E128" s="584"/>
      <c r="F128" s="584"/>
    </row>
    <row r="129" spans="1:6" ht="23.25" x14ac:dyDescent="0.35">
      <c r="A129" s="584"/>
      <c r="B129" s="584"/>
      <c r="C129" s="584"/>
      <c r="D129" s="584"/>
      <c r="E129" s="584"/>
      <c r="F129" s="584"/>
    </row>
    <row r="130" spans="1:6" ht="23.25" x14ac:dyDescent="0.35">
      <c r="A130" s="584"/>
      <c r="B130" s="584"/>
      <c r="C130" s="584"/>
      <c r="D130" s="584"/>
      <c r="E130" s="584"/>
      <c r="F130" s="584"/>
    </row>
    <row r="131" spans="1:6" ht="23.25" x14ac:dyDescent="0.35">
      <c r="A131" s="584"/>
      <c r="B131" s="584"/>
      <c r="C131" s="584"/>
      <c r="D131" s="584"/>
      <c r="E131" s="584"/>
      <c r="F131" s="584"/>
    </row>
    <row r="132" spans="1:6" ht="23.25" x14ac:dyDescent="0.35">
      <c r="A132" s="697"/>
      <c r="B132" s="697"/>
      <c r="C132" s="697"/>
      <c r="D132" s="697"/>
      <c r="E132" s="697"/>
      <c r="F132" s="697"/>
    </row>
    <row r="133" spans="1:6" ht="23.25" x14ac:dyDescent="0.35">
      <c r="A133" s="697"/>
      <c r="B133" s="697"/>
      <c r="C133" s="697"/>
      <c r="D133" s="697"/>
      <c r="E133" s="697"/>
      <c r="F133" s="697"/>
    </row>
    <row r="134" spans="1:6" ht="23.25" x14ac:dyDescent="0.35">
      <c r="A134" s="697"/>
      <c r="B134" s="697"/>
      <c r="C134" s="697"/>
      <c r="D134" s="697"/>
      <c r="E134" s="697"/>
      <c r="F134" s="697"/>
    </row>
    <row r="135" spans="1:6" ht="23.25" x14ac:dyDescent="0.35">
      <c r="A135" s="697"/>
      <c r="B135" s="697"/>
      <c r="C135" s="697"/>
      <c r="D135" s="697"/>
      <c r="E135" s="697"/>
      <c r="F135" s="697"/>
    </row>
    <row r="136" spans="1:6" ht="23.25" x14ac:dyDescent="0.35">
      <c r="A136" s="697"/>
      <c r="B136" s="697"/>
      <c r="C136" s="697"/>
      <c r="D136" s="697"/>
      <c r="E136" s="697"/>
      <c r="F136" s="697"/>
    </row>
    <row r="137" spans="1:6" ht="23.25" x14ac:dyDescent="0.35">
      <c r="A137" s="697"/>
      <c r="B137" s="697"/>
      <c r="C137" s="697"/>
      <c r="D137" s="697"/>
      <c r="E137" s="697"/>
      <c r="F137" s="697"/>
    </row>
    <row r="138" spans="1:6" ht="23.25" x14ac:dyDescent="0.35">
      <c r="A138" s="697"/>
      <c r="B138" s="697"/>
      <c r="C138" s="697"/>
      <c r="D138" s="697"/>
      <c r="E138" s="697"/>
      <c r="F138" s="697"/>
    </row>
    <row r="139" spans="1:6" ht="23.25" x14ac:dyDescent="0.35">
      <c r="A139" s="697"/>
      <c r="B139" s="697"/>
      <c r="C139" s="697"/>
      <c r="D139" s="697"/>
      <c r="E139" s="697"/>
      <c r="F139" s="697"/>
    </row>
    <row r="140" spans="1:6" ht="23.25" x14ac:dyDescent="0.35">
      <c r="A140" s="697"/>
      <c r="B140" s="697"/>
      <c r="C140" s="697"/>
      <c r="D140" s="697"/>
      <c r="E140" s="697"/>
      <c r="F140" s="697"/>
    </row>
    <row r="141" spans="1:6" ht="23.25" x14ac:dyDescent="0.35">
      <c r="A141" s="697"/>
      <c r="B141" s="697"/>
      <c r="C141" s="697"/>
      <c r="D141" s="697"/>
      <c r="E141" s="697"/>
      <c r="F141" s="697"/>
    </row>
    <row r="142" spans="1:6" ht="23.25" x14ac:dyDescent="0.35">
      <c r="A142" s="697"/>
      <c r="B142" s="697"/>
      <c r="C142" s="697"/>
      <c r="D142" s="697"/>
      <c r="E142" s="697"/>
      <c r="F142" s="697"/>
    </row>
    <row r="143" spans="1:6" ht="23.25" x14ac:dyDescent="0.35">
      <c r="A143" s="697"/>
      <c r="B143" s="697"/>
      <c r="C143" s="697"/>
      <c r="D143" s="697"/>
      <c r="E143" s="697"/>
      <c r="F143" s="697"/>
    </row>
    <row r="144" spans="1:6" ht="23.25" x14ac:dyDescent="0.35">
      <c r="A144" s="697"/>
      <c r="B144" s="697"/>
      <c r="C144" s="697"/>
      <c r="D144" s="697"/>
      <c r="E144" s="697"/>
      <c r="F144" s="697"/>
    </row>
    <row r="145" spans="1:6" ht="23.25" x14ac:dyDescent="0.35">
      <c r="A145" s="697"/>
      <c r="B145" s="697"/>
      <c r="C145" s="697"/>
      <c r="D145" s="697"/>
      <c r="E145" s="697"/>
      <c r="F145" s="697"/>
    </row>
    <row r="146" spans="1:6" ht="23.25" x14ac:dyDescent="0.35">
      <c r="A146" s="697"/>
      <c r="B146" s="697"/>
      <c r="C146" s="697"/>
      <c r="D146" s="697"/>
      <c r="E146" s="697"/>
      <c r="F146" s="697"/>
    </row>
    <row r="147" spans="1:6" ht="23.25" x14ac:dyDescent="0.35">
      <c r="A147" s="697"/>
      <c r="B147" s="697"/>
      <c r="C147" s="697"/>
      <c r="D147" s="697"/>
      <c r="E147" s="697"/>
      <c r="F147" s="697"/>
    </row>
    <row r="148" spans="1:6" ht="23.25" x14ac:dyDescent="0.35">
      <c r="A148" s="697"/>
      <c r="B148" s="697"/>
      <c r="C148" s="697"/>
      <c r="D148" s="697"/>
      <c r="E148" s="697"/>
      <c r="F148" s="697"/>
    </row>
    <row r="149" spans="1:6" ht="23.25" x14ac:dyDescent="0.35">
      <c r="A149" s="697"/>
      <c r="B149" s="697"/>
      <c r="C149" s="697"/>
      <c r="D149" s="697"/>
      <c r="E149" s="697"/>
      <c r="F149" s="697"/>
    </row>
    <row r="150" spans="1:6" ht="23.25" x14ac:dyDescent="0.35">
      <c r="A150" s="697"/>
      <c r="B150" s="697"/>
      <c r="C150" s="697"/>
      <c r="D150" s="697"/>
      <c r="E150" s="697"/>
      <c r="F150" s="697"/>
    </row>
    <row r="151" spans="1:6" ht="23.25" x14ac:dyDescent="0.35">
      <c r="A151" s="697"/>
      <c r="B151" s="697"/>
      <c r="C151" s="697"/>
      <c r="D151" s="697"/>
      <c r="E151" s="697"/>
      <c r="F151" s="697"/>
    </row>
    <row r="152" spans="1:6" ht="23.25" x14ac:dyDescent="0.35">
      <c r="A152" s="697"/>
      <c r="B152" s="697"/>
      <c r="C152" s="697"/>
      <c r="D152" s="697"/>
      <c r="E152" s="697"/>
      <c r="F152" s="697"/>
    </row>
    <row r="153" spans="1:6" ht="23.25" x14ac:dyDescent="0.35">
      <c r="A153" s="697"/>
      <c r="B153" s="697"/>
      <c r="C153" s="697"/>
      <c r="D153" s="697"/>
      <c r="E153" s="697"/>
      <c r="F153" s="697"/>
    </row>
    <row r="154" spans="1:6" ht="23.25" x14ac:dyDescent="0.35">
      <c r="A154" s="697"/>
      <c r="B154" s="697"/>
      <c r="C154" s="697"/>
      <c r="D154" s="697"/>
      <c r="E154" s="697"/>
      <c r="F154" s="697"/>
    </row>
    <row r="155" spans="1:6" ht="23.25" x14ac:dyDescent="0.35">
      <c r="A155" s="697"/>
      <c r="B155" s="697"/>
      <c r="C155" s="697"/>
      <c r="D155" s="697"/>
      <c r="E155" s="697"/>
      <c r="F155" s="697"/>
    </row>
    <row r="156" spans="1:6" ht="23.25" x14ac:dyDescent="0.35">
      <c r="A156" s="697"/>
      <c r="B156" s="697"/>
      <c r="C156" s="697"/>
      <c r="D156" s="697"/>
      <c r="E156" s="697"/>
      <c r="F156" s="697"/>
    </row>
    <row r="157" spans="1:6" ht="23.25" x14ac:dyDescent="0.35">
      <c r="A157" s="697"/>
      <c r="B157" s="697"/>
      <c r="C157" s="697"/>
      <c r="D157" s="697"/>
      <c r="E157" s="697"/>
      <c r="F157" s="697"/>
    </row>
  </sheetData>
  <mergeCells count="24">
    <mergeCell ref="F86:F87"/>
    <mergeCell ref="C1:F1"/>
    <mergeCell ref="C2:F2"/>
    <mergeCell ref="D3:F3"/>
    <mergeCell ref="A6:F6"/>
    <mergeCell ref="A7:F7"/>
    <mergeCell ref="A10:A11"/>
    <mergeCell ref="B10:B11"/>
    <mergeCell ref="C10:C11"/>
    <mergeCell ref="D10:D11"/>
    <mergeCell ref="E10:F10"/>
    <mergeCell ref="A86:A87"/>
    <mergeCell ref="B86:B87"/>
    <mergeCell ref="C86:C87"/>
    <mergeCell ref="D86:D87"/>
    <mergeCell ref="E86:E87"/>
    <mergeCell ref="A112:F112"/>
    <mergeCell ref="A113:F113"/>
    <mergeCell ref="A109:A110"/>
    <mergeCell ref="B109:B110"/>
    <mergeCell ref="C109:C110"/>
    <mergeCell ref="D109:D110"/>
    <mergeCell ref="E109:E110"/>
    <mergeCell ref="F109:F110"/>
  </mergeCells>
  <pageMargins left="1.0629921259842521" right="0.27559055118110237" top="0.82677165354330717" bottom="0.62992125984251968"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4"/>
  <sheetViews>
    <sheetView zoomScaleNormal="100" workbookViewId="0">
      <selection activeCell="F22" sqref="F22"/>
    </sheetView>
  </sheetViews>
  <sheetFormatPr defaultColWidth="8" defaultRowHeight="12.75" x14ac:dyDescent="0.2"/>
  <cols>
    <col min="1" max="1" width="10.5703125" style="107" customWidth="1"/>
    <col min="2" max="2" width="29.140625" style="100" customWidth="1"/>
    <col min="3" max="3" width="21" style="100" customWidth="1"/>
    <col min="4" max="4" width="20.7109375" style="101" customWidth="1"/>
    <col min="5" max="5" width="17.28515625" style="101" customWidth="1"/>
    <col min="6" max="6" width="17" style="83" customWidth="1"/>
    <col min="7" max="8" width="8" style="83"/>
    <col min="9" max="9" width="12.140625" style="83" bestFit="1" customWidth="1"/>
    <col min="10" max="16384" width="8" style="83"/>
  </cols>
  <sheetData>
    <row r="1" spans="1:9" ht="16.5" customHeight="1" x14ac:dyDescent="0.3">
      <c r="A1" s="80"/>
      <c r="B1" s="81"/>
      <c r="C1" s="81"/>
      <c r="D1" s="82"/>
      <c r="E1" s="733"/>
      <c r="F1" s="733"/>
    </row>
    <row r="2" spans="1:9" ht="17.25" customHeight="1" x14ac:dyDescent="0.3">
      <c r="A2" s="80"/>
      <c r="B2" s="81"/>
      <c r="C2" s="81"/>
      <c r="D2" s="82"/>
      <c r="E2" s="734"/>
      <c r="F2" s="734"/>
    </row>
    <row r="3" spans="1:9" ht="18" customHeight="1" x14ac:dyDescent="0.3">
      <c r="A3" s="80"/>
      <c r="B3" s="81"/>
      <c r="C3" s="81"/>
      <c r="D3" s="82"/>
      <c r="E3" s="734"/>
      <c r="F3" s="734"/>
    </row>
    <row r="4" spans="1:9" ht="72" customHeight="1" x14ac:dyDescent="0.25">
      <c r="A4" s="80"/>
      <c r="B4" s="81"/>
      <c r="C4" s="81"/>
      <c r="D4" s="82"/>
      <c r="E4" s="82"/>
      <c r="F4" s="82"/>
    </row>
    <row r="5" spans="1:9" ht="30.75" customHeight="1" x14ac:dyDescent="0.2">
      <c r="A5" s="735" t="s">
        <v>433</v>
      </c>
      <c r="B5" s="735"/>
      <c r="C5" s="735"/>
      <c r="D5" s="735"/>
      <c r="E5" s="735"/>
      <c r="F5" s="735"/>
    </row>
    <row r="6" spans="1:9" ht="51" customHeight="1" x14ac:dyDescent="0.25">
      <c r="A6" s="80"/>
      <c r="B6" s="81"/>
      <c r="C6" s="81"/>
      <c r="D6" s="84"/>
      <c r="E6" s="84"/>
      <c r="F6" s="85" t="s">
        <v>4</v>
      </c>
    </row>
    <row r="7" spans="1:9" ht="39" customHeight="1" x14ac:dyDescent="0.2">
      <c r="A7" s="738" t="s">
        <v>171</v>
      </c>
      <c r="B7" s="739" t="s">
        <v>172</v>
      </c>
      <c r="C7" s="740" t="s">
        <v>173</v>
      </c>
      <c r="D7" s="741" t="s">
        <v>230</v>
      </c>
      <c r="E7" s="740" t="s">
        <v>231</v>
      </c>
      <c r="F7" s="740"/>
    </row>
    <row r="8" spans="1:9" ht="62.25" customHeight="1" x14ac:dyDescent="0.2">
      <c r="A8" s="738"/>
      <c r="B8" s="739"/>
      <c r="C8" s="740"/>
      <c r="D8" s="741"/>
      <c r="E8" s="87" t="s">
        <v>174</v>
      </c>
      <c r="F8" s="86" t="s">
        <v>175</v>
      </c>
    </row>
    <row r="9" spans="1:9" s="90" customFormat="1" ht="16.5" customHeight="1" x14ac:dyDescent="0.2">
      <c r="A9" s="88">
        <v>1</v>
      </c>
      <c r="B9" s="88">
        <v>2</v>
      </c>
      <c r="C9" s="89">
        <v>6</v>
      </c>
      <c r="D9" s="89">
        <v>3</v>
      </c>
      <c r="E9" s="89">
        <v>4</v>
      </c>
      <c r="F9" s="89">
        <v>5</v>
      </c>
    </row>
    <row r="10" spans="1:9" s="93" customFormat="1" ht="39.75" customHeight="1" x14ac:dyDescent="0.25">
      <c r="A10" s="205" t="s">
        <v>176</v>
      </c>
      <c r="B10" s="91" t="s">
        <v>177</v>
      </c>
      <c r="C10" s="141">
        <f t="shared" ref="C10:C25" si="0">SUM(D10:E10)</f>
        <v>4532900</v>
      </c>
      <c r="D10" s="141">
        <f>D11</f>
        <v>1449055</v>
      </c>
      <c r="E10" s="141">
        <f>E11</f>
        <v>3083845</v>
      </c>
      <c r="F10" s="141">
        <f>F11</f>
        <v>2978845</v>
      </c>
      <c r="G10" s="92"/>
    </row>
    <row r="11" spans="1:9" s="93" customFormat="1" ht="54.75" customHeight="1" x14ac:dyDescent="0.25">
      <c r="A11" s="205">
        <v>208000</v>
      </c>
      <c r="B11" s="91" t="s">
        <v>178</v>
      </c>
      <c r="C11" s="141">
        <f t="shared" si="0"/>
        <v>4532900</v>
      </c>
      <c r="D11" s="141">
        <f>D12+D13</f>
        <v>1449055</v>
      </c>
      <c r="E11" s="141">
        <f>E12+E13</f>
        <v>3083845</v>
      </c>
      <c r="F11" s="141">
        <f>F12+F13</f>
        <v>2978845</v>
      </c>
      <c r="G11" s="92"/>
    </row>
    <row r="12" spans="1:9" s="93" customFormat="1" ht="26.25" customHeight="1" x14ac:dyDescent="0.25">
      <c r="A12" s="206">
        <v>208100</v>
      </c>
      <c r="B12" s="94" t="s">
        <v>179</v>
      </c>
      <c r="C12" s="143">
        <f t="shared" si="0"/>
        <v>4532900</v>
      </c>
      <c r="D12" s="142">
        <v>4427900</v>
      </c>
      <c r="E12" s="143">
        <v>105000</v>
      </c>
      <c r="F12" s="143">
        <v>0</v>
      </c>
      <c r="G12" s="92"/>
      <c r="I12" s="95"/>
    </row>
    <row r="13" spans="1:9" ht="69" customHeight="1" x14ac:dyDescent="0.25">
      <c r="A13" s="206" t="s">
        <v>180</v>
      </c>
      <c r="B13" s="96" t="s">
        <v>181</v>
      </c>
      <c r="C13" s="143">
        <f t="shared" si="0"/>
        <v>0</v>
      </c>
      <c r="D13" s="144">
        <v>-2978845</v>
      </c>
      <c r="E13" s="144">
        <v>2978845</v>
      </c>
      <c r="F13" s="144">
        <v>2978845</v>
      </c>
      <c r="G13" s="97"/>
    </row>
    <row r="14" spans="1:9" ht="24.75" hidden="1" customHeight="1" x14ac:dyDescent="0.25">
      <c r="A14" s="205" t="s">
        <v>5</v>
      </c>
      <c r="B14" s="91" t="s">
        <v>6</v>
      </c>
      <c r="C14" s="141">
        <f>SUM(D14:E14)</f>
        <v>0</v>
      </c>
      <c r="D14" s="141">
        <f t="shared" ref="D14:F15" si="1">D15</f>
        <v>0</v>
      </c>
      <c r="E14" s="141">
        <f t="shared" si="1"/>
        <v>0</v>
      </c>
      <c r="F14" s="141">
        <f t="shared" si="1"/>
        <v>0</v>
      </c>
      <c r="G14" s="97"/>
    </row>
    <row r="15" spans="1:9" ht="50.25" hidden="1" customHeight="1" x14ac:dyDescent="0.25">
      <c r="A15" s="205">
        <v>301000</v>
      </c>
      <c r="B15" s="91" t="s">
        <v>7</v>
      </c>
      <c r="C15" s="141">
        <f>SUM(D15:E15)</f>
        <v>0</v>
      </c>
      <c r="D15" s="141">
        <f t="shared" si="1"/>
        <v>0</v>
      </c>
      <c r="E15" s="141">
        <f t="shared" si="1"/>
        <v>0</v>
      </c>
      <c r="F15" s="141">
        <f t="shared" si="1"/>
        <v>0</v>
      </c>
      <c r="G15" s="97"/>
    </row>
    <row r="16" spans="1:9" ht="30" hidden="1" customHeight="1" x14ac:dyDescent="0.25">
      <c r="A16" s="206">
        <v>301100</v>
      </c>
      <c r="B16" s="94" t="s">
        <v>8</v>
      </c>
      <c r="C16" s="143">
        <f>SUM(D16:E16)</f>
        <v>0</v>
      </c>
      <c r="D16" s="142">
        <v>0</v>
      </c>
      <c r="E16" s="143"/>
      <c r="F16" s="143"/>
      <c r="G16" s="97"/>
    </row>
    <row r="17" spans="1:8" ht="28.5" hidden="1" customHeight="1" x14ac:dyDescent="0.25">
      <c r="A17" s="205"/>
      <c r="B17" s="98" t="s">
        <v>182</v>
      </c>
      <c r="C17" s="141">
        <f t="shared" si="0"/>
        <v>4532900</v>
      </c>
      <c r="D17" s="145">
        <f>SUM(D10,D14)</f>
        <v>1449055</v>
      </c>
      <c r="E17" s="145">
        <f>SUM(E10,E14)</f>
        <v>3083845</v>
      </c>
      <c r="F17" s="145">
        <f>SUM(F10,F14)</f>
        <v>2978845</v>
      </c>
      <c r="G17" s="97"/>
    </row>
    <row r="18" spans="1:8" ht="35.25" hidden="1" customHeight="1" x14ac:dyDescent="0.25">
      <c r="A18" s="205" t="s">
        <v>9</v>
      </c>
      <c r="B18" s="91" t="s">
        <v>10</v>
      </c>
      <c r="C18" s="141">
        <f>SUM(D18:E18)</f>
        <v>0</v>
      </c>
      <c r="D18" s="141">
        <f>D19</f>
        <v>0</v>
      </c>
      <c r="E18" s="141">
        <f>E19</f>
        <v>0</v>
      </c>
      <c r="F18" s="141">
        <f>F19</f>
        <v>0</v>
      </c>
      <c r="G18" s="97"/>
    </row>
    <row r="19" spans="1:8" ht="28.5" hidden="1" customHeight="1" x14ac:dyDescent="0.25">
      <c r="A19" s="205" t="s">
        <v>11</v>
      </c>
      <c r="B19" s="91" t="s">
        <v>12</v>
      </c>
      <c r="C19" s="141">
        <f>SUM(D19:E19)</f>
        <v>0</v>
      </c>
      <c r="D19" s="141">
        <f>D20+D21</f>
        <v>0</v>
      </c>
      <c r="E19" s="141">
        <f>E20</f>
        <v>0</v>
      </c>
      <c r="F19" s="141">
        <f>F20</f>
        <v>0</v>
      </c>
      <c r="G19" s="97"/>
    </row>
    <row r="20" spans="1:8" ht="28.5" hidden="1" customHeight="1" x14ac:dyDescent="0.25">
      <c r="A20" s="206" t="s">
        <v>13</v>
      </c>
      <c r="B20" s="94" t="s">
        <v>14</v>
      </c>
      <c r="C20" s="143">
        <f>SUM(D20:E20)</f>
        <v>0</v>
      </c>
      <c r="D20" s="142">
        <f>D16</f>
        <v>0</v>
      </c>
      <c r="E20" s="143">
        <f>E16</f>
        <v>0</v>
      </c>
      <c r="F20" s="143">
        <f>F16</f>
        <v>0</v>
      </c>
      <c r="G20" s="97"/>
    </row>
    <row r="21" spans="1:8" ht="39" hidden="1" customHeight="1" x14ac:dyDescent="0.25">
      <c r="A21" s="206" t="s">
        <v>15</v>
      </c>
      <c r="B21" s="96" t="s">
        <v>16</v>
      </c>
      <c r="C21" s="143">
        <f>SUM(D21:E21)</f>
        <v>0</v>
      </c>
      <c r="D21" s="144">
        <v>0</v>
      </c>
      <c r="E21" s="144"/>
      <c r="F21" s="144"/>
      <c r="G21" s="97"/>
    </row>
    <row r="22" spans="1:8" ht="43.5" customHeight="1" x14ac:dyDescent="0.25">
      <c r="A22" s="205" t="s">
        <v>183</v>
      </c>
      <c r="B22" s="91" t="s">
        <v>184</v>
      </c>
      <c r="C22" s="141">
        <f t="shared" si="0"/>
        <v>4532900</v>
      </c>
      <c r="D22" s="141">
        <f>D23</f>
        <v>1449055</v>
      </c>
      <c r="E22" s="141">
        <f>E23</f>
        <v>3083845</v>
      </c>
      <c r="F22" s="141">
        <f>F23</f>
        <v>2978845</v>
      </c>
      <c r="G22" s="97"/>
    </row>
    <row r="23" spans="1:8" ht="33.75" customHeight="1" x14ac:dyDescent="0.25">
      <c r="A23" s="205" t="s">
        <v>185</v>
      </c>
      <c r="B23" s="91" t="s">
        <v>186</v>
      </c>
      <c r="C23" s="141">
        <f t="shared" si="0"/>
        <v>4532900</v>
      </c>
      <c r="D23" s="141">
        <f>D24+D25</f>
        <v>1449055</v>
      </c>
      <c r="E23" s="141">
        <f>E24+E25</f>
        <v>3083845</v>
      </c>
      <c r="F23" s="141">
        <f>F24+F25</f>
        <v>2978845</v>
      </c>
      <c r="G23" s="97"/>
    </row>
    <row r="24" spans="1:8" ht="27.75" customHeight="1" x14ac:dyDescent="0.25">
      <c r="A24" s="206" t="s">
        <v>187</v>
      </c>
      <c r="B24" s="99" t="s">
        <v>188</v>
      </c>
      <c r="C24" s="143">
        <f t="shared" si="0"/>
        <v>4532900</v>
      </c>
      <c r="D24" s="143">
        <f t="shared" ref="D24:F25" si="2">D12</f>
        <v>4427900</v>
      </c>
      <c r="E24" s="143">
        <f t="shared" si="2"/>
        <v>105000</v>
      </c>
      <c r="F24" s="143">
        <f t="shared" si="2"/>
        <v>0</v>
      </c>
    </row>
    <row r="25" spans="1:8" ht="48.75" customHeight="1" x14ac:dyDescent="0.25">
      <c r="A25" s="206" t="s">
        <v>189</v>
      </c>
      <c r="B25" s="96" t="s">
        <v>181</v>
      </c>
      <c r="C25" s="143">
        <f t="shared" si="0"/>
        <v>0</v>
      </c>
      <c r="D25" s="144">
        <f t="shared" si="2"/>
        <v>-2978845</v>
      </c>
      <c r="E25" s="144">
        <f t="shared" si="2"/>
        <v>2978845</v>
      </c>
      <c r="F25" s="144">
        <f t="shared" si="2"/>
        <v>2978845</v>
      </c>
    </row>
    <row r="26" spans="1:8" ht="31.5" customHeight="1" x14ac:dyDescent="0.25">
      <c r="A26" s="141"/>
      <c r="B26" s="207" t="s">
        <v>190</v>
      </c>
      <c r="C26" s="141">
        <f>SUM(C18,C22)</f>
        <v>4532900</v>
      </c>
      <c r="D26" s="141">
        <f>SUM(D18,D22)</f>
        <v>1449055</v>
      </c>
      <c r="E26" s="141">
        <f>SUM(E18,E22)</f>
        <v>3083845</v>
      </c>
      <c r="F26" s="141">
        <f>SUM(F18,F22)</f>
        <v>2978845</v>
      </c>
      <c r="G26" s="736"/>
      <c r="H26" s="736"/>
    </row>
    <row r="27" spans="1:8" x14ac:dyDescent="0.2">
      <c r="A27" s="100"/>
    </row>
    <row r="28" spans="1:8" ht="15.75" x14ac:dyDescent="0.25">
      <c r="A28" s="100"/>
      <c r="D28" s="102"/>
      <c r="E28" s="102"/>
      <c r="F28" s="93"/>
    </row>
    <row r="29" spans="1:8" ht="23.25" x14ac:dyDescent="0.2">
      <c r="A29" s="737" t="s">
        <v>255</v>
      </c>
      <c r="B29" s="737"/>
      <c r="C29" s="737"/>
      <c r="D29" s="737"/>
      <c r="E29" s="737"/>
      <c r="F29" s="103"/>
    </row>
    <row r="30" spans="1:8" ht="15.75" x14ac:dyDescent="0.25">
      <c r="A30" s="100"/>
      <c r="D30" s="102"/>
      <c r="E30" s="102"/>
      <c r="F30" s="93"/>
    </row>
    <row r="31" spans="1:8" ht="15" x14ac:dyDescent="0.2">
      <c r="A31" s="100"/>
      <c r="B31" s="104"/>
      <c r="C31" s="104"/>
      <c r="D31" s="105"/>
    </row>
    <row r="32" spans="1:8" ht="15" x14ac:dyDescent="0.2">
      <c r="A32" s="100"/>
      <c r="B32" s="104"/>
      <c r="C32" s="104"/>
      <c r="D32" s="105"/>
    </row>
    <row r="33" spans="1:5" ht="15" x14ac:dyDescent="0.2">
      <c r="A33" s="100"/>
      <c r="B33" s="104"/>
      <c r="C33" s="104"/>
      <c r="D33" s="105"/>
    </row>
    <row r="34" spans="1:5" ht="15" x14ac:dyDescent="0.2">
      <c r="A34" s="100"/>
      <c r="B34" s="104"/>
      <c r="C34" s="104"/>
      <c r="D34" s="105"/>
    </row>
    <row r="35" spans="1:5" ht="15" x14ac:dyDescent="0.2">
      <c r="A35" s="100"/>
      <c r="B35" s="104"/>
      <c r="C35" s="104"/>
      <c r="D35" s="105"/>
    </row>
    <row r="36" spans="1:5" x14ac:dyDescent="0.2">
      <c r="A36" s="100"/>
    </row>
    <row r="37" spans="1:5" x14ac:dyDescent="0.2">
      <c r="A37" s="100"/>
      <c r="D37" s="105"/>
      <c r="E37" s="105"/>
    </row>
    <row r="38" spans="1:5" x14ac:dyDescent="0.2">
      <c r="A38" s="100"/>
      <c r="D38" s="106"/>
    </row>
    <row r="39" spans="1:5" x14ac:dyDescent="0.2">
      <c r="A39" s="100"/>
    </row>
    <row r="40" spans="1:5" x14ac:dyDescent="0.2">
      <c r="A40" s="100"/>
      <c r="E40" s="105"/>
    </row>
    <row r="44" spans="1:5" x14ac:dyDescent="0.2">
      <c r="D44" s="105"/>
    </row>
  </sheetData>
  <mergeCells count="11">
    <mergeCell ref="A29:E29"/>
    <mergeCell ref="A7:A8"/>
    <mergeCell ref="B7:B8"/>
    <mergeCell ref="C7:C8"/>
    <mergeCell ref="D7:D8"/>
    <mergeCell ref="E7:F7"/>
    <mergeCell ref="E1:F1"/>
    <mergeCell ref="E2:F2"/>
    <mergeCell ref="E3:F3"/>
    <mergeCell ref="A5:F5"/>
    <mergeCell ref="G26:H26"/>
  </mergeCells>
  <phoneticPr fontId="3" type="noConversion"/>
  <pageMargins left="0.94488188976377963" right="0" top="0.39370078740157483" bottom="0.19685039370078741" header="0" footer="0"/>
  <pageSetup paperSize="9" scale="7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1"/>
  <sheetViews>
    <sheetView view="pageBreakPreview" topLeftCell="B1" zoomScale="118" zoomScaleNormal="118" zoomScaleSheetLayoutView="118" workbookViewId="0">
      <selection activeCell="D30" sqref="D30"/>
    </sheetView>
  </sheetViews>
  <sheetFormatPr defaultRowHeight="12.75" x14ac:dyDescent="0.2"/>
  <cols>
    <col min="1" max="1" width="12.5703125" customWidth="1"/>
    <col min="2" max="2" width="8.28515625" customWidth="1"/>
    <col min="3" max="3" width="8.85546875" style="24" customWidth="1"/>
    <col min="4" max="4" width="58.28515625" style="9" customWidth="1"/>
    <col min="5" max="5" width="14.140625" style="4" customWidth="1"/>
    <col min="6" max="6" width="14" style="4" customWidth="1"/>
    <col min="7" max="7" width="13" customWidth="1"/>
    <col min="8" max="8" width="11.5703125" customWidth="1"/>
    <col min="9" max="9" width="9.28515625" customWidth="1"/>
    <col min="10" max="10" width="14.5703125" style="21" customWidth="1"/>
    <col min="11" max="11" width="11.42578125" customWidth="1"/>
    <col min="12" max="12" width="10.140625" customWidth="1"/>
    <col min="13" max="13" width="11.42578125" customWidth="1"/>
    <col min="14" max="14" width="12.42578125" customWidth="1"/>
    <col min="15" max="15" width="12.28515625" customWidth="1"/>
    <col min="16" max="16" width="13.7109375" hidden="1" customWidth="1"/>
    <col min="17" max="17" width="15.140625" style="4" customWidth="1"/>
    <col min="19" max="19" width="12" bestFit="1" customWidth="1"/>
  </cols>
  <sheetData>
    <row r="1" spans="1:19 16384:16384" x14ac:dyDescent="0.2">
      <c r="C1" s="20"/>
      <c r="D1" s="3"/>
    </row>
    <row r="2" spans="1:19 16384:16384" x14ac:dyDescent="0.2">
      <c r="C2" s="20"/>
      <c r="D2" s="3"/>
    </row>
    <row r="3" spans="1:19 16384:16384" ht="21" customHeight="1" x14ac:dyDescent="0.2">
      <c r="C3" s="20"/>
      <c r="D3" s="3"/>
    </row>
    <row r="4" spans="1:19 16384:16384" ht="71.25" customHeight="1" x14ac:dyDescent="0.25">
      <c r="C4" s="20"/>
      <c r="D4" s="13"/>
      <c r="E4" s="14"/>
      <c r="F4" s="14"/>
      <c r="G4" s="15"/>
      <c r="H4" s="15"/>
      <c r="I4" s="15"/>
      <c r="J4" s="22"/>
      <c r="K4" s="15"/>
      <c r="L4" s="15"/>
      <c r="M4" s="16"/>
      <c r="N4" s="16"/>
      <c r="O4" s="16"/>
      <c r="P4" s="16"/>
      <c r="Q4" s="17" t="s">
        <v>4</v>
      </c>
    </row>
    <row r="5" spans="1:19 16384:16384" ht="23.25" customHeight="1" x14ac:dyDescent="0.2">
      <c r="A5" s="760" t="s">
        <v>72</v>
      </c>
      <c r="B5" s="240"/>
      <c r="C5" s="766" t="s">
        <v>151</v>
      </c>
      <c r="D5" s="763" t="s">
        <v>150</v>
      </c>
      <c r="E5" s="748" t="s">
        <v>230</v>
      </c>
      <c r="F5" s="752"/>
      <c r="G5" s="752"/>
      <c r="H5" s="752"/>
      <c r="I5" s="769"/>
      <c r="J5" s="748" t="s">
        <v>231</v>
      </c>
      <c r="K5" s="752"/>
      <c r="L5" s="752"/>
      <c r="M5" s="752"/>
      <c r="N5" s="752"/>
      <c r="O5" s="752"/>
      <c r="P5" s="749"/>
      <c r="Q5" s="742" t="s">
        <v>240</v>
      </c>
    </row>
    <row r="6" spans="1:19 16384:16384" ht="19.5" customHeight="1" x14ac:dyDescent="0.2">
      <c r="A6" s="761"/>
      <c r="B6" s="766" t="s">
        <v>279</v>
      </c>
      <c r="C6" s="767"/>
      <c r="D6" s="764"/>
      <c r="E6" s="745" t="s">
        <v>241</v>
      </c>
      <c r="F6" s="750" t="s">
        <v>245</v>
      </c>
      <c r="G6" s="748" t="s">
        <v>242</v>
      </c>
      <c r="H6" s="749"/>
      <c r="I6" s="750" t="s">
        <v>246</v>
      </c>
      <c r="J6" s="745" t="s">
        <v>241</v>
      </c>
      <c r="K6" s="750" t="s">
        <v>245</v>
      </c>
      <c r="L6" s="748" t="s">
        <v>242</v>
      </c>
      <c r="M6" s="749"/>
      <c r="N6" s="750" t="s">
        <v>246</v>
      </c>
      <c r="O6" s="756" t="s">
        <v>242</v>
      </c>
      <c r="P6" s="757"/>
      <c r="Q6" s="743"/>
    </row>
    <row r="7" spans="1:19 16384:16384" ht="12.75" customHeight="1" x14ac:dyDescent="0.2">
      <c r="A7" s="762"/>
      <c r="B7" s="770"/>
      <c r="C7" s="767"/>
      <c r="D7" s="764"/>
      <c r="E7" s="746"/>
      <c r="F7" s="751"/>
      <c r="G7" s="758" t="s">
        <v>165</v>
      </c>
      <c r="H7" s="758" t="s">
        <v>166</v>
      </c>
      <c r="I7" s="753"/>
      <c r="J7" s="746"/>
      <c r="K7" s="751"/>
      <c r="L7" s="758" t="s">
        <v>167</v>
      </c>
      <c r="M7" s="758" t="s">
        <v>168</v>
      </c>
      <c r="N7" s="753"/>
      <c r="O7" s="754" t="s">
        <v>243</v>
      </c>
      <c r="P7" s="12" t="s">
        <v>242</v>
      </c>
      <c r="Q7" s="743"/>
    </row>
    <row r="8" spans="1:19 16384:16384" ht="77.25" customHeight="1" x14ac:dyDescent="0.2">
      <c r="A8" s="762"/>
      <c r="B8" s="770"/>
      <c r="C8" s="768"/>
      <c r="D8" s="765"/>
      <c r="E8" s="747"/>
      <c r="F8" s="751"/>
      <c r="G8" s="759"/>
      <c r="H8" s="759"/>
      <c r="I8" s="753"/>
      <c r="J8" s="747"/>
      <c r="K8" s="751"/>
      <c r="L8" s="759"/>
      <c r="M8" s="759"/>
      <c r="N8" s="753"/>
      <c r="O8" s="755"/>
      <c r="P8" s="11" t="s">
        <v>244</v>
      </c>
      <c r="Q8" s="744"/>
    </row>
    <row r="9" spans="1:19 16384:16384" ht="15.75" customHeight="1" x14ac:dyDescent="0.2">
      <c r="A9" s="18">
        <v>1</v>
      </c>
      <c r="B9" s="18" t="s">
        <v>229</v>
      </c>
      <c r="C9" s="19">
        <v>3</v>
      </c>
      <c r="D9" s="19">
        <v>4</v>
      </c>
      <c r="E9" s="19">
        <v>5</v>
      </c>
      <c r="F9" s="10">
        <v>6</v>
      </c>
      <c r="G9" s="10">
        <v>7</v>
      </c>
      <c r="H9" s="10">
        <v>8</v>
      </c>
      <c r="I9" s="19">
        <v>9</v>
      </c>
      <c r="J9" s="10">
        <v>10</v>
      </c>
      <c r="K9" s="10">
        <v>11</v>
      </c>
      <c r="L9" s="10">
        <v>12</v>
      </c>
      <c r="M9" s="10">
        <v>13</v>
      </c>
      <c r="N9" s="10">
        <v>14</v>
      </c>
      <c r="O9" s="10">
        <v>15</v>
      </c>
      <c r="P9" s="10">
        <v>15</v>
      </c>
      <c r="Q9" s="19" t="s">
        <v>280</v>
      </c>
    </row>
    <row r="10" spans="1:19 16384:16384" ht="33" customHeight="1" x14ac:dyDescent="0.25">
      <c r="A10" s="53" t="s">
        <v>152</v>
      </c>
      <c r="B10" s="53"/>
      <c r="C10" s="53"/>
      <c r="D10" s="54" t="s">
        <v>445</v>
      </c>
      <c r="E10" s="119">
        <f>SUM(E11)</f>
        <v>6697888</v>
      </c>
      <c r="F10" s="119">
        <f t="shared" ref="F10:P10" si="0">SUM(F11)</f>
        <v>6697888</v>
      </c>
      <c r="G10" s="119">
        <f t="shared" si="0"/>
        <v>3624290</v>
      </c>
      <c r="H10" s="119">
        <f t="shared" si="0"/>
        <v>0</v>
      </c>
      <c r="I10" s="119">
        <f t="shared" si="0"/>
        <v>0</v>
      </c>
      <c r="J10" s="119">
        <f t="shared" si="0"/>
        <v>1638525</v>
      </c>
      <c r="K10" s="119">
        <f t="shared" si="0"/>
        <v>0</v>
      </c>
      <c r="L10" s="119">
        <f t="shared" si="0"/>
        <v>0</v>
      </c>
      <c r="M10" s="119">
        <f t="shared" si="0"/>
        <v>0</v>
      </c>
      <c r="N10" s="119">
        <f t="shared" si="0"/>
        <v>1638525</v>
      </c>
      <c r="O10" s="119">
        <f t="shared" si="0"/>
        <v>1533525</v>
      </c>
      <c r="P10" s="119">
        <f t="shared" si="0"/>
        <v>0</v>
      </c>
      <c r="Q10" s="119">
        <f>SUM(J10,E10)</f>
        <v>8336413</v>
      </c>
    </row>
    <row r="11" spans="1:19 16384:16384" s="5" customFormat="1" ht="27.75" customHeight="1" x14ac:dyDescent="0.25">
      <c r="A11" s="53" t="s">
        <v>153</v>
      </c>
      <c r="B11" s="53"/>
      <c r="C11" s="53"/>
      <c r="D11" s="54" t="s">
        <v>445</v>
      </c>
      <c r="E11" s="119">
        <f t="shared" ref="E11:I11" si="1">SUM(E56,E54,E50,E48,E39,E36,E32,E28,E16,E14,E12:E13)</f>
        <v>6697888</v>
      </c>
      <c r="F11" s="119">
        <f t="shared" si="1"/>
        <v>6697888</v>
      </c>
      <c r="G11" s="119">
        <f t="shared" si="1"/>
        <v>3624290</v>
      </c>
      <c r="H11" s="119">
        <f t="shared" si="1"/>
        <v>0</v>
      </c>
      <c r="I11" s="119">
        <f t="shared" si="1"/>
        <v>0</v>
      </c>
      <c r="J11" s="119">
        <f t="shared" ref="J11:Q11" si="2">SUM(J56,J54,J50,J48,J39,J36,J32,J28,J16,J14,J12:J13)</f>
        <v>1638525</v>
      </c>
      <c r="K11" s="119">
        <f t="shared" si="2"/>
        <v>0</v>
      </c>
      <c r="L11" s="119">
        <f t="shared" si="2"/>
        <v>0</v>
      </c>
      <c r="M11" s="119">
        <f t="shared" si="2"/>
        <v>0</v>
      </c>
      <c r="N11" s="119">
        <f t="shared" si="2"/>
        <v>1638525</v>
      </c>
      <c r="O11" s="119">
        <f t="shared" si="2"/>
        <v>1533525</v>
      </c>
      <c r="P11" s="119">
        <f t="shared" si="2"/>
        <v>0</v>
      </c>
      <c r="Q11" s="119">
        <f t="shared" si="2"/>
        <v>8336413</v>
      </c>
      <c r="S11" s="285">
        <f>SUM(E11,J11)</f>
        <v>8336413</v>
      </c>
    </row>
    <row r="12" spans="1:19 16384:16384" s="5" customFormat="1" ht="43.5" customHeight="1" x14ac:dyDescent="0.25">
      <c r="A12" s="466" t="s">
        <v>18</v>
      </c>
      <c r="B12" s="42" t="s">
        <v>282</v>
      </c>
      <c r="C12" s="42" t="s">
        <v>195</v>
      </c>
      <c r="D12" s="48" t="s">
        <v>439</v>
      </c>
      <c r="E12" s="121">
        <f t="shared" ref="E12:E23" si="3">SUM(F12,I12)</f>
        <v>4305560</v>
      </c>
      <c r="F12" s="123">
        <v>4305560</v>
      </c>
      <c r="G12" s="123">
        <v>3407890</v>
      </c>
      <c r="H12" s="123"/>
      <c r="I12" s="120"/>
      <c r="J12" s="118">
        <f t="shared" ref="J12:J30" si="4">SUM(K12,N12)</f>
        <v>13730</v>
      </c>
      <c r="K12" s="120"/>
      <c r="L12" s="120"/>
      <c r="M12" s="120"/>
      <c r="N12" s="123">
        <v>13730</v>
      </c>
      <c r="O12" s="123">
        <v>13730</v>
      </c>
      <c r="P12" s="123"/>
      <c r="Q12" s="118">
        <f t="shared" ref="Q12:Q29" si="5">SUM(E12,J12)</f>
        <v>4319290</v>
      </c>
      <c r="S12" s="6"/>
    </row>
    <row r="13" spans="1:19 16384:16384" s="5" customFormat="1" ht="21" customHeight="1" x14ac:dyDescent="0.25">
      <c r="A13" s="42" t="s">
        <v>19</v>
      </c>
      <c r="B13" s="42" t="s">
        <v>211</v>
      </c>
      <c r="C13" s="42" t="s">
        <v>195</v>
      </c>
      <c r="D13" s="465" t="s">
        <v>437</v>
      </c>
      <c r="E13" s="121">
        <f t="shared" si="3"/>
        <v>264000</v>
      </c>
      <c r="F13" s="122">
        <v>264000</v>
      </c>
      <c r="G13" s="123">
        <v>216400</v>
      </c>
      <c r="H13" s="123"/>
      <c r="I13" s="123"/>
      <c r="J13" s="118">
        <f t="shared" si="4"/>
        <v>0</v>
      </c>
      <c r="K13" s="124"/>
      <c r="L13" s="125"/>
      <c r="M13" s="125"/>
      <c r="N13" s="123"/>
      <c r="O13" s="123"/>
      <c r="P13" s="123"/>
      <c r="Q13" s="118">
        <f t="shared" si="5"/>
        <v>264000</v>
      </c>
      <c r="S13" s="6"/>
    </row>
    <row r="14" spans="1:19 16384:16384" s="5" customFormat="1" ht="21" customHeight="1" x14ac:dyDescent="0.25">
      <c r="A14" s="42" t="s">
        <v>21</v>
      </c>
      <c r="B14" s="42" t="s">
        <v>281</v>
      </c>
      <c r="C14" s="42" t="s">
        <v>194</v>
      </c>
      <c r="D14" s="467" t="s">
        <v>20</v>
      </c>
      <c r="E14" s="121">
        <f t="shared" si="3"/>
        <v>3900</v>
      </c>
      <c r="F14" s="122">
        <v>3900</v>
      </c>
      <c r="G14" s="122"/>
      <c r="H14" s="122"/>
      <c r="I14" s="123"/>
      <c r="J14" s="118">
        <f t="shared" si="4"/>
        <v>22220</v>
      </c>
      <c r="K14" s="124"/>
      <c r="L14" s="124"/>
      <c r="M14" s="124"/>
      <c r="N14" s="123">
        <v>22220</v>
      </c>
      <c r="O14" s="123">
        <v>22220</v>
      </c>
      <c r="P14" s="123"/>
      <c r="Q14" s="118">
        <f t="shared" si="5"/>
        <v>26120</v>
      </c>
      <c r="S14" s="6"/>
      <c r="XFD14" s="248">
        <f>SUM(B14:XFC14)</f>
        <v>100580</v>
      </c>
    </row>
    <row r="15" spans="1:19 16384:16384" s="497" customFormat="1" ht="18.75" hidden="1" customHeight="1" x14ac:dyDescent="0.2">
      <c r="A15" s="42"/>
      <c r="B15" s="42"/>
      <c r="C15" s="42"/>
      <c r="D15" s="493" t="s">
        <v>444</v>
      </c>
      <c r="E15" s="494">
        <f t="shared" si="3"/>
        <v>0</v>
      </c>
      <c r="F15" s="495"/>
      <c r="G15" s="495"/>
      <c r="H15" s="495"/>
      <c r="I15" s="496"/>
      <c r="J15" s="434">
        <f t="shared" si="4"/>
        <v>0</v>
      </c>
      <c r="K15" s="488"/>
      <c r="L15" s="488"/>
      <c r="M15" s="488"/>
      <c r="N15" s="496"/>
      <c r="O15" s="496"/>
      <c r="P15" s="496"/>
      <c r="Q15" s="434">
        <f t="shared" si="5"/>
        <v>0</v>
      </c>
      <c r="S15" s="498"/>
      <c r="XFD15" s="499">
        <f>SUM(B15:XFC15)</f>
        <v>0</v>
      </c>
    </row>
    <row r="16" spans="1:19 16384:16384" s="5" customFormat="1" ht="18.75" customHeight="1" x14ac:dyDescent="0.25">
      <c r="A16" s="42" t="s">
        <v>24</v>
      </c>
      <c r="B16" s="42">
        <v>2220</v>
      </c>
      <c r="C16" s="42" t="s">
        <v>248</v>
      </c>
      <c r="D16" s="487" t="s">
        <v>22</v>
      </c>
      <c r="E16" s="121">
        <f t="shared" si="3"/>
        <v>310400</v>
      </c>
      <c r="F16" s="124">
        <f>SUM(F19)</f>
        <v>310400</v>
      </c>
      <c r="G16" s="124"/>
      <c r="H16" s="124"/>
      <c r="I16" s="124"/>
      <c r="J16" s="118">
        <f t="shared" si="4"/>
        <v>0</v>
      </c>
      <c r="K16" s="488"/>
      <c r="L16" s="488"/>
      <c r="M16" s="488"/>
      <c r="N16" s="488"/>
      <c r="O16" s="488"/>
      <c r="P16" s="488"/>
      <c r="Q16" s="118">
        <f t="shared" si="5"/>
        <v>310400</v>
      </c>
      <c r="S16" s="6"/>
      <c r="XFD16" s="248">
        <f>SUM(XFD14:XFD15)</f>
        <v>100580</v>
      </c>
    </row>
    <row r="17" spans="1:19 16384:16384" s="5" customFormat="1" ht="21" hidden="1" customHeight="1" x14ac:dyDescent="0.25">
      <c r="A17" s="42" t="s">
        <v>77</v>
      </c>
      <c r="B17" s="42" t="s">
        <v>283</v>
      </c>
      <c r="C17" s="42"/>
      <c r="D17" s="489" t="s">
        <v>23</v>
      </c>
      <c r="E17" s="121"/>
      <c r="F17" s="122"/>
      <c r="G17" s="124"/>
      <c r="H17" s="124"/>
      <c r="I17" s="124"/>
      <c r="J17" s="118">
        <f t="shared" si="4"/>
        <v>0</v>
      </c>
      <c r="K17" s="488"/>
      <c r="L17" s="488"/>
      <c r="M17" s="488"/>
      <c r="N17" s="488"/>
      <c r="O17" s="488"/>
      <c r="P17" s="488"/>
      <c r="Q17" s="118">
        <f t="shared" si="5"/>
        <v>0</v>
      </c>
      <c r="S17" s="6"/>
      <c r="XFD17" s="490">
        <f>SUM(Q17)</f>
        <v>0</v>
      </c>
    </row>
    <row r="18" spans="1:19 16384:16384" s="153" customFormat="1" ht="21" hidden="1" customHeight="1" x14ac:dyDescent="0.25">
      <c r="A18" s="486" t="s">
        <v>25</v>
      </c>
      <c r="B18" s="42" t="s">
        <v>284</v>
      </c>
      <c r="C18" s="486" t="s">
        <v>248</v>
      </c>
      <c r="D18" s="193" t="s">
        <v>264</v>
      </c>
      <c r="E18" s="149">
        <f t="shared" si="3"/>
        <v>0</v>
      </c>
      <c r="F18" s="150"/>
      <c r="G18" s="150"/>
      <c r="H18" s="150"/>
      <c r="I18" s="491"/>
      <c r="J18" s="118">
        <f t="shared" si="4"/>
        <v>0</v>
      </c>
      <c r="K18" s="152"/>
      <c r="L18" s="152"/>
      <c r="M18" s="152"/>
      <c r="N18" s="491"/>
      <c r="O18" s="491"/>
      <c r="P18" s="491"/>
      <c r="Q18" s="151">
        <f t="shared" si="5"/>
        <v>0</v>
      </c>
      <c r="S18" s="154"/>
      <c r="XFD18" s="492">
        <f>SUM(B18:XFC18)</f>
        <v>0</v>
      </c>
    </row>
    <row r="19" spans="1:19 16384:16384" s="502" customFormat="1" ht="29.25" customHeight="1" x14ac:dyDescent="0.2">
      <c r="A19" s="486" t="s">
        <v>26</v>
      </c>
      <c r="B19" s="42" t="s">
        <v>285</v>
      </c>
      <c r="C19" s="486" t="s">
        <v>248</v>
      </c>
      <c r="D19" s="509" t="s">
        <v>28</v>
      </c>
      <c r="E19" s="429">
        <f t="shared" si="3"/>
        <v>310400</v>
      </c>
      <c r="F19" s="432">
        <v>310400</v>
      </c>
      <c r="G19" s="432"/>
      <c r="H19" s="432"/>
      <c r="I19" s="510"/>
      <c r="J19" s="434">
        <f t="shared" si="4"/>
        <v>0</v>
      </c>
      <c r="K19" s="435"/>
      <c r="L19" s="435"/>
      <c r="M19" s="435"/>
      <c r="N19" s="510"/>
      <c r="O19" s="510"/>
      <c r="P19" s="510"/>
      <c r="Q19" s="481">
        <f t="shared" si="5"/>
        <v>310400</v>
      </c>
      <c r="S19" s="503"/>
      <c r="XFD19" s="511">
        <f>SUM(B19:XFC19)</f>
        <v>931200</v>
      </c>
    </row>
    <row r="20" spans="1:19 16384:16384" s="502" customFormat="1" ht="18.75" customHeight="1" x14ac:dyDescent="0.2">
      <c r="A20" s="486"/>
      <c r="B20" s="42"/>
      <c r="C20" s="486"/>
      <c r="D20" s="509" t="s">
        <v>569</v>
      </c>
      <c r="E20" s="429">
        <f t="shared" si="3"/>
        <v>310400</v>
      </c>
      <c r="F20" s="432">
        <v>310400</v>
      </c>
      <c r="G20" s="432"/>
      <c r="H20" s="432"/>
      <c r="I20" s="510"/>
      <c r="J20" s="434">
        <f t="shared" si="4"/>
        <v>0</v>
      </c>
      <c r="K20" s="435"/>
      <c r="L20" s="435"/>
      <c r="M20" s="435"/>
      <c r="N20" s="510"/>
      <c r="O20" s="510"/>
      <c r="P20" s="510"/>
      <c r="Q20" s="481">
        <f t="shared" si="5"/>
        <v>310400</v>
      </c>
      <c r="S20" s="503"/>
      <c r="XFD20" s="511"/>
    </row>
    <row r="21" spans="1:19 16384:16384" s="398" customFormat="1" ht="21" hidden="1" customHeight="1" x14ac:dyDescent="0.25">
      <c r="A21" s="392" t="s">
        <v>27</v>
      </c>
      <c r="B21" s="385" t="s">
        <v>286</v>
      </c>
      <c r="C21" s="392" t="s">
        <v>248</v>
      </c>
      <c r="D21" s="393" t="s">
        <v>29</v>
      </c>
      <c r="E21" s="394">
        <f t="shared" si="3"/>
        <v>0</v>
      </c>
      <c r="F21" s="395"/>
      <c r="G21" s="395"/>
      <c r="H21" s="395"/>
      <c r="I21" s="396"/>
      <c r="J21" s="363">
        <f t="shared" si="4"/>
        <v>0</v>
      </c>
      <c r="K21" s="397"/>
      <c r="L21" s="397"/>
      <c r="M21" s="397"/>
      <c r="N21" s="396"/>
      <c r="O21" s="396"/>
      <c r="P21" s="396"/>
      <c r="Q21" s="384">
        <f t="shared" si="5"/>
        <v>0</v>
      </c>
      <c r="S21" s="399"/>
    </row>
    <row r="22" spans="1:19 16384:16384" s="402" customFormat="1" ht="21" hidden="1" customHeight="1" x14ac:dyDescent="0.25">
      <c r="A22" s="385" t="s">
        <v>30</v>
      </c>
      <c r="B22" s="385" t="s">
        <v>287</v>
      </c>
      <c r="C22" s="385" t="s">
        <v>204</v>
      </c>
      <c r="D22" s="400" t="s">
        <v>31</v>
      </c>
      <c r="E22" s="386">
        <f t="shared" si="3"/>
        <v>0</v>
      </c>
      <c r="F22" s="366"/>
      <c r="G22" s="390"/>
      <c r="H22" s="390"/>
      <c r="I22" s="390"/>
      <c r="J22" s="363">
        <f t="shared" si="4"/>
        <v>0</v>
      </c>
      <c r="K22" s="390"/>
      <c r="L22" s="401"/>
      <c r="M22" s="401"/>
      <c r="N22" s="401"/>
      <c r="O22" s="401"/>
      <c r="P22" s="401"/>
      <c r="Q22" s="363">
        <f t="shared" si="5"/>
        <v>0</v>
      </c>
    </row>
    <row r="23" spans="1:19 16384:16384" s="402" customFormat="1" ht="21" hidden="1" customHeight="1" x14ac:dyDescent="0.25">
      <c r="A23" s="385" t="s">
        <v>265</v>
      </c>
      <c r="B23" s="385" t="s">
        <v>288</v>
      </c>
      <c r="C23" s="385"/>
      <c r="D23" s="400" t="s">
        <v>266</v>
      </c>
      <c r="E23" s="386">
        <f t="shared" si="3"/>
        <v>0</v>
      </c>
      <c r="F23" s="366"/>
      <c r="G23" s="390"/>
      <c r="H23" s="390"/>
      <c r="I23" s="390"/>
      <c r="J23" s="363">
        <f t="shared" si="4"/>
        <v>0</v>
      </c>
      <c r="K23" s="390"/>
      <c r="L23" s="401"/>
      <c r="M23" s="401"/>
      <c r="N23" s="401"/>
      <c r="O23" s="401"/>
      <c r="P23" s="401"/>
      <c r="Q23" s="363">
        <f t="shared" si="5"/>
        <v>0</v>
      </c>
    </row>
    <row r="24" spans="1:19 16384:16384" s="398" customFormat="1" ht="27" hidden="1" customHeight="1" x14ac:dyDescent="0.25">
      <c r="A24" s="392" t="s">
        <v>33</v>
      </c>
      <c r="B24" s="385" t="s">
        <v>289</v>
      </c>
      <c r="C24" s="392" t="s">
        <v>205</v>
      </c>
      <c r="D24" s="403" t="s">
        <v>32</v>
      </c>
      <c r="E24" s="394">
        <f t="shared" ref="E24:E66" si="6">SUM(F24,I24)</f>
        <v>0</v>
      </c>
      <c r="F24" s="382"/>
      <c r="G24" s="397"/>
      <c r="H24" s="397"/>
      <c r="I24" s="397"/>
      <c r="J24" s="384">
        <f t="shared" si="4"/>
        <v>0</v>
      </c>
      <c r="K24" s="397"/>
      <c r="L24" s="404"/>
      <c r="M24" s="404"/>
      <c r="N24" s="404"/>
      <c r="O24" s="404"/>
      <c r="P24" s="404"/>
      <c r="Q24" s="384">
        <f t="shared" si="5"/>
        <v>0</v>
      </c>
      <c r="S24" s="399"/>
    </row>
    <row r="25" spans="1:19 16384:16384" s="387" customFormat="1" ht="21" hidden="1" customHeight="1" x14ac:dyDescent="0.25">
      <c r="A25" s="385" t="s">
        <v>35</v>
      </c>
      <c r="B25" s="385" t="s">
        <v>290</v>
      </c>
      <c r="C25" s="385"/>
      <c r="D25" s="400" t="s">
        <v>34</v>
      </c>
      <c r="E25" s="365">
        <f>SUM(E26:E27)</f>
        <v>0</v>
      </c>
      <c r="F25" s="366"/>
      <c r="G25" s="366"/>
      <c r="H25" s="366"/>
      <c r="I25" s="366"/>
      <c r="J25" s="365">
        <f t="shared" ref="J25:Q25" si="7">SUM(J26:J27)</f>
        <v>0</v>
      </c>
      <c r="K25" s="366">
        <f t="shared" si="7"/>
        <v>0</v>
      </c>
      <c r="L25" s="366">
        <f t="shared" si="7"/>
        <v>0</v>
      </c>
      <c r="M25" s="366">
        <f t="shared" si="7"/>
        <v>0</v>
      </c>
      <c r="N25" s="366"/>
      <c r="O25" s="366"/>
      <c r="P25" s="365"/>
      <c r="Q25" s="365">
        <f t="shared" si="7"/>
        <v>0</v>
      </c>
      <c r="S25" s="388"/>
    </row>
    <row r="26" spans="1:19 16384:16384" s="398" customFormat="1" ht="21" hidden="1" customHeight="1" x14ac:dyDescent="0.25">
      <c r="A26" s="381" t="s">
        <v>38</v>
      </c>
      <c r="B26" s="385" t="s">
        <v>291</v>
      </c>
      <c r="C26" s="381" t="s">
        <v>205</v>
      </c>
      <c r="D26" s="405" t="s">
        <v>36</v>
      </c>
      <c r="E26" s="394">
        <f t="shared" si="6"/>
        <v>0</v>
      </c>
      <c r="F26" s="382"/>
      <c r="G26" s="397"/>
      <c r="H26" s="383"/>
      <c r="I26" s="383"/>
      <c r="J26" s="382">
        <f t="shared" si="4"/>
        <v>0</v>
      </c>
      <c r="K26" s="383"/>
      <c r="L26" s="383"/>
      <c r="M26" s="383"/>
      <c r="N26" s="383"/>
      <c r="O26" s="383"/>
      <c r="P26" s="383"/>
      <c r="Q26" s="384">
        <f t="shared" si="5"/>
        <v>0</v>
      </c>
      <c r="S26" s="399"/>
    </row>
    <row r="27" spans="1:19 16384:16384" s="398" customFormat="1" ht="30" hidden="1" customHeight="1" x14ac:dyDescent="0.25">
      <c r="A27" s="381" t="s">
        <v>39</v>
      </c>
      <c r="B27" s="385" t="s">
        <v>292</v>
      </c>
      <c r="C27" s="381" t="s">
        <v>205</v>
      </c>
      <c r="D27" s="405" t="s">
        <v>37</v>
      </c>
      <c r="E27" s="394">
        <f t="shared" si="6"/>
        <v>0</v>
      </c>
      <c r="F27" s="382"/>
      <c r="G27" s="383"/>
      <c r="H27" s="383"/>
      <c r="I27" s="383"/>
      <c r="J27" s="384">
        <f t="shared" si="4"/>
        <v>0</v>
      </c>
      <c r="K27" s="383"/>
      <c r="L27" s="383"/>
      <c r="M27" s="383"/>
      <c r="N27" s="383"/>
      <c r="O27" s="383"/>
      <c r="P27" s="383"/>
      <c r="Q27" s="384">
        <f t="shared" si="5"/>
        <v>0</v>
      </c>
      <c r="S27" s="399"/>
    </row>
    <row r="28" spans="1:19 16384:16384" s="153" customFormat="1" ht="21.75" customHeight="1" x14ac:dyDescent="0.25">
      <c r="A28" s="42" t="s">
        <v>41</v>
      </c>
      <c r="B28" s="42" t="s">
        <v>293</v>
      </c>
      <c r="C28" s="42"/>
      <c r="D28" s="57" t="s">
        <v>273</v>
      </c>
      <c r="E28" s="133">
        <f>SUM(E29:E30)</f>
        <v>128100</v>
      </c>
      <c r="F28" s="126">
        <f t="shared" ref="F28:I28" si="8">SUM(F29:F30)</f>
        <v>128100</v>
      </c>
      <c r="G28" s="133">
        <f t="shared" si="8"/>
        <v>0</v>
      </c>
      <c r="H28" s="133">
        <f t="shared" si="8"/>
        <v>0</v>
      </c>
      <c r="I28" s="133">
        <f t="shared" si="8"/>
        <v>0</v>
      </c>
      <c r="J28" s="133">
        <f t="shared" ref="J28:Q28" si="9">SUM(J29:J30)</f>
        <v>58030</v>
      </c>
      <c r="K28" s="126">
        <f t="shared" si="9"/>
        <v>0</v>
      </c>
      <c r="L28" s="126">
        <f t="shared" si="9"/>
        <v>0</v>
      </c>
      <c r="M28" s="126">
        <f t="shared" si="9"/>
        <v>0</v>
      </c>
      <c r="N28" s="126">
        <f t="shared" si="9"/>
        <v>58030</v>
      </c>
      <c r="O28" s="126">
        <f t="shared" si="9"/>
        <v>58030</v>
      </c>
      <c r="P28" s="133"/>
      <c r="Q28" s="133">
        <f t="shared" si="9"/>
        <v>186130</v>
      </c>
      <c r="S28" s="154"/>
    </row>
    <row r="29" spans="1:19 16384:16384" s="5" customFormat="1" ht="21" hidden="1" customHeight="1" x14ac:dyDescent="0.25">
      <c r="A29" s="155" t="s">
        <v>271</v>
      </c>
      <c r="B29" s="42" t="s">
        <v>294</v>
      </c>
      <c r="C29" s="155" t="s">
        <v>205</v>
      </c>
      <c r="D29" s="198" t="s">
        <v>274</v>
      </c>
      <c r="E29" s="149">
        <f t="shared" si="6"/>
        <v>0</v>
      </c>
      <c r="F29" s="156"/>
      <c r="G29" s="152"/>
      <c r="H29" s="137"/>
      <c r="I29" s="137"/>
      <c r="J29" s="156">
        <f t="shared" si="4"/>
        <v>0</v>
      </c>
      <c r="K29" s="124"/>
      <c r="L29" s="127"/>
      <c r="M29" s="127"/>
      <c r="N29" s="127"/>
      <c r="O29" s="127"/>
      <c r="P29" s="127"/>
      <c r="Q29" s="118">
        <f t="shared" si="5"/>
        <v>0</v>
      </c>
      <c r="S29" s="6"/>
    </row>
    <row r="30" spans="1:19 16384:16384" s="507" customFormat="1" ht="18" customHeight="1" x14ac:dyDescent="0.2">
      <c r="A30" s="504" t="s">
        <v>272</v>
      </c>
      <c r="B30" s="505" t="s">
        <v>295</v>
      </c>
      <c r="C30" s="504" t="s">
        <v>205</v>
      </c>
      <c r="D30" s="506" t="s">
        <v>247</v>
      </c>
      <c r="E30" s="429">
        <f t="shared" si="6"/>
        <v>128100</v>
      </c>
      <c r="F30" s="430">
        <v>128100</v>
      </c>
      <c r="G30" s="430"/>
      <c r="H30" s="430"/>
      <c r="I30" s="430"/>
      <c r="J30" s="431">
        <f t="shared" si="4"/>
        <v>58030</v>
      </c>
      <c r="K30" s="432"/>
      <c r="L30" s="432"/>
      <c r="M30" s="432"/>
      <c r="N30" s="432">
        <v>58030</v>
      </c>
      <c r="O30" s="432">
        <v>58030</v>
      </c>
      <c r="P30" s="432"/>
      <c r="Q30" s="429">
        <f>SUM(J30,E30)</f>
        <v>186130</v>
      </c>
      <c r="S30" s="508"/>
    </row>
    <row r="31" spans="1:19 16384:16384" s="412" customFormat="1" ht="21" hidden="1" customHeight="1" x14ac:dyDescent="0.2">
      <c r="A31" s="407" t="s">
        <v>44</v>
      </c>
      <c r="B31" s="385" t="s">
        <v>296</v>
      </c>
      <c r="C31" s="408">
        <v>1040</v>
      </c>
      <c r="D31" s="409" t="s">
        <v>252</v>
      </c>
      <c r="E31" s="386">
        <f t="shared" si="6"/>
        <v>0</v>
      </c>
      <c r="F31" s="389"/>
      <c r="G31" s="410"/>
      <c r="H31" s="410"/>
      <c r="I31" s="410"/>
      <c r="J31" s="411">
        <f t="shared" ref="J31:J40" si="10">SUM(K31,N31)</f>
        <v>0</v>
      </c>
      <c r="K31" s="410"/>
      <c r="L31" s="410"/>
      <c r="M31" s="410"/>
      <c r="N31" s="410"/>
      <c r="O31" s="410"/>
      <c r="P31" s="410"/>
      <c r="Q31" s="406">
        <f>SUM(J31,E31)</f>
        <v>0</v>
      </c>
      <c r="S31" s="413"/>
    </row>
    <row r="32" spans="1:19 16384:16384" s="5" customFormat="1" ht="45.75" customHeight="1" x14ac:dyDescent="0.25">
      <c r="A32" s="50" t="s">
        <v>42</v>
      </c>
      <c r="B32" s="42" t="s">
        <v>297</v>
      </c>
      <c r="C32" s="50" t="s">
        <v>205</v>
      </c>
      <c r="D32" s="467" t="s">
        <v>43</v>
      </c>
      <c r="E32" s="121">
        <f t="shared" si="6"/>
        <v>-330000</v>
      </c>
      <c r="F32" s="122">
        <v>-330000</v>
      </c>
      <c r="G32" s="129"/>
      <c r="H32" s="129"/>
      <c r="I32" s="129"/>
      <c r="J32" s="130">
        <f t="shared" si="10"/>
        <v>0</v>
      </c>
      <c r="K32" s="129"/>
      <c r="L32" s="129"/>
      <c r="M32" s="129"/>
      <c r="N32" s="129"/>
      <c r="O32" s="129"/>
      <c r="P32" s="129"/>
      <c r="Q32" s="130">
        <f>SUM(J32,E32)</f>
        <v>-330000</v>
      </c>
      <c r="S32" s="6"/>
    </row>
    <row r="33" spans="1:19" s="387" customFormat="1" ht="32.25" hidden="1" customHeight="1" x14ac:dyDescent="0.25">
      <c r="A33" s="414" t="s">
        <v>46</v>
      </c>
      <c r="B33" s="385" t="s">
        <v>298</v>
      </c>
      <c r="C33" s="414" t="s">
        <v>206</v>
      </c>
      <c r="D33" s="391" t="s">
        <v>45</v>
      </c>
      <c r="E33" s="386">
        <f>SUM(F33,I33)</f>
        <v>0</v>
      </c>
      <c r="F33" s="389"/>
      <c r="G33" s="410"/>
      <c r="H33" s="410"/>
      <c r="I33" s="410"/>
      <c r="J33" s="406">
        <f t="shared" si="10"/>
        <v>0</v>
      </c>
      <c r="K33" s="410"/>
      <c r="L33" s="410"/>
      <c r="M33" s="410"/>
      <c r="N33" s="410"/>
      <c r="O33" s="410"/>
      <c r="P33" s="410"/>
      <c r="Q33" s="406">
        <f>SUM(J33,E33)</f>
        <v>0</v>
      </c>
      <c r="S33" s="388"/>
    </row>
    <row r="34" spans="1:19" s="387" customFormat="1" ht="21" hidden="1" customHeight="1" x14ac:dyDescent="0.25">
      <c r="A34" s="414" t="s">
        <v>49</v>
      </c>
      <c r="B34" s="385" t="s">
        <v>299</v>
      </c>
      <c r="C34" s="414"/>
      <c r="D34" s="391" t="s">
        <v>47</v>
      </c>
      <c r="E34" s="386"/>
      <c r="F34" s="386"/>
      <c r="G34" s="410"/>
      <c r="H34" s="410"/>
      <c r="I34" s="410"/>
      <c r="J34" s="406">
        <f>SUM(J35)</f>
        <v>0</v>
      </c>
      <c r="K34" s="410"/>
      <c r="L34" s="410"/>
      <c r="M34" s="410"/>
      <c r="N34" s="389"/>
      <c r="O34" s="389"/>
      <c r="P34" s="410"/>
      <c r="Q34" s="406">
        <f>SUM(J34,E34)</f>
        <v>0</v>
      </c>
      <c r="S34" s="388"/>
    </row>
    <row r="35" spans="1:19" s="398" customFormat="1" ht="21" hidden="1" customHeight="1" x14ac:dyDescent="0.25">
      <c r="A35" s="392" t="s">
        <v>50</v>
      </c>
      <c r="B35" s="385" t="s">
        <v>300</v>
      </c>
      <c r="C35" s="392" t="s">
        <v>206</v>
      </c>
      <c r="D35" s="403" t="s">
        <v>48</v>
      </c>
      <c r="E35" s="394"/>
      <c r="F35" s="382"/>
      <c r="G35" s="397"/>
      <c r="H35" s="397"/>
      <c r="I35" s="397"/>
      <c r="J35" s="406">
        <f t="shared" si="10"/>
        <v>0</v>
      </c>
      <c r="K35" s="415"/>
      <c r="L35" s="415"/>
      <c r="M35" s="415"/>
      <c r="N35" s="416"/>
      <c r="O35" s="416"/>
      <c r="P35" s="415"/>
      <c r="Q35" s="384">
        <f t="shared" ref="Q35:Q61" si="11">SUM(E35,J35)</f>
        <v>0</v>
      </c>
      <c r="S35" s="399"/>
    </row>
    <row r="36" spans="1:19" s="5" customFormat="1" ht="21" customHeight="1" x14ac:dyDescent="0.25">
      <c r="A36" s="42" t="s">
        <v>428</v>
      </c>
      <c r="B36" s="42" t="s">
        <v>427</v>
      </c>
      <c r="C36" s="42"/>
      <c r="D36" s="57" t="s">
        <v>425</v>
      </c>
      <c r="E36" s="121">
        <f t="shared" si="6"/>
        <v>0</v>
      </c>
      <c r="F36" s="126">
        <f>SUM(F37:F38)</f>
        <v>0</v>
      </c>
      <c r="G36" s="124"/>
      <c r="H36" s="124"/>
      <c r="I36" s="124"/>
      <c r="J36" s="130">
        <f t="shared" si="10"/>
        <v>320031</v>
      </c>
      <c r="K36" s="485"/>
      <c r="L36" s="485"/>
      <c r="M36" s="485"/>
      <c r="N36" s="126">
        <f t="shared" ref="N36:O36" si="12">SUM(N37:N38)</f>
        <v>320031</v>
      </c>
      <c r="O36" s="126">
        <f t="shared" si="12"/>
        <v>320031</v>
      </c>
      <c r="P36" s="485"/>
      <c r="Q36" s="133">
        <f t="shared" si="11"/>
        <v>320031</v>
      </c>
      <c r="S36" s="6"/>
    </row>
    <row r="37" spans="1:19" s="502" customFormat="1" ht="21" customHeight="1" x14ac:dyDescent="0.2">
      <c r="A37" s="486" t="s">
        <v>441</v>
      </c>
      <c r="B37" s="486" t="s">
        <v>442</v>
      </c>
      <c r="C37" s="42" t="s">
        <v>207</v>
      </c>
      <c r="D37" s="500" t="s">
        <v>443</v>
      </c>
      <c r="E37" s="494">
        <f t="shared" si="6"/>
        <v>0</v>
      </c>
      <c r="F37" s="494"/>
      <c r="G37" s="435"/>
      <c r="H37" s="435"/>
      <c r="I37" s="435"/>
      <c r="J37" s="429">
        <f t="shared" si="10"/>
        <v>103440</v>
      </c>
      <c r="K37" s="501"/>
      <c r="L37" s="501"/>
      <c r="M37" s="501"/>
      <c r="N37" s="501">
        <v>103440</v>
      </c>
      <c r="O37" s="501">
        <v>103440</v>
      </c>
      <c r="P37" s="501"/>
      <c r="Q37" s="481">
        <f t="shared" si="11"/>
        <v>103440</v>
      </c>
      <c r="S37" s="503"/>
    </row>
    <row r="38" spans="1:19" s="502" customFormat="1" ht="21.75" customHeight="1" x14ac:dyDescent="0.2">
      <c r="A38" s="486" t="s">
        <v>423</v>
      </c>
      <c r="B38" s="42" t="s">
        <v>424</v>
      </c>
      <c r="C38" s="42" t="s">
        <v>207</v>
      </c>
      <c r="D38" s="500" t="s">
        <v>426</v>
      </c>
      <c r="E38" s="494">
        <f t="shared" si="6"/>
        <v>0</v>
      </c>
      <c r="F38" s="494"/>
      <c r="G38" s="435"/>
      <c r="H38" s="435"/>
      <c r="I38" s="435"/>
      <c r="J38" s="429">
        <f t="shared" si="10"/>
        <v>216591</v>
      </c>
      <c r="K38" s="501"/>
      <c r="L38" s="501"/>
      <c r="M38" s="501"/>
      <c r="N38" s="501">
        <v>216591</v>
      </c>
      <c r="O38" s="501">
        <v>216591</v>
      </c>
      <c r="P38" s="501"/>
      <c r="Q38" s="481">
        <f t="shared" si="11"/>
        <v>216591</v>
      </c>
      <c r="S38" s="503"/>
    </row>
    <row r="39" spans="1:19" s="5" customFormat="1" ht="21" customHeight="1" x14ac:dyDescent="0.25">
      <c r="A39" s="42" t="s">
        <v>51</v>
      </c>
      <c r="B39" s="42" t="s">
        <v>301</v>
      </c>
      <c r="C39" s="42" t="s">
        <v>207</v>
      </c>
      <c r="D39" s="468" t="s">
        <v>237</v>
      </c>
      <c r="E39" s="121">
        <f t="shared" si="6"/>
        <v>1685928</v>
      </c>
      <c r="F39" s="122">
        <v>1685928</v>
      </c>
      <c r="G39" s="124"/>
      <c r="H39" s="124"/>
      <c r="I39" s="124"/>
      <c r="J39" s="130">
        <f t="shared" si="10"/>
        <v>0</v>
      </c>
      <c r="K39" s="124"/>
      <c r="L39" s="127"/>
      <c r="M39" s="127"/>
      <c r="N39" s="124"/>
      <c r="O39" s="124"/>
      <c r="P39" s="127"/>
      <c r="Q39" s="118">
        <f t="shared" si="11"/>
        <v>1685928</v>
      </c>
      <c r="S39" s="6"/>
    </row>
    <row r="40" spans="1:19" s="387" customFormat="1" ht="31.5" hidden="1" customHeight="1" x14ac:dyDescent="0.25">
      <c r="A40" s="385" t="s">
        <v>53</v>
      </c>
      <c r="B40" s="385" t="s">
        <v>302</v>
      </c>
      <c r="C40" s="385" t="s">
        <v>207</v>
      </c>
      <c r="D40" s="417" t="s">
        <v>52</v>
      </c>
      <c r="E40" s="386">
        <f>SUM(F40,I40)</f>
        <v>0</v>
      </c>
      <c r="F40" s="366"/>
      <c r="G40" s="390"/>
      <c r="H40" s="390"/>
      <c r="I40" s="390"/>
      <c r="J40" s="406">
        <f t="shared" si="10"/>
        <v>0</v>
      </c>
      <c r="K40" s="390"/>
      <c r="L40" s="401"/>
      <c r="M40" s="401"/>
      <c r="N40" s="401"/>
      <c r="O40" s="401"/>
      <c r="P40" s="401"/>
      <c r="Q40" s="363">
        <f>SUM(E40,J40)</f>
        <v>0</v>
      </c>
      <c r="S40" s="388"/>
    </row>
    <row r="41" spans="1:19" s="387" customFormat="1" ht="21" hidden="1" customHeight="1" x14ac:dyDescent="0.25">
      <c r="A41" s="385" t="s">
        <v>55</v>
      </c>
      <c r="B41" s="385" t="s">
        <v>303</v>
      </c>
      <c r="C41" s="385"/>
      <c r="D41" s="417" t="s">
        <v>54</v>
      </c>
      <c r="E41" s="386">
        <f>SUM(E42:E43)</f>
        <v>0</v>
      </c>
      <c r="F41" s="389"/>
      <c r="G41" s="389"/>
      <c r="H41" s="389"/>
      <c r="I41" s="389"/>
      <c r="J41" s="386">
        <f t="shared" ref="J41:Q41" si="13">SUM(J42:J43)</f>
        <v>0</v>
      </c>
      <c r="K41" s="389">
        <f t="shared" si="13"/>
        <v>0</v>
      </c>
      <c r="L41" s="389">
        <f t="shared" si="13"/>
        <v>0</v>
      </c>
      <c r="M41" s="389">
        <f t="shared" si="13"/>
        <v>0</v>
      </c>
      <c r="N41" s="389"/>
      <c r="O41" s="389"/>
      <c r="P41" s="386"/>
      <c r="Q41" s="386">
        <f t="shared" si="13"/>
        <v>0</v>
      </c>
      <c r="S41" s="388"/>
    </row>
    <row r="42" spans="1:19" s="398" customFormat="1" ht="29.25" hidden="1" customHeight="1" x14ac:dyDescent="0.25">
      <c r="A42" s="392" t="s">
        <v>56</v>
      </c>
      <c r="B42" s="385" t="s">
        <v>304</v>
      </c>
      <c r="C42" s="392" t="s">
        <v>203</v>
      </c>
      <c r="D42" s="403" t="s">
        <v>59</v>
      </c>
      <c r="E42" s="394">
        <f t="shared" si="6"/>
        <v>0</v>
      </c>
      <c r="F42" s="382"/>
      <c r="G42" s="397"/>
      <c r="H42" s="397"/>
      <c r="I42" s="397"/>
      <c r="J42" s="384">
        <f t="shared" ref="J42:J61" si="14">SUM(K42,N42)</f>
        <v>0</v>
      </c>
      <c r="K42" s="397"/>
      <c r="L42" s="404"/>
      <c r="M42" s="404"/>
      <c r="N42" s="397"/>
      <c r="O42" s="397"/>
      <c r="P42" s="397"/>
      <c r="Q42" s="384">
        <f t="shared" si="11"/>
        <v>0</v>
      </c>
      <c r="S42" s="399"/>
    </row>
    <row r="43" spans="1:19" s="398" customFormat="1" ht="30.75" hidden="1" customHeight="1" x14ac:dyDescent="0.25">
      <c r="A43" s="392" t="s">
        <v>57</v>
      </c>
      <c r="B43" s="385" t="s">
        <v>305</v>
      </c>
      <c r="C43" s="392" t="s">
        <v>203</v>
      </c>
      <c r="D43" s="403" t="s">
        <v>58</v>
      </c>
      <c r="E43" s="394">
        <f t="shared" si="6"/>
        <v>0</v>
      </c>
      <c r="F43" s="382"/>
      <c r="G43" s="397"/>
      <c r="H43" s="397"/>
      <c r="I43" s="397"/>
      <c r="J43" s="406">
        <f t="shared" si="14"/>
        <v>0</v>
      </c>
      <c r="K43" s="397"/>
      <c r="L43" s="404"/>
      <c r="M43" s="404"/>
      <c r="N43" s="397"/>
      <c r="O43" s="397"/>
      <c r="P43" s="397"/>
      <c r="Q43" s="384">
        <f t="shared" si="11"/>
        <v>0</v>
      </c>
      <c r="S43" s="399"/>
    </row>
    <row r="44" spans="1:19" s="387" customFormat="1" ht="41.25" hidden="1" customHeight="1" x14ac:dyDescent="0.25">
      <c r="A44" s="385" t="s">
        <v>430</v>
      </c>
      <c r="B44" s="385" t="s">
        <v>431</v>
      </c>
      <c r="C44" s="385" t="s">
        <v>207</v>
      </c>
      <c r="D44" s="400" t="s">
        <v>429</v>
      </c>
      <c r="E44" s="386">
        <f t="shared" ref="E44" si="15">SUM(F44,I44)</f>
        <v>0</v>
      </c>
      <c r="F44" s="366"/>
      <c r="G44" s="390"/>
      <c r="H44" s="390"/>
      <c r="I44" s="390"/>
      <c r="J44" s="406">
        <f t="shared" ref="J44" si="16">SUM(K44,N44)</f>
        <v>0</v>
      </c>
      <c r="K44" s="390"/>
      <c r="L44" s="401"/>
      <c r="M44" s="401"/>
      <c r="N44" s="390"/>
      <c r="O44" s="390"/>
      <c r="P44" s="390"/>
      <c r="Q44" s="365">
        <f t="shared" si="11"/>
        <v>0</v>
      </c>
      <c r="S44" s="388"/>
    </row>
    <row r="45" spans="1:19" s="216" customFormat="1" ht="21" hidden="1" customHeight="1" x14ac:dyDescent="0.2">
      <c r="A45" s="414" t="s">
        <v>61</v>
      </c>
      <c r="B45" s="385" t="s">
        <v>306</v>
      </c>
      <c r="C45" s="418" t="s">
        <v>213</v>
      </c>
      <c r="D45" s="419" t="s">
        <v>60</v>
      </c>
      <c r="E45" s="386">
        <f t="shared" si="6"/>
        <v>0</v>
      </c>
      <c r="F45" s="389"/>
      <c r="G45" s="420"/>
      <c r="H45" s="420"/>
      <c r="I45" s="420"/>
      <c r="J45" s="363">
        <f t="shared" si="14"/>
        <v>0</v>
      </c>
      <c r="K45" s="420"/>
      <c r="L45" s="420"/>
      <c r="M45" s="420"/>
      <c r="N45" s="420"/>
      <c r="O45" s="420"/>
      <c r="P45" s="420"/>
      <c r="Q45" s="363">
        <f t="shared" si="11"/>
        <v>0</v>
      </c>
    </row>
    <row r="46" spans="1:19" s="216" customFormat="1" ht="21" hidden="1" customHeight="1" x14ac:dyDescent="0.2">
      <c r="A46" s="418" t="s">
        <v>63</v>
      </c>
      <c r="B46" s="385" t="s">
        <v>307</v>
      </c>
      <c r="C46" s="418" t="s">
        <v>209</v>
      </c>
      <c r="D46" s="419" t="s">
        <v>62</v>
      </c>
      <c r="E46" s="386">
        <f t="shared" si="6"/>
        <v>0</v>
      </c>
      <c r="F46" s="389"/>
      <c r="G46" s="420"/>
      <c r="H46" s="420"/>
      <c r="I46" s="420"/>
      <c r="J46" s="363">
        <f t="shared" si="14"/>
        <v>0</v>
      </c>
      <c r="K46" s="420"/>
      <c r="L46" s="420"/>
      <c r="M46" s="420"/>
      <c r="N46" s="420"/>
      <c r="O46" s="420"/>
      <c r="P46" s="420"/>
      <c r="Q46" s="363">
        <f t="shared" si="11"/>
        <v>0</v>
      </c>
    </row>
    <row r="47" spans="1:19" s="216" customFormat="1" ht="21" hidden="1" customHeight="1" x14ac:dyDescent="0.2">
      <c r="A47" s="385" t="s">
        <v>65</v>
      </c>
      <c r="B47" s="385" t="s">
        <v>308</v>
      </c>
      <c r="C47" s="385" t="s">
        <v>210</v>
      </c>
      <c r="D47" s="400" t="s">
        <v>64</v>
      </c>
      <c r="E47" s="386">
        <f t="shared" si="6"/>
        <v>0</v>
      </c>
      <c r="F47" s="389"/>
      <c r="G47" s="420"/>
      <c r="H47" s="420"/>
      <c r="I47" s="420"/>
      <c r="J47" s="363">
        <f t="shared" si="14"/>
        <v>0</v>
      </c>
      <c r="K47" s="420"/>
      <c r="L47" s="420"/>
      <c r="M47" s="420"/>
      <c r="N47" s="420"/>
      <c r="O47" s="420"/>
      <c r="P47" s="420"/>
      <c r="Q47" s="363">
        <f t="shared" si="11"/>
        <v>0</v>
      </c>
    </row>
    <row r="48" spans="1:19" s="5" customFormat="1" ht="21" customHeight="1" x14ac:dyDescent="0.25">
      <c r="A48" s="50" t="s">
        <v>66</v>
      </c>
      <c r="B48" s="42" t="s">
        <v>309</v>
      </c>
      <c r="C48" s="50" t="s">
        <v>224</v>
      </c>
      <c r="D48" s="157" t="s">
        <v>67</v>
      </c>
      <c r="E48" s="121">
        <f t="shared" si="6"/>
        <v>0</v>
      </c>
      <c r="F48" s="126"/>
      <c r="G48" s="124"/>
      <c r="H48" s="124"/>
      <c r="I48" s="124"/>
      <c r="J48" s="118">
        <f t="shared" si="14"/>
        <v>-530486</v>
      </c>
      <c r="K48" s="124"/>
      <c r="L48" s="127"/>
      <c r="M48" s="127"/>
      <c r="N48" s="124">
        <v>-530486</v>
      </c>
      <c r="O48" s="124">
        <v>-530486</v>
      </c>
      <c r="P48" s="124"/>
      <c r="Q48" s="118">
        <f t="shared" si="11"/>
        <v>-530486</v>
      </c>
      <c r="S48" s="6"/>
    </row>
    <row r="49" spans="1:17" s="402" customFormat="1" ht="21" hidden="1" customHeight="1" x14ac:dyDescent="0.2">
      <c r="A49" s="414" t="s">
        <v>69</v>
      </c>
      <c r="B49" s="385" t="s">
        <v>310</v>
      </c>
      <c r="C49" s="414" t="s">
        <v>226</v>
      </c>
      <c r="D49" s="421" t="s">
        <v>68</v>
      </c>
      <c r="E49" s="386"/>
      <c r="F49" s="389"/>
      <c r="G49" s="420"/>
      <c r="H49" s="420"/>
      <c r="I49" s="420"/>
      <c r="J49" s="406">
        <f>SUM(K49,N49)</f>
        <v>0</v>
      </c>
      <c r="K49" s="420"/>
      <c r="L49" s="420"/>
      <c r="M49" s="420"/>
      <c r="N49" s="420"/>
      <c r="O49" s="420"/>
      <c r="P49" s="420"/>
      <c r="Q49" s="363">
        <f t="shared" si="11"/>
        <v>0</v>
      </c>
    </row>
    <row r="50" spans="1:17" s="484" customFormat="1" ht="21" customHeight="1" x14ac:dyDescent="0.2">
      <c r="A50" s="469" t="s">
        <v>268</v>
      </c>
      <c r="B50" s="42" t="s">
        <v>311</v>
      </c>
      <c r="C50" s="469" t="s">
        <v>213</v>
      </c>
      <c r="D50" s="470" t="s">
        <v>267</v>
      </c>
      <c r="E50" s="121">
        <f t="shared" si="6"/>
        <v>0</v>
      </c>
      <c r="F50" s="122"/>
      <c r="G50" s="483"/>
      <c r="H50" s="483"/>
      <c r="I50" s="483"/>
      <c r="J50" s="130">
        <f t="shared" ref="J50" si="17">SUM(K50,N50)</f>
        <v>1650000</v>
      </c>
      <c r="K50" s="483"/>
      <c r="L50" s="483"/>
      <c r="M50" s="483"/>
      <c r="N50" s="483">
        <v>1650000</v>
      </c>
      <c r="O50" s="483">
        <v>1650000</v>
      </c>
      <c r="P50" s="483"/>
      <c r="Q50" s="118">
        <f t="shared" ref="Q50" si="18">SUM(E50,J50)</f>
        <v>1650000</v>
      </c>
    </row>
    <row r="51" spans="1:17" s="402" customFormat="1" ht="21" hidden="1" customHeight="1" x14ac:dyDescent="0.2">
      <c r="A51" s="414" t="s">
        <v>71</v>
      </c>
      <c r="B51" s="385" t="s">
        <v>312</v>
      </c>
      <c r="C51" s="414" t="s">
        <v>226</v>
      </c>
      <c r="D51" s="421" t="s">
        <v>70</v>
      </c>
      <c r="E51" s="386"/>
      <c r="F51" s="389"/>
      <c r="G51" s="420"/>
      <c r="H51" s="420"/>
      <c r="I51" s="420"/>
      <c r="J51" s="406">
        <f>SUM(K51,N51)</f>
        <v>0</v>
      </c>
      <c r="K51" s="420"/>
      <c r="L51" s="420"/>
      <c r="M51" s="420"/>
      <c r="N51" s="420"/>
      <c r="O51" s="420"/>
      <c r="P51" s="420"/>
      <c r="Q51" s="363">
        <f t="shared" si="11"/>
        <v>0</v>
      </c>
    </row>
    <row r="52" spans="1:17" s="402" customFormat="1" ht="21" hidden="1" customHeight="1" x14ac:dyDescent="0.2">
      <c r="A52" s="414" t="s">
        <v>73</v>
      </c>
      <c r="B52" s="385" t="s">
        <v>313</v>
      </c>
      <c r="C52" s="414" t="s">
        <v>221</v>
      </c>
      <c r="D52" s="423" t="s">
        <v>220</v>
      </c>
      <c r="E52" s="386"/>
      <c r="F52" s="389"/>
      <c r="G52" s="420"/>
      <c r="H52" s="420"/>
      <c r="I52" s="420"/>
      <c r="J52" s="406">
        <f>SUM(K52,N52)</f>
        <v>0</v>
      </c>
      <c r="K52" s="420"/>
      <c r="L52" s="420"/>
      <c r="M52" s="420"/>
      <c r="N52" s="420"/>
      <c r="O52" s="420"/>
      <c r="P52" s="420"/>
      <c r="Q52" s="363">
        <f t="shared" si="11"/>
        <v>0</v>
      </c>
    </row>
    <row r="53" spans="1:17" s="216" customFormat="1" ht="21" hidden="1" customHeight="1" x14ac:dyDescent="0.25">
      <c r="A53" s="414" t="s">
        <v>74</v>
      </c>
      <c r="B53" s="385" t="s">
        <v>314</v>
      </c>
      <c r="C53" s="414" t="s">
        <v>227</v>
      </c>
      <c r="D53" s="424" t="s">
        <v>1</v>
      </c>
      <c r="E53" s="386"/>
      <c r="F53" s="389"/>
      <c r="G53" s="411"/>
      <c r="H53" s="411"/>
      <c r="I53" s="389"/>
      <c r="J53" s="406">
        <f>SUM(N53,K53)</f>
        <v>0</v>
      </c>
      <c r="K53" s="411"/>
      <c r="L53" s="425"/>
      <c r="M53" s="425"/>
      <c r="N53" s="425"/>
      <c r="O53" s="425"/>
      <c r="P53" s="425"/>
      <c r="Q53" s="363">
        <f>SUM(E53,J53)</f>
        <v>0</v>
      </c>
    </row>
    <row r="54" spans="1:17" s="484" customFormat="1" ht="20.25" customHeight="1" x14ac:dyDescent="0.2">
      <c r="A54" s="469" t="s">
        <v>418</v>
      </c>
      <c r="B54" s="469" t="s">
        <v>415</v>
      </c>
      <c r="C54" s="469" t="s">
        <v>211</v>
      </c>
      <c r="D54" s="470" t="s">
        <v>3</v>
      </c>
      <c r="E54" s="121">
        <f t="shared" si="6"/>
        <v>330000</v>
      </c>
      <c r="F54" s="122">
        <v>330000</v>
      </c>
      <c r="G54" s="483"/>
      <c r="H54" s="483"/>
      <c r="I54" s="483"/>
      <c r="J54" s="130">
        <f>SUM(K54,N54)</f>
        <v>0</v>
      </c>
      <c r="K54" s="483"/>
      <c r="L54" s="483"/>
      <c r="M54" s="483"/>
      <c r="N54" s="483"/>
      <c r="O54" s="483"/>
      <c r="P54" s="483"/>
      <c r="Q54" s="118">
        <f>SUM(E54,J54)</f>
        <v>330000</v>
      </c>
    </row>
    <row r="55" spans="1:17" s="402" customFormat="1" ht="21" hidden="1" customHeight="1" x14ac:dyDescent="0.2">
      <c r="A55" s="422" t="s">
        <v>76</v>
      </c>
      <c r="B55" s="385" t="s">
        <v>316</v>
      </c>
      <c r="C55" s="422" t="s">
        <v>212</v>
      </c>
      <c r="D55" s="423" t="s">
        <v>252</v>
      </c>
      <c r="E55" s="386"/>
      <c r="F55" s="389"/>
      <c r="G55" s="420"/>
      <c r="H55" s="420"/>
      <c r="I55" s="420"/>
      <c r="J55" s="406">
        <f>SUM(K55,N55)</f>
        <v>0</v>
      </c>
      <c r="K55" s="420"/>
      <c r="L55" s="420"/>
      <c r="M55" s="420"/>
      <c r="N55" s="420"/>
      <c r="O55" s="420"/>
      <c r="P55" s="420"/>
      <c r="Q55" s="363">
        <f>SUM(E55,J55)</f>
        <v>0</v>
      </c>
    </row>
    <row r="56" spans="1:17" s="484" customFormat="1" ht="33" customHeight="1" x14ac:dyDescent="0.2">
      <c r="A56" s="469" t="s">
        <v>75</v>
      </c>
      <c r="B56" s="42" t="s">
        <v>315</v>
      </c>
      <c r="C56" s="469" t="s">
        <v>225</v>
      </c>
      <c r="D56" s="470" t="s">
        <v>2</v>
      </c>
      <c r="E56" s="121">
        <f t="shared" si="6"/>
        <v>0</v>
      </c>
      <c r="F56" s="122"/>
      <c r="G56" s="483"/>
      <c r="H56" s="483"/>
      <c r="I56" s="483"/>
      <c r="J56" s="130">
        <f>SUM(K56,N56)</f>
        <v>105000</v>
      </c>
      <c r="K56" s="483"/>
      <c r="L56" s="483"/>
      <c r="M56" s="483"/>
      <c r="N56" s="483">
        <v>105000</v>
      </c>
      <c r="O56" s="483"/>
      <c r="P56" s="483"/>
      <c r="Q56" s="118">
        <f>SUM(E56,J56)</f>
        <v>105000</v>
      </c>
    </row>
    <row r="57" spans="1:17" s="402" customFormat="1" ht="27" hidden="1" customHeight="1" x14ac:dyDescent="0.2">
      <c r="A57" s="422"/>
      <c r="B57" s="422"/>
      <c r="C57" s="422"/>
      <c r="D57" s="423"/>
      <c r="E57" s="386">
        <f t="shared" si="6"/>
        <v>0</v>
      </c>
      <c r="F57" s="389"/>
      <c r="G57" s="420"/>
      <c r="H57" s="420"/>
      <c r="I57" s="420"/>
      <c r="J57" s="406">
        <f t="shared" si="14"/>
        <v>0</v>
      </c>
      <c r="K57" s="420"/>
      <c r="L57" s="420"/>
      <c r="M57" s="420"/>
      <c r="N57" s="420"/>
      <c r="O57" s="420"/>
      <c r="P57" s="420"/>
      <c r="Q57" s="363">
        <f t="shared" si="11"/>
        <v>0</v>
      </c>
    </row>
    <row r="58" spans="1:17" s="216" customFormat="1" ht="20.25" hidden="1" customHeight="1" x14ac:dyDescent="0.2">
      <c r="A58" s="414"/>
      <c r="B58" s="414"/>
      <c r="C58" s="414"/>
      <c r="D58" s="421"/>
      <c r="E58" s="386">
        <f t="shared" si="6"/>
        <v>0</v>
      </c>
      <c r="F58" s="389"/>
      <c r="G58" s="420"/>
      <c r="H58" s="420"/>
      <c r="I58" s="420"/>
      <c r="J58" s="406">
        <f t="shared" si="14"/>
        <v>0</v>
      </c>
      <c r="K58" s="426"/>
      <c r="L58" s="426"/>
      <c r="M58" s="426"/>
      <c r="N58" s="426"/>
      <c r="O58" s="426"/>
      <c r="P58" s="420"/>
      <c r="Q58" s="363">
        <f t="shared" si="11"/>
        <v>0</v>
      </c>
    </row>
    <row r="59" spans="1:17" s="216" customFormat="1" ht="30" hidden="1" customHeight="1" x14ac:dyDescent="0.2">
      <c r="A59" s="414"/>
      <c r="B59" s="414"/>
      <c r="C59" s="414"/>
      <c r="D59" s="421"/>
      <c r="E59" s="386">
        <f t="shared" si="6"/>
        <v>0</v>
      </c>
      <c r="F59" s="389"/>
      <c r="G59" s="420"/>
      <c r="H59" s="420"/>
      <c r="I59" s="420"/>
      <c r="J59" s="406">
        <f t="shared" si="14"/>
        <v>0</v>
      </c>
      <c r="K59" s="426"/>
      <c r="L59" s="426"/>
      <c r="M59" s="426"/>
      <c r="N59" s="426"/>
      <c r="O59" s="426"/>
      <c r="P59" s="420"/>
      <c r="Q59" s="406">
        <f>SUM(J59,E59)</f>
        <v>0</v>
      </c>
    </row>
    <row r="60" spans="1:17" s="216" customFormat="1" ht="41.25" hidden="1" customHeight="1" x14ac:dyDescent="0.2">
      <c r="A60" s="414"/>
      <c r="B60" s="414"/>
      <c r="C60" s="385"/>
      <c r="D60" s="364"/>
      <c r="E60" s="386">
        <f t="shared" si="6"/>
        <v>0</v>
      </c>
      <c r="F60" s="389"/>
      <c r="G60" s="420"/>
      <c r="H60" s="420"/>
      <c r="I60" s="420"/>
      <c r="J60" s="406">
        <f t="shared" si="14"/>
        <v>0</v>
      </c>
      <c r="K60" s="426"/>
      <c r="L60" s="426"/>
      <c r="M60" s="426"/>
      <c r="N60" s="426"/>
      <c r="O60" s="426"/>
      <c r="P60" s="420"/>
      <c r="Q60" s="363">
        <f t="shared" si="11"/>
        <v>0</v>
      </c>
    </row>
    <row r="61" spans="1:17" s="216" customFormat="1" ht="31.5" hidden="1" customHeight="1" x14ac:dyDescent="0.2">
      <c r="A61" s="414"/>
      <c r="B61" s="414"/>
      <c r="C61" s="414"/>
      <c r="D61" s="421"/>
      <c r="E61" s="386">
        <f t="shared" si="6"/>
        <v>0</v>
      </c>
      <c r="F61" s="389"/>
      <c r="G61" s="420"/>
      <c r="H61" s="420"/>
      <c r="I61" s="420"/>
      <c r="J61" s="406">
        <f t="shared" si="14"/>
        <v>0</v>
      </c>
      <c r="K61" s="426"/>
      <c r="L61" s="426"/>
      <c r="M61" s="426"/>
      <c r="N61" s="426"/>
      <c r="O61" s="426"/>
      <c r="P61" s="420"/>
      <c r="Q61" s="363">
        <f t="shared" si="11"/>
        <v>0</v>
      </c>
    </row>
    <row r="62" spans="1:17" s="216" customFormat="1" ht="42.75" hidden="1" customHeight="1" x14ac:dyDescent="0.25">
      <c r="A62" s="414"/>
      <c r="B62" s="414"/>
      <c r="C62" s="414"/>
      <c r="D62" s="424"/>
      <c r="E62" s="386">
        <f t="shared" si="6"/>
        <v>0</v>
      </c>
      <c r="F62" s="389"/>
      <c r="G62" s="411"/>
      <c r="H62" s="411"/>
      <c r="I62" s="411"/>
      <c r="J62" s="427">
        <f>SUM(K62,N62)</f>
        <v>0</v>
      </c>
      <c r="K62" s="425"/>
      <c r="L62" s="425"/>
      <c r="M62" s="425"/>
      <c r="N62" s="425"/>
      <c r="O62" s="425"/>
      <c r="P62" s="425"/>
      <c r="Q62" s="406">
        <f>SUM(J62,E62)</f>
        <v>0</v>
      </c>
    </row>
    <row r="63" spans="1:17" s="216" customFormat="1" ht="45" hidden="1" customHeight="1" x14ac:dyDescent="0.25">
      <c r="A63" s="414"/>
      <c r="B63" s="414"/>
      <c r="C63" s="414"/>
      <c r="D63" s="424"/>
      <c r="E63" s="386">
        <f t="shared" si="6"/>
        <v>0</v>
      </c>
      <c r="F63" s="389"/>
      <c r="G63" s="411"/>
      <c r="H63" s="411"/>
      <c r="I63" s="411"/>
      <c r="J63" s="406">
        <f>SUM(N63,K63)</f>
        <v>0</v>
      </c>
      <c r="K63" s="425"/>
      <c r="L63" s="425"/>
      <c r="M63" s="425"/>
      <c r="N63" s="425"/>
      <c r="O63" s="425"/>
      <c r="P63" s="425"/>
      <c r="Q63" s="363">
        <f>SUM(E63,J63)</f>
        <v>0</v>
      </c>
    </row>
    <row r="64" spans="1:17" s="216" customFormat="1" ht="40.5" hidden="1" customHeight="1" x14ac:dyDescent="0.25">
      <c r="A64" s="414"/>
      <c r="B64" s="414"/>
      <c r="C64" s="414"/>
      <c r="D64" s="424"/>
      <c r="E64" s="386">
        <f t="shared" si="6"/>
        <v>0</v>
      </c>
      <c r="F64" s="389"/>
      <c r="G64" s="411"/>
      <c r="H64" s="411"/>
      <c r="I64" s="389"/>
      <c r="J64" s="406">
        <f>SUM(N64,K64)</f>
        <v>0</v>
      </c>
      <c r="K64" s="425"/>
      <c r="L64" s="425"/>
      <c r="M64" s="425"/>
      <c r="N64" s="425"/>
      <c r="O64" s="425"/>
      <c r="P64" s="425"/>
      <c r="Q64" s="363">
        <f>SUM(E64,J64)</f>
        <v>0</v>
      </c>
    </row>
    <row r="65" spans="1:19" s="216" customFormat="1" ht="45" hidden="1" customHeight="1" x14ac:dyDescent="0.25">
      <c r="A65" s="414"/>
      <c r="B65" s="414"/>
      <c r="C65" s="414"/>
      <c r="D65" s="424"/>
      <c r="E65" s="386">
        <f>SUM(F65,I65)</f>
        <v>0</v>
      </c>
      <c r="F65" s="389"/>
      <c r="G65" s="411"/>
      <c r="H65" s="411"/>
      <c r="I65" s="411"/>
      <c r="J65" s="406">
        <f>SUM(N65,K65)</f>
        <v>0</v>
      </c>
      <c r="K65" s="425"/>
      <c r="L65" s="425"/>
      <c r="M65" s="425"/>
      <c r="N65" s="425"/>
      <c r="O65" s="425"/>
      <c r="P65" s="425"/>
      <c r="Q65" s="363">
        <f>SUM(E65,J65)</f>
        <v>0</v>
      </c>
    </row>
    <row r="66" spans="1:19" s="216" customFormat="1" ht="42" hidden="1" customHeight="1" x14ac:dyDescent="0.25">
      <c r="A66" s="414"/>
      <c r="B66" s="414"/>
      <c r="C66" s="414"/>
      <c r="D66" s="428"/>
      <c r="E66" s="386">
        <f t="shared" si="6"/>
        <v>0</v>
      </c>
      <c r="F66" s="389"/>
      <c r="G66" s="411"/>
      <c r="H66" s="411"/>
      <c r="I66" s="411"/>
      <c r="J66" s="406">
        <f>SUM(N66,K66)</f>
        <v>0</v>
      </c>
      <c r="K66" s="425"/>
      <c r="L66" s="425"/>
      <c r="M66" s="425"/>
      <c r="N66" s="425"/>
      <c r="O66" s="425"/>
      <c r="P66" s="425"/>
      <c r="Q66" s="363">
        <f>SUM(E66,J66)</f>
        <v>0</v>
      </c>
    </row>
    <row r="67" spans="1:19" ht="52.5" hidden="1" customHeight="1" x14ac:dyDescent="0.25">
      <c r="A67" s="53" t="s">
        <v>420</v>
      </c>
      <c r="B67" s="53"/>
      <c r="C67" s="53"/>
      <c r="D67" s="54" t="s">
        <v>421</v>
      </c>
      <c r="E67" s="119">
        <f>SUM(E68)</f>
        <v>0</v>
      </c>
      <c r="F67" s="369">
        <f t="shared" ref="F67:Q68" si="19">SUM(F68)</f>
        <v>0</v>
      </c>
      <c r="G67" s="369">
        <f t="shared" si="19"/>
        <v>0</v>
      </c>
      <c r="H67" s="369">
        <f t="shared" si="19"/>
        <v>0</v>
      </c>
      <c r="I67" s="369">
        <f t="shared" si="19"/>
        <v>0</v>
      </c>
      <c r="J67" s="119">
        <f t="shared" si="19"/>
        <v>0</v>
      </c>
      <c r="K67" s="119">
        <f t="shared" si="19"/>
        <v>0</v>
      </c>
      <c r="L67" s="119">
        <f t="shared" si="19"/>
        <v>0</v>
      </c>
      <c r="M67" s="119">
        <f t="shared" si="19"/>
        <v>0</v>
      </c>
      <c r="N67" s="119">
        <f t="shared" si="19"/>
        <v>0</v>
      </c>
      <c r="O67" s="119">
        <f t="shared" si="19"/>
        <v>0</v>
      </c>
      <c r="P67" s="119">
        <f t="shared" si="19"/>
        <v>0</v>
      </c>
      <c r="Q67" s="119">
        <f t="shared" si="19"/>
        <v>0</v>
      </c>
    </row>
    <row r="68" spans="1:19" ht="54.75" hidden="1" customHeight="1" x14ac:dyDescent="0.25">
      <c r="A68" s="53" t="s">
        <v>419</v>
      </c>
      <c r="B68" s="53"/>
      <c r="C68" s="53"/>
      <c r="D68" s="54" t="s">
        <v>421</v>
      </c>
      <c r="E68" s="119">
        <f>SUM(E69)</f>
        <v>0</v>
      </c>
      <c r="F68" s="369">
        <f t="shared" si="19"/>
        <v>0</v>
      </c>
      <c r="G68" s="369">
        <f t="shared" si="19"/>
        <v>0</v>
      </c>
      <c r="H68" s="369">
        <f t="shared" si="19"/>
        <v>0</v>
      </c>
      <c r="I68" s="369">
        <f t="shared" si="19"/>
        <v>0</v>
      </c>
      <c r="J68" s="119">
        <f t="shared" si="19"/>
        <v>0</v>
      </c>
      <c r="K68" s="119">
        <f t="shared" si="19"/>
        <v>0</v>
      </c>
      <c r="L68" s="119">
        <f t="shared" si="19"/>
        <v>0</v>
      </c>
      <c r="M68" s="119">
        <f t="shared" si="19"/>
        <v>0</v>
      </c>
      <c r="N68" s="119">
        <f t="shared" si="19"/>
        <v>0</v>
      </c>
      <c r="O68" s="119">
        <f t="shared" si="19"/>
        <v>0</v>
      </c>
      <c r="P68" s="119">
        <f t="shared" si="19"/>
        <v>0</v>
      </c>
      <c r="Q68" s="119">
        <f t="shared" si="19"/>
        <v>0</v>
      </c>
      <c r="S68" s="285">
        <f>SUM(E68,J68)</f>
        <v>0</v>
      </c>
    </row>
    <row r="69" spans="1:19" ht="23.25" hidden="1" customHeight="1" x14ac:dyDescent="0.2">
      <c r="A69" s="42" t="s">
        <v>422</v>
      </c>
      <c r="B69" s="42" t="s">
        <v>211</v>
      </c>
      <c r="C69" s="42" t="s">
        <v>195</v>
      </c>
      <c r="D69" s="374" t="s">
        <v>437</v>
      </c>
      <c r="E69" s="121">
        <f t="shared" ref="E69" si="20">SUM(F69,I69)</f>
        <v>0</v>
      </c>
      <c r="F69" s="122"/>
      <c r="G69" s="135"/>
      <c r="H69" s="135"/>
      <c r="I69" s="135"/>
      <c r="J69" s="130">
        <f>SUM(N69,K69)</f>
        <v>0</v>
      </c>
      <c r="K69" s="131"/>
      <c r="L69" s="131"/>
      <c r="M69" s="131"/>
      <c r="N69" s="131"/>
      <c r="O69" s="131"/>
      <c r="P69" s="131"/>
      <c r="Q69" s="118">
        <f>SUM(E69,J69)</f>
        <v>0</v>
      </c>
    </row>
    <row r="70" spans="1:19" ht="33.75" customHeight="1" x14ac:dyDescent="0.25">
      <c r="A70" s="53" t="s">
        <v>154</v>
      </c>
      <c r="B70" s="53"/>
      <c r="C70" s="53"/>
      <c r="D70" s="59" t="s">
        <v>169</v>
      </c>
      <c r="E70" s="132">
        <f>SUM(E71)</f>
        <v>1556898</v>
      </c>
      <c r="F70" s="370">
        <f t="shared" ref="F70:Q70" si="21">SUM(F71)</f>
        <v>1556898</v>
      </c>
      <c r="G70" s="370">
        <f t="shared" si="21"/>
        <v>1240741</v>
      </c>
      <c r="H70" s="370">
        <f t="shared" si="21"/>
        <v>0</v>
      </c>
      <c r="I70" s="370">
        <f t="shared" si="21"/>
        <v>0</v>
      </c>
      <c r="J70" s="132">
        <f t="shared" si="21"/>
        <v>574399</v>
      </c>
      <c r="K70" s="132">
        <f t="shared" si="21"/>
        <v>0</v>
      </c>
      <c r="L70" s="132">
        <f t="shared" si="21"/>
        <v>0</v>
      </c>
      <c r="M70" s="132">
        <f t="shared" si="21"/>
        <v>0</v>
      </c>
      <c r="N70" s="132">
        <f t="shared" si="21"/>
        <v>574399</v>
      </c>
      <c r="O70" s="132">
        <f t="shared" si="21"/>
        <v>574399</v>
      </c>
      <c r="P70" s="132">
        <f t="shared" si="21"/>
        <v>0</v>
      </c>
      <c r="Q70" s="132">
        <f t="shared" si="21"/>
        <v>2131297</v>
      </c>
    </row>
    <row r="71" spans="1:19" s="5" customFormat="1" ht="32.25" customHeight="1" x14ac:dyDescent="0.25">
      <c r="A71" s="53" t="s">
        <v>155</v>
      </c>
      <c r="B71" s="53"/>
      <c r="C71" s="53"/>
      <c r="D71" s="59" t="s">
        <v>169</v>
      </c>
      <c r="E71" s="132">
        <f>SUM(E72,E74,E75,E77,E79,E80,E81,E82,E83,E84,E86,E88:E90)</f>
        <v>1556898</v>
      </c>
      <c r="F71" s="370">
        <f>SUM(F72,F74,F75,F77,F79,F80,F81,F82,F83,F84,F86,F88:F90)</f>
        <v>1556898</v>
      </c>
      <c r="G71" s="370">
        <f>SUM(G72,G74,G75,G77,G79,G80,G81,G82,G83,G84,G86,G88:G90)</f>
        <v>1240741</v>
      </c>
      <c r="H71" s="370">
        <f t="shared" ref="H71:Q71" si="22">SUM(H72,H74,H75,H77,H79,H80,H81,H82,H83,H84,H86,H88:H90)</f>
        <v>0</v>
      </c>
      <c r="I71" s="370">
        <f t="shared" si="22"/>
        <v>0</v>
      </c>
      <c r="J71" s="132">
        <f t="shared" si="22"/>
        <v>574399</v>
      </c>
      <c r="K71" s="132">
        <f t="shared" si="22"/>
        <v>0</v>
      </c>
      <c r="L71" s="132">
        <f t="shared" si="22"/>
        <v>0</v>
      </c>
      <c r="M71" s="132">
        <f t="shared" si="22"/>
        <v>0</v>
      </c>
      <c r="N71" s="132">
        <f t="shared" si="22"/>
        <v>574399</v>
      </c>
      <c r="O71" s="132">
        <f t="shared" si="22"/>
        <v>574399</v>
      </c>
      <c r="P71" s="132">
        <f t="shared" si="22"/>
        <v>0</v>
      </c>
      <c r="Q71" s="132">
        <f t="shared" si="22"/>
        <v>2131297</v>
      </c>
      <c r="S71" s="285">
        <f>SUM(E71,J71)</f>
        <v>2131297</v>
      </c>
    </row>
    <row r="72" spans="1:19" s="371" customFormat="1" ht="26.25" customHeight="1" x14ac:dyDescent="0.25">
      <c r="A72" s="42" t="s">
        <v>164</v>
      </c>
      <c r="B72" s="42" t="s">
        <v>211</v>
      </c>
      <c r="C72" s="42" t="s">
        <v>195</v>
      </c>
      <c r="D72" s="376" t="s">
        <v>437</v>
      </c>
      <c r="E72" s="126">
        <f>SUM(F72,I72)</f>
        <v>888650</v>
      </c>
      <c r="F72" s="126">
        <v>888650</v>
      </c>
      <c r="G72" s="122">
        <v>728400</v>
      </c>
      <c r="H72" s="124"/>
      <c r="I72" s="124"/>
      <c r="J72" s="128">
        <f t="shared" ref="J72:J86" si="23">SUM(K72,N72)</f>
        <v>0</v>
      </c>
      <c r="K72" s="124"/>
      <c r="L72" s="124"/>
      <c r="M72" s="127"/>
      <c r="N72" s="128"/>
      <c r="O72" s="128"/>
      <c r="P72" s="128"/>
      <c r="Q72" s="128">
        <f>SUM(E72,J72)</f>
        <v>888650</v>
      </c>
    </row>
    <row r="73" spans="1:19" s="5" customFormat="1" ht="21.75" hidden="1" customHeight="1" x14ac:dyDescent="0.25">
      <c r="A73" s="55"/>
      <c r="B73" s="55"/>
      <c r="C73" s="55"/>
      <c r="D73" s="60"/>
      <c r="E73" s="118"/>
      <c r="F73" s="133"/>
      <c r="G73" s="133"/>
      <c r="H73" s="118"/>
      <c r="I73" s="118"/>
      <c r="J73" s="118"/>
      <c r="K73" s="118"/>
      <c r="L73" s="118"/>
      <c r="M73" s="118"/>
      <c r="N73" s="118"/>
      <c r="O73" s="118"/>
      <c r="P73" s="118"/>
      <c r="Q73" s="118"/>
    </row>
    <row r="74" spans="1:19" ht="24" hidden="1" customHeight="1" x14ac:dyDescent="0.2">
      <c r="A74" s="46" t="s">
        <v>125</v>
      </c>
      <c r="B74" s="46" t="s">
        <v>215</v>
      </c>
      <c r="C74" s="46" t="s">
        <v>196</v>
      </c>
      <c r="D74" s="61" t="s">
        <v>124</v>
      </c>
      <c r="E74" s="133">
        <f t="shared" ref="E74:E86" si="24">SUM(F74,I74)</f>
        <v>0</v>
      </c>
      <c r="F74" s="126"/>
      <c r="G74" s="126"/>
      <c r="H74" s="128"/>
      <c r="I74" s="128"/>
      <c r="J74" s="118">
        <f t="shared" si="23"/>
        <v>0</v>
      </c>
      <c r="K74" s="128"/>
      <c r="L74" s="128"/>
      <c r="M74" s="128"/>
      <c r="N74" s="128"/>
      <c r="O74" s="128"/>
      <c r="P74" s="128"/>
      <c r="Q74" s="118">
        <f t="shared" ref="Q74:Q86" si="25">SUM(E74,J74)</f>
        <v>0</v>
      </c>
    </row>
    <row r="75" spans="1:19" s="201" customFormat="1" ht="43.5" customHeight="1" x14ac:dyDescent="0.2">
      <c r="A75" s="46" t="s">
        <v>123</v>
      </c>
      <c r="B75" s="46" t="s">
        <v>216</v>
      </c>
      <c r="C75" s="46" t="s">
        <v>197</v>
      </c>
      <c r="D75" s="61" t="s">
        <v>122</v>
      </c>
      <c r="E75" s="133">
        <f t="shared" si="24"/>
        <v>101832</v>
      </c>
      <c r="F75" s="126">
        <v>101832</v>
      </c>
      <c r="G75" s="126">
        <v>57613</v>
      </c>
      <c r="H75" s="128"/>
      <c r="I75" s="128"/>
      <c r="J75" s="118">
        <f t="shared" si="23"/>
        <v>16027</v>
      </c>
      <c r="K75" s="128"/>
      <c r="L75" s="128"/>
      <c r="M75" s="128"/>
      <c r="N75" s="126">
        <f>SUM(N76)</f>
        <v>16027</v>
      </c>
      <c r="O75" s="126">
        <f>SUM(O76)</f>
        <v>16027</v>
      </c>
      <c r="P75" s="128"/>
      <c r="Q75" s="118">
        <f t="shared" si="25"/>
        <v>117859</v>
      </c>
    </row>
    <row r="76" spans="1:19" s="180" customFormat="1" ht="32.25" customHeight="1" x14ac:dyDescent="0.2">
      <c r="A76" s="155"/>
      <c r="B76" s="155"/>
      <c r="C76" s="155"/>
      <c r="D76" s="480" t="s">
        <v>438</v>
      </c>
      <c r="E76" s="481">
        <f t="shared" si="24"/>
        <v>71832</v>
      </c>
      <c r="F76" s="449">
        <v>71832</v>
      </c>
      <c r="G76" s="449">
        <v>57613</v>
      </c>
      <c r="H76" s="449"/>
      <c r="I76" s="449"/>
      <c r="J76" s="481">
        <f t="shared" si="23"/>
        <v>16027</v>
      </c>
      <c r="K76" s="449"/>
      <c r="L76" s="449"/>
      <c r="M76" s="449"/>
      <c r="N76" s="449">
        <v>16027</v>
      </c>
      <c r="O76" s="449">
        <v>16027</v>
      </c>
      <c r="P76" s="449"/>
      <c r="Q76" s="481">
        <f t="shared" si="25"/>
        <v>87859</v>
      </c>
      <c r="S76" s="482">
        <f>SUM(Q76,Q78)</f>
        <v>285541</v>
      </c>
    </row>
    <row r="77" spans="1:19" s="201" customFormat="1" ht="56.25" customHeight="1" x14ac:dyDescent="0.2">
      <c r="A77" s="46" t="s">
        <v>129</v>
      </c>
      <c r="B77" s="46" t="s">
        <v>214</v>
      </c>
      <c r="C77" s="46" t="s">
        <v>198</v>
      </c>
      <c r="D77" s="61" t="s">
        <v>126</v>
      </c>
      <c r="E77" s="133">
        <f t="shared" si="24"/>
        <v>169796</v>
      </c>
      <c r="F77" s="126">
        <f>SUM(F78)</f>
        <v>169796</v>
      </c>
      <c r="G77" s="126">
        <f>SUM(G78)</f>
        <v>129628</v>
      </c>
      <c r="H77" s="128"/>
      <c r="I77" s="128"/>
      <c r="J77" s="118">
        <f t="shared" si="23"/>
        <v>27886</v>
      </c>
      <c r="K77" s="128"/>
      <c r="L77" s="128"/>
      <c r="M77" s="128"/>
      <c r="N77" s="126">
        <f t="shared" ref="N77:O77" si="26">SUM(N78)</f>
        <v>27886</v>
      </c>
      <c r="O77" s="126">
        <f t="shared" si="26"/>
        <v>27886</v>
      </c>
      <c r="P77" s="128"/>
      <c r="Q77" s="118">
        <f t="shared" si="25"/>
        <v>197682</v>
      </c>
    </row>
    <row r="78" spans="1:19" s="180" customFormat="1" ht="31.5" customHeight="1" x14ac:dyDescent="0.2">
      <c r="A78" s="155"/>
      <c r="B78" s="155"/>
      <c r="C78" s="155"/>
      <c r="D78" s="480" t="s">
        <v>438</v>
      </c>
      <c r="E78" s="481">
        <f t="shared" si="24"/>
        <v>169796</v>
      </c>
      <c r="F78" s="449">
        <v>169796</v>
      </c>
      <c r="G78" s="449">
        <v>129628</v>
      </c>
      <c r="H78" s="449"/>
      <c r="I78" s="449"/>
      <c r="J78" s="481">
        <f t="shared" si="23"/>
        <v>27886</v>
      </c>
      <c r="K78" s="449"/>
      <c r="L78" s="449"/>
      <c r="M78" s="449"/>
      <c r="N78" s="449">
        <v>27886</v>
      </c>
      <c r="O78" s="449">
        <v>27886</v>
      </c>
      <c r="P78" s="449"/>
      <c r="Q78" s="481">
        <f t="shared" si="25"/>
        <v>197682</v>
      </c>
    </row>
    <row r="79" spans="1:19" ht="27.75" hidden="1" customHeight="1" x14ac:dyDescent="0.2">
      <c r="A79" s="46" t="s">
        <v>128</v>
      </c>
      <c r="B79" s="46" t="s">
        <v>204</v>
      </c>
      <c r="C79" s="46" t="s">
        <v>199</v>
      </c>
      <c r="D79" s="61" t="s">
        <v>127</v>
      </c>
      <c r="E79" s="133">
        <f t="shared" si="24"/>
        <v>0</v>
      </c>
      <c r="F79" s="126"/>
      <c r="G79" s="126"/>
      <c r="H79" s="128"/>
      <c r="I79" s="128"/>
      <c r="J79" s="118">
        <f t="shared" si="23"/>
        <v>0</v>
      </c>
      <c r="K79" s="128"/>
      <c r="L79" s="128"/>
      <c r="M79" s="128"/>
      <c r="N79" s="128"/>
      <c r="O79" s="128"/>
      <c r="P79" s="128"/>
      <c r="Q79" s="118">
        <f t="shared" si="25"/>
        <v>0</v>
      </c>
    </row>
    <row r="80" spans="1:19" ht="28.5" hidden="1" customHeight="1" x14ac:dyDescent="0.2">
      <c r="A80" s="46" t="s">
        <v>131</v>
      </c>
      <c r="B80" s="46" t="s">
        <v>317</v>
      </c>
      <c r="C80" s="46" t="s">
        <v>200</v>
      </c>
      <c r="D80" s="61" t="s">
        <v>130</v>
      </c>
      <c r="E80" s="133">
        <f t="shared" si="24"/>
        <v>0</v>
      </c>
      <c r="F80" s="126"/>
      <c r="G80" s="126"/>
      <c r="H80" s="128"/>
      <c r="I80" s="128"/>
      <c r="J80" s="118">
        <f t="shared" si="23"/>
        <v>0</v>
      </c>
      <c r="K80" s="128"/>
      <c r="L80" s="128"/>
      <c r="M80" s="128"/>
      <c r="N80" s="128"/>
      <c r="O80" s="128"/>
      <c r="P80" s="128"/>
      <c r="Q80" s="118">
        <f t="shared" si="25"/>
        <v>0</v>
      </c>
    </row>
    <row r="81" spans="1:34" ht="20.25" hidden="1" customHeight="1" x14ac:dyDescent="0.2">
      <c r="A81" s="46" t="s">
        <v>133</v>
      </c>
      <c r="B81" s="46" t="s">
        <v>318</v>
      </c>
      <c r="C81" s="46" t="s">
        <v>201</v>
      </c>
      <c r="D81" s="61" t="s">
        <v>132</v>
      </c>
      <c r="E81" s="133">
        <f t="shared" si="24"/>
        <v>0</v>
      </c>
      <c r="F81" s="126"/>
      <c r="G81" s="126"/>
      <c r="H81" s="128"/>
      <c r="I81" s="128"/>
      <c r="J81" s="118">
        <f t="shared" si="23"/>
        <v>0</v>
      </c>
      <c r="K81" s="128"/>
      <c r="L81" s="128"/>
      <c r="M81" s="128"/>
      <c r="N81" s="128"/>
      <c r="O81" s="128"/>
      <c r="P81" s="128"/>
      <c r="Q81" s="118">
        <f t="shared" si="25"/>
        <v>0</v>
      </c>
    </row>
    <row r="82" spans="1:34" ht="25.5" hidden="1" customHeight="1" x14ac:dyDescent="0.2">
      <c r="A82" s="46" t="s">
        <v>135</v>
      </c>
      <c r="B82" s="46" t="s">
        <v>319</v>
      </c>
      <c r="C82" s="46" t="s">
        <v>202</v>
      </c>
      <c r="D82" s="61" t="s">
        <v>134</v>
      </c>
      <c r="E82" s="133">
        <f t="shared" si="24"/>
        <v>0</v>
      </c>
      <c r="F82" s="126"/>
      <c r="G82" s="126"/>
      <c r="H82" s="128"/>
      <c r="I82" s="128"/>
      <c r="J82" s="118">
        <f t="shared" si="23"/>
        <v>0</v>
      </c>
      <c r="K82" s="128"/>
      <c r="L82" s="128"/>
      <c r="M82" s="128"/>
      <c r="N82" s="128"/>
      <c r="O82" s="128"/>
      <c r="P82" s="128"/>
      <c r="Q82" s="118">
        <f t="shared" si="25"/>
        <v>0</v>
      </c>
    </row>
    <row r="83" spans="1:34" ht="23.25" customHeight="1" x14ac:dyDescent="0.2">
      <c r="A83" s="46" t="s">
        <v>137</v>
      </c>
      <c r="B83" s="46" t="s">
        <v>320</v>
      </c>
      <c r="C83" s="46" t="s">
        <v>202</v>
      </c>
      <c r="D83" s="61" t="s">
        <v>136</v>
      </c>
      <c r="E83" s="133">
        <f>SUM(F83,I83)</f>
        <v>315450</v>
      </c>
      <c r="F83" s="126">
        <v>315450</v>
      </c>
      <c r="G83" s="122">
        <v>258570</v>
      </c>
      <c r="H83" s="128"/>
      <c r="I83" s="128"/>
      <c r="J83" s="118">
        <f t="shared" si="23"/>
        <v>0</v>
      </c>
      <c r="K83" s="128"/>
      <c r="L83" s="128"/>
      <c r="M83" s="128"/>
      <c r="N83" s="128"/>
      <c r="O83" s="128"/>
      <c r="P83" s="128"/>
      <c r="Q83" s="118">
        <f t="shared" si="25"/>
        <v>315450</v>
      </c>
    </row>
    <row r="84" spans="1:34" ht="24" customHeight="1" x14ac:dyDescent="0.2">
      <c r="A84" s="46" t="s">
        <v>141</v>
      </c>
      <c r="B84" s="46" t="s">
        <v>321</v>
      </c>
      <c r="C84" s="46" t="s">
        <v>202</v>
      </c>
      <c r="D84" s="61" t="s">
        <v>138</v>
      </c>
      <c r="E84" s="133">
        <f>SUM(F84,I84)</f>
        <v>81170</v>
      </c>
      <c r="F84" s="126">
        <v>81170</v>
      </c>
      <c r="G84" s="122">
        <v>66530</v>
      </c>
      <c r="H84" s="128"/>
      <c r="I84" s="128"/>
      <c r="J84" s="118">
        <f t="shared" si="23"/>
        <v>0</v>
      </c>
      <c r="K84" s="128"/>
      <c r="L84" s="128"/>
      <c r="M84" s="128"/>
      <c r="N84" s="128"/>
      <c r="O84" s="128"/>
      <c r="P84" s="128"/>
      <c r="Q84" s="118">
        <f t="shared" si="25"/>
        <v>81170</v>
      </c>
    </row>
    <row r="85" spans="1:34" ht="18" hidden="1" customHeight="1" x14ac:dyDescent="0.2">
      <c r="A85" s="46"/>
      <c r="B85" s="46"/>
      <c r="C85" s="46"/>
      <c r="D85" s="61"/>
      <c r="E85" s="133">
        <f t="shared" si="24"/>
        <v>0</v>
      </c>
      <c r="F85" s="126"/>
      <c r="G85" s="126"/>
      <c r="H85" s="128"/>
      <c r="I85" s="128"/>
      <c r="J85" s="118"/>
      <c r="K85" s="128"/>
      <c r="L85" s="128"/>
      <c r="M85" s="128"/>
      <c r="N85" s="128"/>
      <c r="O85" s="128"/>
      <c r="P85" s="128"/>
      <c r="Q85" s="118">
        <f t="shared" si="25"/>
        <v>0</v>
      </c>
    </row>
    <row r="86" spans="1:34" ht="28.5" hidden="1" customHeight="1" x14ac:dyDescent="0.2">
      <c r="A86" s="46" t="s">
        <v>140</v>
      </c>
      <c r="B86" s="46" t="s">
        <v>322</v>
      </c>
      <c r="C86" s="46" t="s">
        <v>202</v>
      </c>
      <c r="D86" s="61" t="s">
        <v>139</v>
      </c>
      <c r="E86" s="133">
        <f t="shared" si="24"/>
        <v>0</v>
      </c>
      <c r="F86" s="126"/>
      <c r="G86" s="126"/>
      <c r="H86" s="128"/>
      <c r="I86" s="128"/>
      <c r="J86" s="118">
        <f t="shared" si="23"/>
        <v>0</v>
      </c>
      <c r="K86" s="128"/>
      <c r="L86" s="128"/>
      <c r="M86" s="128"/>
      <c r="N86" s="128"/>
      <c r="O86" s="128"/>
      <c r="P86" s="128"/>
      <c r="Q86" s="118">
        <f t="shared" si="25"/>
        <v>0</v>
      </c>
    </row>
    <row r="87" spans="1:34" ht="21" hidden="1" customHeight="1" x14ac:dyDescent="0.2">
      <c r="A87" s="46" t="s">
        <v>275</v>
      </c>
      <c r="B87" s="46" t="s">
        <v>323</v>
      </c>
      <c r="C87" s="46"/>
      <c r="D87" s="51" t="s">
        <v>276</v>
      </c>
      <c r="E87" s="133">
        <f>SUM(E88)</f>
        <v>0</v>
      </c>
      <c r="F87" s="126"/>
      <c r="G87" s="126"/>
      <c r="H87" s="126"/>
      <c r="I87" s="126"/>
      <c r="J87" s="133">
        <f t="shared" ref="J87:Q87" si="27">SUM(J88)</f>
        <v>0</v>
      </c>
      <c r="K87" s="126"/>
      <c r="L87" s="126"/>
      <c r="M87" s="126"/>
      <c r="N87" s="126"/>
      <c r="O87" s="126"/>
      <c r="P87" s="133">
        <f t="shared" si="27"/>
        <v>0</v>
      </c>
      <c r="Q87" s="133">
        <f t="shared" si="27"/>
        <v>0</v>
      </c>
    </row>
    <row r="88" spans="1:34" s="180" customFormat="1" ht="29.25" hidden="1" customHeight="1" x14ac:dyDescent="0.25">
      <c r="A88" s="178" t="s">
        <v>277</v>
      </c>
      <c r="B88" s="178" t="s">
        <v>324</v>
      </c>
      <c r="C88" s="178" t="s">
        <v>203</v>
      </c>
      <c r="D88" s="179" t="s">
        <v>142</v>
      </c>
      <c r="E88" s="167">
        <f>SUM(F88,I88)</f>
        <v>0</v>
      </c>
      <c r="F88" s="156"/>
      <c r="G88" s="156"/>
      <c r="H88" s="137"/>
      <c r="I88" s="137"/>
      <c r="J88" s="151">
        <f>SUM(K88,N88)</f>
        <v>0</v>
      </c>
      <c r="K88" s="137"/>
      <c r="L88" s="137"/>
      <c r="M88" s="137"/>
      <c r="N88" s="137"/>
      <c r="O88" s="137"/>
      <c r="P88" s="137"/>
      <c r="Q88" s="151">
        <f>SUM(E88,J88)</f>
        <v>0</v>
      </c>
    </row>
    <row r="89" spans="1:34" ht="23.25" customHeight="1" x14ac:dyDescent="0.2">
      <c r="A89" s="47" t="s">
        <v>143</v>
      </c>
      <c r="B89" s="47" t="s">
        <v>309</v>
      </c>
      <c r="C89" s="50" t="s">
        <v>224</v>
      </c>
      <c r="D89" s="157" t="s">
        <v>67</v>
      </c>
      <c r="E89" s="133">
        <f>SUM(F89,I89)</f>
        <v>0</v>
      </c>
      <c r="F89" s="126"/>
      <c r="G89" s="126"/>
      <c r="H89" s="128"/>
      <c r="I89" s="128"/>
      <c r="J89" s="118">
        <f>SUM(K89,N89)</f>
        <v>530486</v>
      </c>
      <c r="K89" s="128"/>
      <c r="L89" s="128"/>
      <c r="M89" s="128"/>
      <c r="N89" s="128">
        <v>530486</v>
      </c>
      <c r="O89" s="128">
        <v>530486</v>
      </c>
      <c r="P89" s="128"/>
      <c r="Q89" s="133">
        <f t="shared" ref="Q89:Q90" si="28">SUM(E89,J89)</f>
        <v>530486</v>
      </c>
    </row>
    <row r="90" spans="1:34" ht="23.25" hidden="1" customHeight="1" x14ac:dyDescent="0.2">
      <c r="A90" s="47" t="s">
        <v>417</v>
      </c>
      <c r="B90" s="42" t="s">
        <v>306</v>
      </c>
      <c r="C90" s="52" t="s">
        <v>213</v>
      </c>
      <c r="D90" s="58" t="s">
        <v>60</v>
      </c>
      <c r="E90" s="133"/>
      <c r="F90" s="126"/>
      <c r="G90" s="126"/>
      <c r="H90" s="128"/>
      <c r="I90" s="128"/>
      <c r="J90" s="118">
        <f>SUM(K90,N90)</f>
        <v>0</v>
      </c>
      <c r="K90" s="128"/>
      <c r="L90" s="128"/>
      <c r="M90" s="128"/>
      <c r="N90" s="128"/>
      <c r="O90" s="128"/>
      <c r="P90" s="128"/>
      <c r="Q90" s="133">
        <f t="shared" si="28"/>
        <v>0</v>
      </c>
    </row>
    <row r="91" spans="1:34" ht="41.25" customHeight="1" x14ac:dyDescent="0.25">
      <c r="A91" s="53" t="s">
        <v>156</v>
      </c>
      <c r="B91" s="53"/>
      <c r="C91" s="53"/>
      <c r="D91" s="59" t="s">
        <v>170</v>
      </c>
      <c r="E91" s="132">
        <f>SUM(E92)</f>
        <v>-468128</v>
      </c>
      <c r="F91" s="132">
        <f t="shared" ref="F91:Q91" si="29">SUM(F92)</f>
        <v>-468128</v>
      </c>
      <c r="G91" s="132">
        <f t="shared" si="29"/>
        <v>2301985</v>
      </c>
      <c r="H91" s="132">
        <f t="shared" si="29"/>
        <v>0</v>
      </c>
      <c r="I91" s="132">
        <f t="shared" si="29"/>
        <v>0</v>
      </c>
      <c r="J91" s="132">
        <f t="shared" si="29"/>
        <v>32798</v>
      </c>
      <c r="K91" s="132">
        <f t="shared" si="29"/>
        <v>0</v>
      </c>
      <c r="L91" s="132">
        <f t="shared" si="29"/>
        <v>0</v>
      </c>
      <c r="M91" s="132">
        <f t="shared" si="29"/>
        <v>0</v>
      </c>
      <c r="N91" s="132">
        <f t="shared" si="29"/>
        <v>32798</v>
      </c>
      <c r="O91" s="132">
        <f t="shared" si="29"/>
        <v>32798</v>
      </c>
      <c r="P91" s="132">
        <f t="shared" si="29"/>
        <v>0</v>
      </c>
      <c r="Q91" s="132">
        <f t="shared" si="29"/>
        <v>-435330</v>
      </c>
    </row>
    <row r="92" spans="1:34" s="5" customFormat="1" ht="38.25" customHeight="1" x14ac:dyDescent="0.25">
      <c r="A92" s="53" t="s">
        <v>157</v>
      </c>
      <c r="B92" s="53"/>
      <c r="C92" s="53"/>
      <c r="D92" s="59" t="s">
        <v>170</v>
      </c>
      <c r="E92" s="132">
        <f t="shared" ref="E92:F92" si="30">SUM(E93,E94,E101,E105,E117,E127,E129,E132,E134,E137,E140)</f>
        <v>-468128</v>
      </c>
      <c r="F92" s="132">
        <f t="shared" si="30"/>
        <v>-468128</v>
      </c>
      <c r="G92" s="132">
        <f>SUM(G93,G94,G101,G105,G117,G127,G129,G132,G134,G137,G140)</f>
        <v>2301985</v>
      </c>
      <c r="H92" s="132">
        <f t="shared" ref="H92:Q92" si="31">SUM(H93,H94,H101,H105,H117,H127,H129,H132,H134,H137,H140)</f>
        <v>0</v>
      </c>
      <c r="I92" s="132">
        <f t="shared" si="31"/>
        <v>0</v>
      </c>
      <c r="J92" s="132">
        <f t="shared" si="31"/>
        <v>32798</v>
      </c>
      <c r="K92" s="132">
        <f t="shared" si="31"/>
        <v>0</v>
      </c>
      <c r="L92" s="132">
        <f t="shared" si="31"/>
        <v>0</v>
      </c>
      <c r="M92" s="132">
        <f t="shared" si="31"/>
        <v>0</v>
      </c>
      <c r="N92" s="132">
        <f t="shared" si="31"/>
        <v>32798</v>
      </c>
      <c r="O92" s="132">
        <f t="shared" si="31"/>
        <v>32798</v>
      </c>
      <c r="P92" s="132">
        <f t="shared" ref="P92" si="32">SUM(P93,P94,P101,P105,P117,P127,P129,P132,P134,P137)</f>
        <v>0</v>
      </c>
      <c r="Q92" s="132">
        <f t="shared" si="31"/>
        <v>-435330</v>
      </c>
      <c r="S92" s="285">
        <f>SUM(E92,J92)</f>
        <v>-435330</v>
      </c>
      <c r="T92" s="7"/>
      <c r="U92" s="7"/>
      <c r="V92" s="7"/>
      <c r="W92" s="7"/>
      <c r="X92" s="7"/>
      <c r="Y92" s="7"/>
      <c r="Z92" s="7"/>
      <c r="AA92" s="7"/>
      <c r="AB92" s="7"/>
      <c r="AC92" s="7"/>
      <c r="AD92" s="7"/>
      <c r="AE92" s="7"/>
      <c r="AF92" s="7"/>
      <c r="AG92" s="7"/>
      <c r="AH92" s="7"/>
    </row>
    <row r="93" spans="1:34" s="5" customFormat="1" ht="23.25" customHeight="1" x14ac:dyDescent="0.25">
      <c r="A93" s="184" t="s">
        <v>78</v>
      </c>
      <c r="B93" s="184" t="s">
        <v>211</v>
      </c>
      <c r="C93" s="184" t="s">
        <v>195</v>
      </c>
      <c r="D93" s="375" t="s">
        <v>437</v>
      </c>
      <c r="E93" s="148">
        <f t="shared" ref="E93:E140" si="33">SUM(F93,I93)</f>
        <v>2366480</v>
      </c>
      <c r="F93" s="160">
        <v>2366480</v>
      </c>
      <c r="G93" s="161">
        <v>1939710</v>
      </c>
      <c r="H93" s="161"/>
      <c r="I93" s="161"/>
      <c r="J93" s="162">
        <f>SUM(K93,N93)</f>
        <v>0</v>
      </c>
      <c r="K93" s="161"/>
      <c r="L93" s="161"/>
      <c r="M93" s="161"/>
      <c r="N93" s="161"/>
      <c r="O93" s="161"/>
      <c r="P93" s="161"/>
      <c r="Q93" s="162">
        <f>SUM(E93,J93)</f>
        <v>2366480</v>
      </c>
      <c r="S93" s="7"/>
      <c r="T93" s="7"/>
      <c r="U93" s="7"/>
      <c r="V93" s="7"/>
      <c r="W93" s="7"/>
      <c r="X93" s="7"/>
      <c r="Y93" s="7"/>
      <c r="Z93" s="7"/>
      <c r="AA93" s="7"/>
      <c r="AB93" s="7"/>
      <c r="AC93" s="7"/>
      <c r="AD93" s="7"/>
      <c r="AE93" s="7"/>
      <c r="AF93" s="7"/>
      <c r="AG93" s="7"/>
      <c r="AH93" s="7"/>
    </row>
    <row r="94" spans="1:34" s="163" customFormat="1" ht="60.75" customHeight="1" x14ac:dyDescent="0.25">
      <c r="A94" s="62">
        <v>1513010</v>
      </c>
      <c r="B94" s="244" t="s">
        <v>325</v>
      </c>
      <c r="C94" s="46"/>
      <c r="D94" s="63" t="s">
        <v>146</v>
      </c>
      <c r="E94" s="133">
        <f t="shared" ref="E94:Q94" si="34">SUM(E95,E97,E98,E99,E100)</f>
        <v>-3431600</v>
      </c>
      <c r="F94" s="133">
        <f t="shared" si="34"/>
        <v>-3431600</v>
      </c>
      <c r="G94" s="133">
        <f t="shared" si="34"/>
        <v>0</v>
      </c>
      <c r="H94" s="133">
        <f t="shared" si="34"/>
        <v>0</v>
      </c>
      <c r="I94" s="133">
        <f t="shared" si="34"/>
        <v>0</v>
      </c>
      <c r="J94" s="162">
        <f t="shared" ref="J94:J104" si="35">SUM(K94,N94)</f>
        <v>0</v>
      </c>
      <c r="K94" s="133">
        <f t="shared" si="34"/>
        <v>0</v>
      </c>
      <c r="L94" s="133">
        <f t="shared" si="34"/>
        <v>0</v>
      </c>
      <c r="M94" s="133">
        <f t="shared" si="34"/>
        <v>0</v>
      </c>
      <c r="N94" s="133">
        <f t="shared" si="34"/>
        <v>0</v>
      </c>
      <c r="O94" s="133">
        <f t="shared" si="34"/>
        <v>0</v>
      </c>
      <c r="P94" s="133">
        <f t="shared" si="34"/>
        <v>0</v>
      </c>
      <c r="Q94" s="133">
        <f t="shared" si="34"/>
        <v>-3431600</v>
      </c>
      <c r="S94" s="164"/>
      <c r="T94" s="164"/>
      <c r="U94" s="164"/>
      <c r="V94" s="164"/>
      <c r="W94" s="164"/>
      <c r="X94" s="164"/>
      <c r="Y94" s="164"/>
      <c r="Z94" s="164"/>
      <c r="AA94" s="164"/>
      <c r="AB94" s="164"/>
      <c r="AC94" s="164"/>
      <c r="AD94" s="164"/>
      <c r="AE94" s="164"/>
      <c r="AF94" s="164"/>
      <c r="AG94" s="164"/>
      <c r="AH94" s="164"/>
    </row>
    <row r="95" spans="1:34" s="159" customFormat="1" ht="150.75" customHeight="1" x14ac:dyDescent="0.25">
      <c r="A95" s="166">
        <v>1513011</v>
      </c>
      <c r="B95" s="245" t="s">
        <v>326</v>
      </c>
      <c r="C95" s="155">
        <v>1030</v>
      </c>
      <c r="D95" s="185" t="s">
        <v>79</v>
      </c>
      <c r="E95" s="431">
        <f t="shared" si="33"/>
        <v>-540000</v>
      </c>
      <c r="F95" s="430">
        <v>-540000</v>
      </c>
      <c r="G95" s="433"/>
      <c r="H95" s="433"/>
      <c r="I95" s="433"/>
      <c r="J95" s="434">
        <f t="shared" si="35"/>
        <v>0</v>
      </c>
      <c r="K95" s="433"/>
      <c r="L95" s="433"/>
      <c r="M95" s="433"/>
      <c r="N95" s="435"/>
      <c r="O95" s="435"/>
      <c r="P95" s="433"/>
      <c r="Q95" s="434">
        <f t="shared" ref="Q95:Q101" si="36">SUM(E95,J95)</f>
        <v>-540000</v>
      </c>
      <c r="S95" s="186"/>
      <c r="T95" s="186"/>
      <c r="U95" s="186"/>
      <c r="V95" s="186"/>
      <c r="W95" s="186"/>
      <c r="X95" s="186"/>
      <c r="Y95" s="186"/>
      <c r="Z95" s="186"/>
      <c r="AA95" s="186"/>
      <c r="AB95" s="186"/>
      <c r="AC95" s="186"/>
      <c r="AD95" s="186"/>
      <c r="AE95" s="186"/>
      <c r="AF95" s="186"/>
      <c r="AG95" s="186"/>
      <c r="AH95" s="186"/>
    </row>
    <row r="96" spans="1:34" s="170" customFormat="1" ht="152.25" customHeight="1" x14ac:dyDescent="0.25">
      <c r="A96" s="187"/>
      <c r="B96" s="246"/>
      <c r="C96" s="188"/>
      <c r="D96" s="199" t="s">
        <v>269</v>
      </c>
      <c r="E96" s="436"/>
      <c r="F96" s="437"/>
      <c r="G96" s="438"/>
      <c r="H96" s="439"/>
      <c r="I96" s="438"/>
      <c r="J96" s="440"/>
      <c r="K96" s="441"/>
      <c r="L96" s="438"/>
      <c r="M96" s="438"/>
      <c r="N96" s="438"/>
      <c r="O96" s="438"/>
      <c r="P96" s="442"/>
      <c r="Q96" s="440"/>
      <c r="R96" s="189"/>
    </row>
    <row r="97" spans="1:123" s="192" customFormat="1" ht="256.5" customHeight="1" x14ac:dyDescent="0.25">
      <c r="A97" s="190" t="s">
        <v>147</v>
      </c>
      <c r="B97" s="190" t="s">
        <v>327</v>
      </c>
      <c r="C97" s="190" t="s">
        <v>91</v>
      </c>
      <c r="D97" s="191" t="s">
        <v>270</v>
      </c>
      <c r="E97" s="443">
        <f t="shared" si="33"/>
        <v>-90000</v>
      </c>
      <c r="F97" s="444">
        <v>-90000</v>
      </c>
      <c r="G97" s="445"/>
      <c r="H97" s="445"/>
      <c r="I97" s="445"/>
      <c r="J97" s="440">
        <f t="shared" si="35"/>
        <v>0</v>
      </c>
      <c r="K97" s="445"/>
      <c r="L97" s="445"/>
      <c r="M97" s="445"/>
      <c r="N97" s="445"/>
      <c r="O97" s="445"/>
      <c r="P97" s="445"/>
      <c r="Q97" s="446">
        <f t="shared" si="36"/>
        <v>-90000</v>
      </c>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0"/>
      <c r="BR97" s="170"/>
      <c r="BS97" s="170"/>
      <c r="BT97" s="170"/>
      <c r="BU97" s="170"/>
      <c r="BV97" s="196"/>
    </row>
    <row r="98" spans="1:123" s="153" customFormat="1" ht="58.5" customHeight="1" x14ac:dyDescent="0.25">
      <c r="A98" s="166">
        <v>1513013</v>
      </c>
      <c r="B98" s="245" t="s">
        <v>328</v>
      </c>
      <c r="C98" s="155" t="s">
        <v>214</v>
      </c>
      <c r="D98" s="181" t="s">
        <v>80</v>
      </c>
      <c r="E98" s="431">
        <f>SUM(F98,I112)</f>
        <v>-1000000</v>
      </c>
      <c r="F98" s="430">
        <v>-1000000</v>
      </c>
      <c r="G98" s="445"/>
      <c r="H98" s="445"/>
      <c r="I98" s="445"/>
      <c r="J98" s="447">
        <f t="shared" si="35"/>
        <v>0</v>
      </c>
      <c r="K98" s="448"/>
      <c r="L98" s="448"/>
      <c r="M98" s="448"/>
      <c r="N98" s="448"/>
      <c r="O98" s="448"/>
      <c r="P98" s="448"/>
      <c r="Q98" s="447">
        <f t="shared" si="36"/>
        <v>-1000000</v>
      </c>
      <c r="S98" s="170"/>
      <c r="T98" s="170"/>
      <c r="U98" s="170"/>
      <c r="V98" s="170"/>
      <c r="W98" s="170"/>
      <c r="X98" s="170"/>
      <c r="Y98" s="170"/>
      <c r="Z98" s="170"/>
      <c r="AA98" s="170"/>
      <c r="AB98" s="170"/>
      <c r="AC98" s="170"/>
      <c r="AD98" s="170"/>
      <c r="AE98" s="170"/>
      <c r="AF98" s="170"/>
      <c r="AG98" s="170"/>
      <c r="AH98" s="170"/>
    </row>
    <row r="99" spans="1:123" s="153" customFormat="1" ht="25.5" customHeight="1" x14ac:dyDescent="0.25">
      <c r="A99" s="166">
        <v>1513015</v>
      </c>
      <c r="B99" s="245" t="s">
        <v>329</v>
      </c>
      <c r="C99" s="155" t="s">
        <v>214</v>
      </c>
      <c r="D99" s="181" t="s">
        <v>81</v>
      </c>
      <c r="E99" s="431">
        <f>SUM(F99,I113)</f>
        <v>-301600</v>
      </c>
      <c r="F99" s="430">
        <v>-301600</v>
      </c>
      <c r="G99" s="445"/>
      <c r="H99" s="445"/>
      <c r="I99" s="445"/>
      <c r="J99" s="447">
        <f t="shared" si="35"/>
        <v>0</v>
      </c>
      <c r="K99" s="448"/>
      <c r="L99" s="448"/>
      <c r="M99" s="448"/>
      <c r="N99" s="448"/>
      <c r="O99" s="448"/>
      <c r="P99" s="448"/>
      <c r="Q99" s="447">
        <f t="shared" si="36"/>
        <v>-301600</v>
      </c>
      <c r="S99" s="170"/>
      <c r="T99" s="170"/>
      <c r="U99" s="170"/>
      <c r="V99" s="170"/>
      <c r="W99" s="170"/>
      <c r="X99" s="170"/>
      <c r="Y99" s="170"/>
      <c r="Z99" s="170"/>
      <c r="AA99" s="170"/>
      <c r="AB99" s="170"/>
      <c r="AC99" s="170"/>
      <c r="AD99" s="170"/>
      <c r="AE99" s="170"/>
      <c r="AF99" s="170"/>
      <c r="AG99" s="170"/>
      <c r="AH99" s="170"/>
    </row>
    <row r="100" spans="1:123" s="153" customFormat="1" ht="33.75" customHeight="1" x14ac:dyDescent="0.25">
      <c r="A100" s="166">
        <v>1513016</v>
      </c>
      <c r="B100" s="245" t="s">
        <v>330</v>
      </c>
      <c r="C100" s="155" t="s">
        <v>208</v>
      </c>
      <c r="D100" s="185" t="s">
        <v>82</v>
      </c>
      <c r="E100" s="431">
        <f>SUM(F100,I114)</f>
        <v>-1500000</v>
      </c>
      <c r="F100" s="430">
        <v>-1500000</v>
      </c>
      <c r="G100" s="435"/>
      <c r="H100" s="435"/>
      <c r="I100" s="435"/>
      <c r="J100" s="434">
        <f t="shared" si="35"/>
        <v>0</v>
      </c>
      <c r="K100" s="513"/>
      <c r="L100" s="513"/>
      <c r="M100" s="513"/>
      <c r="N100" s="513"/>
      <c r="O100" s="513"/>
      <c r="P100" s="513"/>
      <c r="Q100" s="434">
        <f t="shared" si="36"/>
        <v>-1500000</v>
      </c>
      <c r="S100" s="170"/>
      <c r="T100" s="170"/>
      <c r="U100" s="170"/>
      <c r="V100" s="170"/>
      <c r="W100" s="170"/>
      <c r="X100" s="170"/>
      <c r="Y100" s="170"/>
      <c r="Z100" s="170"/>
      <c r="AA100" s="170"/>
      <c r="AB100" s="170"/>
      <c r="AC100" s="170"/>
      <c r="AD100" s="170"/>
      <c r="AE100" s="170"/>
      <c r="AF100" s="170"/>
      <c r="AG100" s="170"/>
      <c r="AH100" s="170"/>
    </row>
    <row r="101" spans="1:123" s="5" customFormat="1" ht="29.25" hidden="1" customHeight="1" x14ac:dyDescent="0.25">
      <c r="A101" s="62">
        <v>1513020</v>
      </c>
      <c r="B101" s="244" t="s">
        <v>331</v>
      </c>
      <c r="C101" s="46"/>
      <c r="D101" s="2" t="s">
        <v>93</v>
      </c>
      <c r="E101" s="133">
        <f>SUM(E102:E104)</f>
        <v>0</v>
      </c>
      <c r="F101" s="133">
        <f>SUM(F102:F104)</f>
        <v>0</v>
      </c>
      <c r="G101" s="133">
        <f>SUM(G102:G104)</f>
        <v>0</v>
      </c>
      <c r="H101" s="133">
        <f>SUM(H102:H104)</f>
        <v>0</v>
      </c>
      <c r="I101" s="133">
        <f>SUM(I102:I104)</f>
        <v>0</v>
      </c>
      <c r="J101" s="118">
        <f t="shared" si="35"/>
        <v>0</v>
      </c>
      <c r="K101" s="133">
        <f t="shared" ref="K101:P101" si="37">SUM(K102:K104)</f>
        <v>0</v>
      </c>
      <c r="L101" s="133">
        <f t="shared" si="37"/>
        <v>0</v>
      </c>
      <c r="M101" s="133">
        <f t="shared" si="37"/>
        <v>0</v>
      </c>
      <c r="N101" s="133">
        <f t="shared" si="37"/>
        <v>0</v>
      </c>
      <c r="O101" s="133">
        <f t="shared" si="37"/>
        <v>0</v>
      </c>
      <c r="P101" s="133">
        <f t="shared" si="37"/>
        <v>0</v>
      </c>
      <c r="Q101" s="118">
        <f t="shared" si="36"/>
        <v>0</v>
      </c>
      <c r="S101" s="7"/>
      <c r="T101" s="7"/>
      <c r="U101" s="7"/>
      <c r="V101" s="7"/>
      <c r="W101" s="7"/>
      <c r="X101" s="7"/>
      <c r="Y101" s="7"/>
      <c r="Z101" s="7"/>
      <c r="AA101" s="7"/>
      <c r="AB101" s="7"/>
      <c r="AC101" s="7"/>
      <c r="AD101" s="7"/>
      <c r="AE101" s="7"/>
      <c r="AF101" s="7"/>
      <c r="AG101" s="7"/>
      <c r="AH101" s="7"/>
    </row>
    <row r="102" spans="1:123" s="153" customFormat="1" ht="117.75" hidden="1" customHeight="1" x14ac:dyDescent="0.25">
      <c r="A102" s="172">
        <v>1513021</v>
      </c>
      <c r="B102" s="247" t="s">
        <v>332</v>
      </c>
      <c r="C102" s="155">
        <v>1030</v>
      </c>
      <c r="D102" s="181" t="s">
        <v>94</v>
      </c>
      <c r="E102" s="167">
        <f t="shared" si="33"/>
        <v>0</v>
      </c>
      <c r="F102" s="150"/>
      <c r="G102" s="173"/>
      <c r="H102" s="173"/>
      <c r="I102" s="173"/>
      <c r="J102" s="118">
        <f t="shared" si="35"/>
        <v>0</v>
      </c>
      <c r="K102" s="173"/>
      <c r="L102" s="173"/>
      <c r="M102" s="173"/>
      <c r="N102" s="173"/>
      <c r="O102" s="173"/>
      <c r="P102" s="173"/>
      <c r="Q102" s="174">
        <f>SUM(J102,E102)</f>
        <v>0</v>
      </c>
      <c r="S102" s="170"/>
      <c r="T102" s="170"/>
      <c r="U102" s="170"/>
      <c r="V102" s="170"/>
      <c r="W102" s="170"/>
      <c r="X102" s="170"/>
      <c r="Y102" s="170"/>
      <c r="Z102" s="170"/>
      <c r="AA102" s="170"/>
      <c r="AB102" s="170"/>
      <c r="AC102" s="170"/>
      <c r="AD102" s="170"/>
      <c r="AE102" s="170"/>
      <c r="AF102" s="170"/>
      <c r="AG102" s="170"/>
      <c r="AH102" s="170"/>
    </row>
    <row r="103" spans="1:123" s="153" customFormat="1" ht="57" hidden="1" customHeight="1" x14ac:dyDescent="0.25">
      <c r="A103" s="172"/>
      <c r="B103" s="247"/>
      <c r="C103" s="155" t="s">
        <v>214</v>
      </c>
      <c r="D103" s="181" t="s">
        <v>95</v>
      </c>
      <c r="E103" s="167"/>
      <c r="F103" s="150"/>
      <c r="G103" s="173"/>
      <c r="H103" s="173"/>
      <c r="I103" s="173"/>
      <c r="J103" s="118">
        <f t="shared" si="35"/>
        <v>0</v>
      </c>
      <c r="K103" s="173"/>
      <c r="L103" s="173"/>
      <c r="M103" s="173"/>
      <c r="N103" s="173"/>
      <c r="O103" s="173"/>
      <c r="P103" s="173"/>
      <c r="Q103" s="174">
        <f>SUM(J103,E103)</f>
        <v>0</v>
      </c>
      <c r="S103" s="170"/>
      <c r="T103" s="170"/>
      <c r="U103" s="170"/>
      <c r="V103" s="170"/>
      <c r="W103" s="170"/>
      <c r="X103" s="170"/>
      <c r="Y103" s="170"/>
      <c r="Z103" s="170"/>
      <c r="AA103" s="170"/>
      <c r="AB103" s="170"/>
      <c r="AC103" s="170"/>
      <c r="AD103" s="170"/>
      <c r="AE103" s="170"/>
      <c r="AF103" s="170"/>
      <c r="AG103" s="170"/>
      <c r="AH103" s="170"/>
    </row>
    <row r="104" spans="1:123" s="153" customFormat="1" ht="33" hidden="1" customHeight="1" x14ac:dyDescent="0.25">
      <c r="A104" s="172">
        <v>1513026</v>
      </c>
      <c r="B104" s="247" t="s">
        <v>333</v>
      </c>
      <c r="C104" s="155" t="s">
        <v>208</v>
      </c>
      <c r="D104" s="181" t="s">
        <v>96</v>
      </c>
      <c r="E104" s="167">
        <f t="shared" si="33"/>
        <v>0</v>
      </c>
      <c r="F104" s="150"/>
      <c r="G104" s="173"/>
      <c r="H104" s="173"/>
      <c r="I104" s="173"/>
      <c r="J104" s="118">
        <f t="shared" si="35"/>
        <v>0</v>
      </c>
      <c r="K104" s="173"/>
      <c r="L104" s="173"/>
      <c r="M104" s="173"/>
      <c r="N104" s="173"/>
      <c r="O104" s="173"/>
      <c r="P104" s="173"/>
      <c r="Q104" s="174">
        <f>SUM(J104,E104)</f>
        <v>0</v>
      </c>
      <c r="S104" s="170"/>
      <c r="T104" s="170"/>
      <c r="U104" s="170"/>
      <c r="V104" s="170"/>
      <c r="W104" s="170"/>
      <c r="X104" s="170"/>
      <c r="Y104" s="170"/>
      <c r="Z104" s="170"/>
      <c r="AA104" s="170"/>
      <c r="AB104" s="170"/>
      <c r="AC104" s="170"/>
      <c r="AD104" s="170"/>
      <c r="AE104" s="170"/>
      <c r="AF104" s="170"/>
      <c r="AG104" s="170"/>
      <c r="AH104" s="170"/>
    </row>
    <row r="105" spans="1:123" s="5" customFormat="1" ht="115.5" hidden="1" customHeight="1" x14ac:dyDescent="0.25">
      <c r="A105" s="44">
        <v>1513030</v>
      </c>
      <c r="B105" s="249" t="s">
        <v>334</v>
      </c>
      <c r="C105" s="46" t="s">
        <v>91</v>
      </c>
      <c r="D105" s="8" t="s">
        <v>90</v>
      </c>
      <c r="E105" s="133">
        <f t="shared" si="33"/>
        <v>0</v>
      </c>
      <c r="F105" s="126"/>
      <c r="G105" s="126">
        <f t="shared" ref="G105:Q105" si="38">SUM(G106:G109)</f>
        <v>0</v>
      </c>
      <c r="H105" s="126">
        <f t="shared" si="38"/>
        <v>0</v>
      </c>
      <c r="I105" s="126">
        <f t="shared" si="38"/>
        <v>0</v>
      </c>
      <c r="J105" s="126">
        <f t="shared" si="38"/>
        <v>0</v>
      </c>
      <c r="K105" s="126">
        <f t="shared" si="38"/>
        <v>0</v>
      </c>
      <c r="L105" s="126">
        <f t="shared" si="38"/>
        <v>0</v>
      </c>
      <c r="M105" s="126">
        <f t="shared" si="38"/>
        <v>0</v>
      </c>
      <c r="N105" s="126">
        <f t="shared" si="38"/>
        <v>0</v>
      </c>
      <c r="O105" s="126">
        <f t="shared" si="38"/>
        <v>0</v>
      </c>
      <c r="P105" s="126">
        <f t="shared" si="38"/>
        <v>0</v>
      </c>
      <c r="Q105" s="133">
        <f t="shared" si="38"/>
        <v>0</v>
      </c>
      <c r="S105" s="7"/>
      <c r="T105" s="7"/>
      <c r="U105" s="7"/>
      <c r="V105" s="7"/>
      <c r="W105" s="7"/>
      <c r="X105" s="7"/>
      <c r="Y105" s="7"/>
      <c r="Z105" s="7"/>
      <c r="AA105" s="7"/>
      <c r="AB105" s="7"/>
      <c r="AC105" s="7"/>
      <c r="AD105" s="7"/>
      <c r="AE105" s="7"/>
      <c r="AF105" s="7"/>
      <c r="AG105" s="7"/>
      <c r="AH105" s="7"/>
    </row>
    <row r="106" spans="1:123" s="153" customFormat="1" ht="114.75" hidden="1" customHeight="1" x14ac:dyDescent="0.25">
      <c r="A106" s="172">
        <v>1513031</v>
      </c>
      <c r="B106" s="247" t="s">
        <v>409</v>
      </c>
      <c r="C106" s="155" t="s">
        <v>91</v>
      </c>
      <c r="D106" s="367" t="s">
        <v>408</v>
      </c>
      <c r="E106" s="167">
        <f t="shared" si="33"/>
        <v>0</v>
      </c>
      <c r="F106" s="156"/>
      <c r="G106" s="167"/>
      <c r="H106" s="167"/>
      <c r="I106" s="167"/>
      <c r="J106" s="151">
        <f t="shared" ref="J106:J108" si="39">SUM(K106,N106)</f>
        <v>0</v>
      </c>
      <c r="K106" s="167"/>
      <c r="L106" s="167"/>
      <c r="M106" s="167"/>
      <c r="N106" s="167"/>
      <c r="O106" s="167"/>
      <c r="P106" s="167"/>
      <c r="Q106" s="174">
        <f t="shared" ref="Q106:Q108" si="40">SUM(J106,E106)</f>
        <v>0</v>
      </c>
      <c r="S106" s="170"/>
      <c r="T106" s="170"/>
      <c r="U106" s="170"/>
      <c r="V106" s="170"/>
      <c r="W106" s="170"/>
      <c r="X106" s="170"/>
      <c r="Y106" s="170"/>
      <c r="Z106" s="170"/>
      <c r="AA106" s="170"/>
      <c r="AB106" s="170"/>
      <c r="AC106" s="170"/>
      <c r="AD106" s="170"/>
      <c r="AE106" s="170"/>
      <c r="AF106" s="170"/>
      <c r="AG106" s="170"/>
      <c r="AH106" s="170"/>
    </row>
    <row r="107" spans="1:123" s="153" customFormat="1" ht="39" hidden="1" customHeight="1" x14ac:dyDescent="0.25">
      <c r="A107" s="172">
        <v>1513033</v>
      </c>
      <c r="B107" s="247" t="s">
        <v>410</v>
      </c>
      <c r="C107" s="155" t="s">
        <v>214</v>
      </c>
      <c r="D107" s="367" t="s">
        <v>411</v>
      </c>
      <c r="E107" s="167">
        <f t="shared" si="33"/>
        <v>0</v>
      </c>
      <c r="F107" s="156"/>
      <c r="G107" s="167"/>
      <c r="H107" s="167"/>
      <c r="I107" s="167"/>
      <c r="J107" s="151">
        <f t="shared" si="39"/>
        <v>0</v>
      </c>
      <c r="K107" s="167"/>
      <c r="L107" s="167"/>
      <c r="M107" s="167"/>
      <c r="N107" s="167"/>
      <c r="O107" s="167"/>
      <c r="P107" s="167"/>
      <c r="Q107" s="174">
        <f t="shared" si="40"/>
        <v>0</v>
      </c>
      <c r="S107" s="170"/>
      <c r="T107" s="170"/>
      <c r="U107" s="170"/>
      <c r="V107" s="170"/>
      <c r="W107" s="170"/>
      <c r="X107" s="170"/>
      <c r="Y107" s="170"/>
      <c r="Z107" s="170"/>
      <c r="AA107" s="170"/>
      <c r="AB107" s="170"/>
      <c r="AC107" s="170"/>
      <c r="AD107" s="170"/>
      <c r="AE107" s="170"/>
      <c r="AF107" s="170"/>
      <c r="AG107" s="170"/>
      <c r="AH107" s="170"/>
    </row>
    <row r="108" spans="1:123" s="153" customFormat="1" ht="21" hidden="1" customHeight="1" x14ac:dyDescent="0.25">
      <c r="A108" s="172">
        <v>1513034</v>
      </c>
      <c r="B108" s="247" t="s">
        <v>413</v>
      </c>
      <c r="C108" s="155" t="s">
        <v>214</v>
      </c>
      <c r="D108" s="367" t="s">
        <v>412</v>
      </c>
      <c r="E108" s="167">
        <f t="shared" si="33"/>
        <v>0</v>
      </c>
      <c r="F108" s="156"/>
      <c r="G108" s="167"/>
      <c r="H108" s="167"/>
      <c r="I108" s="167"/>
      <c r="J108" s="151">
        <f t="shared" si="39"/>
        <v>0</v>
      </c>
      <c r="K108" s="167"/>
      <c r="L108" s="167"/>
      <c r="M108" s="167"/>
      <c r="N108" s="167"/>
      <c r="O108" s="167"/>
      <c r="P108" s="167"/>
      <c r="Q108" s="174">
        <f t="shared" si="40"/>
        <v>0</v>
      </c>
      <c r="S108" s="170"/>
      <c r="T108" s="170"/>
      <c r="U108" s="170"/>
      <c r="V108" s="170"/>
      <c r="W108" s="170"/>
      <c r="X108" s="170"/>
      <c r="Y108" s="170"/>
      <c r="Z108" s="170"/>
      <c r="AA108" s="170"/>
      <c r="AB108" s="170"/>
      <c r="AC108" s="170"/>
      <c r="AD108" s="170"/>
      <c r="AE108" s="170"/>
      <c r="AF108" s="170"/>
      <c r="AG108" s="170"/>
      <c r="AH108" s="170"/>
    </row>
    <row r="109" spans="1:123" s="153" customFormat="1" ht="31.5" hidden="1" customHeight="1" x14ac:dyDescent="0.25">
      <c r="A109" s="166">
        <v>1513035</v>
      </c>
      <c r="B109" s="245" t="s">
        <v>335</v>
      </c>
      <c r="C109" s="155" t="s">
        <v>214</v>
      </c>
      <c r="D109" s="181" t="s">
        <v>92</v>
      </c>
      <c r="E109" s="167">
        <f t="shared" si="33"/>
        <v>0</v>
      </c>
      <c r="F109" s="156"/>
      <c r="G109" s="152"/>
      <c r="H109" s="152"/>
      <c r="I109" s="152"/>
      <c r="J109" s="151">
        <f t="shared" ref="J109:J137" si="41">SUM(K109,N109)</f>
        <v>0</v>
      </c>
      <c r="K109" s="168"/>
      <c r="L109" s="169"/>
      <c r="M109" s="169"/>
      <c r="N109" s="169"/>
      <c r="O109" s="169"/>
      <c r="P109" s="169"/>
      <c r="Q109" s="151">
        <f>SUM(E109,J109)</f>
        <v>0</v>
      </c>
      <c r="S109" s="170"/>
      <c r="T109" s="170"/>
      <c r="U109" s="170"/>
      <c r="V109" s="170"/>
      <c r="W109" s="170"/>
      <c r="X109" s="170"/>
      <c r="Y109" s="170"/>
      <c r="Z109" s="170"/>
      <c r="AA109" s="170"/>
      <c r="AB109" s="170"/>
      <c r="AC109" s="170"/>
      <c r="AD109" s="170"/>
      <c r="AE109" s="170"/>
      <c r="AF109" s="170"/>
      <c r="AG109" s="170"/>
      <c r="AH109" s="170"/>
    </row>
    <row r="110" spans="1:123" s="165" customFormat="1" ht="17.25" hidden="1" customHeight="1" x14ac:dyDescent="0.25">
      <c r="A110" s="62"/>
      <c r="B110" s="244"/>
      <c r="C110" s="46"/>
      <c r="D110" s="8"/>
      <c r="E110" s="167">
        <f t="shared" si="33"/>
        <v>0</v>
      </c>
      <c r="F110" s="126"/>
      <c r="G110" s="124"/>
      <c r="H110" s="124"/>
      <c r="I110" s="124"/>
      <c r="J110" s="118">
        <f t="shared" si="41"/>
        <v>0</v>
      </c>
      <c r="K110" s="120"/>
      <c r="L110" s="125"/>
      <c r="M110" s="125"/>
      <c r="N110" s="125"/>
      <c r="O110" s="125"/>
      <c r="P110" s="125"/>
      <c r="Q110" s="118">
        <f>SUM(E110,J110)</f>
        <v>0</v>
      </c>
      <c r="R110" s="512"/>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c r="BJ110" s="182"/>
      <c r="BK110" s="182"/>
      <c r="BL110" s="182"/>
      <c r="BM110" s="182"/>
      <c r="BN110" s="182"/>
      <c r="BO110" s="182"/>
      <c r="BP110" s="182"/>
      <c r="BQ110" s="182"/>
      <c r="BR110" s="182"/>
      <c r="BS110" s="182"/>
      <c r="BT110" s="182"/>
      <c r="BU110" s="182"/>
      <c r="BV110" s="182"/>
      <c r="BW110" s="182"/>
      <c r="BX110" s="182"/>
      <c r="BY110" s="182"/>
      <c r="BZ110" s="182"/>
      <c r="CA110" s="182"/>
      <c r="CB110" s="182"/>
      <c r="CC110" s="182"/>
      <c r="CD110" s="182"/>
      <c r="CE110" s="182"/>
      <c r="CF110" s="182"/>
      <c r="CG110" s="182"/>
      <c r="CH110" s="182"/>
      <c r="CI110" s="182"/>
      <c r="CJ110" s="182"/>
      <c r="CK110" s="182"/>
      <c r="CL110" s="182"/>
      <c r="CM110" s="182"/>
      <c r="CN110" s="182"/>
      <c r="CO110" s="182"/>
      <c r="CP110" s="182"/>
      <c r="CQ110" s="182"/>
      <c r="CR110" s="182"/>
      <c r="CS110" s="182"/>
      <c r="CT110" s="182"/>
      <c r="CU110" s="182"/>
      <c r="CV110" s="182"/>
      <c r="CW110" s="182"/>
      <c r="CX110" s="182"/>
      <c r="CY110" s="182"/>
      <c r="CZ110" s="182"/>
      <c r="DA110" s="182"/>
      <c r="DB110" s="182"/>
      <c r="DC110" s="182"/>
      <c r="DD110" s="182"/>
      <c r="DE110" s="182"/>
      <c r="DF110" s="182"/>
      <c r="DG110" s="182"/>
      <c r="DH110" s="182"/>
      <c r="DI110" s="182"/>
      <c r="DJ110" s="182"/>
      <c r="DK110" s="182"/>
      <c r="DL110" s="182"/>
      <c r="DM110" s="182"/>
      <c r="DN110" s="182"/>
      <c r="DO110" s="182"/>
      <c r="DP110" s="182"/>
      <c r="DQ110" s="182"/>
      <c r="DR110" s="182"/>
      <c r="DS110" s="182"/>
    </row>
    <row r="111" spans="1:123" s="5" customFormat="1" ht="17.25" hidden="1" customHeight="1" x14ac:dyDescent="0.25">
      <c r="A111" s="62"/>
      <c r="B111" s="244"/>
      <c r="C111" s="46"/>
      <c r="D111" s="45"/>
      <c r="E111" s="167">
        <f t="shared" si="33"/>
        <v>0</v>
      </c>
      <c r="F111" s="126"/>
      <c r="G111" s="124"/>
      <c r="H111" s="124"/>
      <c r="I111" s="124"/>
      <c r="J111" s="118">
        <f t="shared" si="41"/>
        <v>0</v>
      </c>
      <c r="K111" s="120"/>
      <c r="L111" s="125"/>
      <c r="M111" s="125"/>
      <c r="N111" s="125"/>
      <c r="O111" s="125"/>
      <c r="P111" s="125"/>
      <c r="Q111" s="118">
        <f>SUM(E111,J111)</f>
        <v>0</v>
      </c>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row>
    <row r="112" spans="1:123" s="5" customFormat="1" ht="17.25" hidden="1" customHeight="1" x14ac:dyDescent="0.25">
      <c r="A112" s="165"/>
      <c r="B112" s="514"/>
      <c r="C112" s="165"/>
      <c r="D112" s="165"/>
      <c r="E112" s="167">
        <f t="shared" si="33"/>
        <v>0</v>
      </c>
      <c r="F112" s="515"/>
      <c r="G112" s="124"/>
      <c r="H112" s="124"/>
      <c r="I112" s="124"/>
      <c r="J112" s="118">
        <f t="shared" si="41"/>
        <v>0</v>
      </c>
      <c r="K112" s="120"/>
      <c r="L112" s="125"/>
      <c r="M112" s="125"/>
      <c r="N112" s="125"/>
      <c r="O112" s="125"/>
      <c r="P112" s="125"/>
      <c r="Q112" s="118">
        <f>SUM(E98,J112)</f>
        <v>-1000000</v>
      </c>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row>
    <row r="113" spans="1:123" s="5" customFormat="1" ht="17.25" hidden="1" customHeight="1" x14ac:dyDescent="0.25">
      <c r="A113" s="44"/>
      <c r="B113" s="249"/>
      <c r="C113" s="46"/>
      <c r="D113" s="8"/>
      <c r="E113" s="167">
        <f t="shared" si="33"/>
        <v>0</v>
      </c>
      <c r="F113" s="122"/>
      <c r="G113" s="134"/>
      <c r="H113" s="134"/>
      <c r="I113" s="134"/>
      <c r="J113" s="130">
        <f>SUM(K113,N113)</f>
        <v>0</v>
      </c>
      <c r="K113" s="134"/>
      <c r="L113" s="134"/>
      <c r="M113" s="134"/>
      <c r="N113" s="134"/>
      <c r="O113" s="134"/>
      <c r="P113" s="134"/>
      <c r="Q113" s="130">
        <f>SUM(J113,E113)</f>
        <v>0</v>
      </c>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row>
    <row r="114" spans="1:123" s="5" customFormat="1" ht="17.25" hidden="1" customHeight="1" x14ac:dyDescent="0.25">
      <c r="A114" s="62"/>
      <c r="B114" s="244"/>
      <c r="C114" s="46"/>
      <c r="D114" s="8"/>
      <c r="E114" s="167">
        <f t="shared" si="33"/>
        <v>0</v>
      </c>
      <c r="F114" s="126"/>
      <c r="G114" s="124"/>
      <c r="H114" s="124"/>
      <c r="I114" s="124"/>
      <c r="J114" s="118">
        <f t="shared" si="41"/>
        <v>0</v>
      </c>
      <c r="K114" s="120"/>
      <c r="L114" s="125"/>
      <c r="M114" s="125"/>
      <c r="N114" s="125"/>
      <c r="O114" s="125"/>
      <c r="P114" s="125"/>
      <c r="Q114" s="118">
        <f t="shared" ref="Q114:Q122" si="42">SUM(E114,J114)</f>
        <v>0</v>
      </c>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row>
    <row r="115" spans="1:123" s="5" customFormat="1" ht="17.25" hidden="1" customHeight="1" x14ac:dyDescent="0.25">
      <c r="A115" s="62"/>
      <c r="B115" s="244"/>
      <c r="C115" s="46"/>
      <c r="D115" s="165"/>
      <c r="E115" s="167">
        <f t="shared" si="33"/>
        <v>0</v>
      </c>
      <c r="F115" s="126"/>
      <c r="G115" s="124"/>
      <c r="H115" s="124"/>
      <c r="I115" s="124"/>
      <c r="J115" s="118"/>
      <c r="K115" s="120"/>
      <c r="L115" s="125"/>
      <c r="M115" s="125"/>
      <c r="N115" s="125"/>
      <c r="O115" s="125"/>
      <c r="P115" s="125"/>
      <c r="Q115" s="118">
        <f t="shared" si="42"/>
        <v>0</v>
      </c>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row>
    <row r="116" spans="1:123" s="1" customFormat="1" ht="17.25" hidden="1" customHeight="1" x14ac:dyDescent="0.25">
      <c r="A116" s="62"/>
      <c r="B116" s="244"/>
      <c r="C116" s="46"/>
      <c r="D116" s="23"/>
      <c r="E116" s="133">
        <f t="shared" si="33"/>
        <v>0</v>
      </c>
      <c r="F116" s="126"/>
      <c r="G116" s="124"/>
      <c r="H116" s="124"/>
      <c r="I116" s="124"/>
      <c r="J116" s="118">
        <f t="shared" si="41"/>
        <v>0</v>
      </c>
      <c r="K116" s="120"/>
      <c r="L116" s="125"/>
      <c r="M116" s="125"/>
      <c r="N116" s="125"/>
      <c r="O116" s="125"/>
      <c r="P116" s="125"/>
      <c r="Q116" s="118">
        <f t="shared" si="42"/>
        <v>0</v>
      </c>
    </row>
    <row r="117" spans="1:123" s="5" customFormat="1" ht="28.5" hidden="1" customHeight="1" x14ac:dyDescent="0.25">
      <c r="A117" s="62">
        <v>1513040</v>
      </c>
      <c r="B117" s="244" t="s">
        <v>336</v>
      </c>
      <c r="C117" s="46"/>
      <c r="D117" s="8" t="s">
        <v>97</v>
      </c>
      <c r="E117" s="133">
        <f>SUM(E118:E126)</f>
        <v>0</v>
      </c>
      <c r="F117" s="126"/>
      <c r="G117" s="133"/>
      <c r="H117" s="133">
        <f t="shared" ref="H117:Q117" si="43">SUM(H118:H126)</f>
        <v>0</v>
      </c>
      <c r="I117" s="133">
        <f t="shared" si="43"/>
        <v>0</v>
      </c>
      <c r="J117" s="133">
        <f t="shared" si="43"/>
        <v>0</v>
      </c>
      <c r="K117" s="133">
        <f t="shared" si="43"/>
        <v>0</v>
      </c>
      <c r="L117" s="133">
        <f t="shared" si="43"/>
        <v>0</v>
      </c>
      <c r="M117" s="133">
        <f t="shared" si="43"/>
        <v>0</v>
      </c>
      <c r="N117" s="133">
        <f t="shared" si="43"/>
        <v>0</v>
      </c>
      <c r="O117" s="133">
        <f t="shared" si="43"/>
        <v>0</v>
      </c>
      <c r="P117" s="133">
        <f t="shared" si="43"/>
        <v>0</v>
      </c>
      <c r="Q117" s="133">
        <f t="shared" si="43"/>
        <v>0</v>
      </c>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row>
    <row r="118" spans="1:123" s="153" customFormat="1" ht="20.25" hidden="1" customHeight="1" x14ac:dyDescent="0.25">
      <c r="A118" s="166">
        <v>1513041</v>
      </c>
      <c r="B118" s="245" t="s">
        <v>337</v>
      </c>
      <c r="C118" s="155" t="s">
        <v>205</v>
      </c>
      <c r="D118" s="516" t="s">
        <v>98</v>
      </c>
      <c r="E118" s="167">
        <f>SUM(F118,I118)</f>
        <v>0</v>
      </c>
      <c r="F118" s="156"/>
      <c r="G118" s="152"/>
      <c r="H118" s="152"/>
      <c r="I118" s="152"/>
      <c r="J118" s="151">
        <f t="shared" si="41"/>
        <v>0</v>
      </c>
      <c r="K118" s="168"/>
      <c r="L118" s="169"/>
      <c r="M118" s="169"/>
      <c r="N118" s="169"/>
      <c r="O118" s="169"/>
      <c r="P118" s="169"/>
      <c r="Q118" s="151">
        <f t="shared" si="42"/>
        <v>0</v>
      </c>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c r="CA118" s="170"/>
      <c r="CB118" s="170"/>
      <c r="CC118" s="170"/>
      <c r="CD118" s="170"/>
      <c r="CE118" s="170"/>
      <c r="CF118" s="170"/>
      <c r="CG118" s="170"/>
      <c r="CH118" s="170"/>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0"/>
      <c r="DF118" s="170"/>
      <c r="DG118" s="170"/>
      <c r="DH118" s="170"/>
      <c r="DI118" s="170"/>
      <c r="DJ118" s="170"/>
      <c r="DK118" s="170"/>
      <c r="DL118" s="170"/>
      <c r="DM118" s="170"/>
      <c r="DN118" s="170"/>
      <c r="DO118" s="170"/>
      <c r="DP118" s="170"/>
      <c r="DQ118" s="170"/>
      <c r="DR118" s="170"/>
      <c r="DS118" s="170"/>
    </row>
    <row r="119" spans="1:123" s="153" customFormat="1" ht="22.5" hidden="1" customHeight="1" x14ac:dyDescent="0.25">
      <c r="A119" s="166">
        <v>1513042</v>
      </c>
      <c r="B119" s="245" t="s">
        <v>338</v>
      </c>
      <c r="C119" s="155" t="s">
        <v>205</v>
      </c>
      <c r="D119" s="171" t="s">
        <v>99</v>
      </c>
      <c r="E119" s="167">
        <f t="shared" si="33"/>
        <v>0</v>
      </c>
      <c r="F119" s="156"/>
      <c r="G119" s="152"/>
      <c r="H119" s="152"/>
      <c r="I119" s="152"/>
      <c r="J119" s="151">
        <f t="shared" si="41"/>
        <v>0</v>
      </c>
      <c r="K119" s="168"/>
      <c r="L119" s="169"/>
      <c r="M119" s="169"/>
      <c r="N119" s="169"/>
      <c r="O119" s="169"/>
      <c r="P119" s="169"/>
      <c r="Q119" s="151">
        <f t="shared" si="42"/>
        <v>0</v>
      </c>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c r="CA119" s="170"/>
      <c r="CB119" s="170"/>
      <c r="CC119" s="170"/>
      <c r="CD119" s="170"/>
      <c r="CE119" s="170"/>
      <c r="CF119" s="170"/>
      <c r="CG119" s="170"/>
      <c r="CH119" s="170"/>
      <c r="CI119" s="170"/>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0"/>
      <c r="DF119" s="170"/>
      <c r="DG119" s="170"/>
      <c r="DH119" s="170"/>
      <c r="DI119" s="170"/>
      <c r="DJ119" s="170"/>
      <c r="DK119" s="170"/>
      <c r="DL119" s="170"/>
      <c r="DM119" s="170"/>
      <c r="DN119" s="170"/>
      <c r="DO119" s="170"/>
      <c r="DP119" s="170"/>
      <c r="DQ119" s="170"/>
      <c r="DR119" s="170"/>
      <c r="DS119" s="170"/>
    </row>
    <row r="120" spans="1:123" s="153" customFormat="1" ht="21.75" hidden="1" customHeight="1" x14ac:dyDescent="0.25">
      <c r="A120" s="166">
        <v>1513043</v>
      </c>
      <c r="B120" s="245" t="s">
        <v>339</v>
      </c>
      <c r="C120" s="155" t="s">
        <v>205</v>
      </c>
      <c r="D120" s="171" t="s">
        <v>100</v>
      </c>
      <c r="E120" s="167">
        <f t="shared" si="33"/>
        <v>0</v>
      </c>
      <c r="F120" s="156"/>
      <c r="G120" s="152"/>
      <c r="H120" s="152"/>
      <c r="I120" s="152"/>
      <c r="J120" s="151">
        <f t="shared" si="41"/>
        <v>0</v>
      </c>
      <c r="K120" s="168"/>
      <c r="L120" s="169"/>
      <c r="M120" s="169"/>
      <c r="N120" s="169"/>
      <c r="O120" s="169"/>
      <c r="P120" s="169"/>
      <c r="Q120" s="151">
        <f t="shared" si="42"/>
        <v>0</v>
      </c>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70"/>
      <c r="CA120" s="170"/>
      <c r="CB120" s="170"/>
      <c r="CC120" s="170"/>
      <c r="CD120" s="170"/>
      <c r="CE120" s="170"/>
      <c r="CF120" s="170"/>
      <c r="CG120" s="170"/>
      <c r="CH120" s="170"/>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0"/>
      <c r="DF120" s="170"/>
      <c r="DG120" s="170"/>
      <c r="DH120" s="170"/>
      <c r="DI120" s="170"/>
      <c r="DJ120" s="170"/>
      <c r="DK120" s="170"/>
      <c r="DL120" s="170"/>
      <c r="DM120" s="170"/>
      <c r="DN120" s="170"/>
      <c r="DO120" s="170"/>
      <c r="DP120" s="170"/>
      <c r="DQ120" s="170"/>
      <c r="DR120" s="170"/>
      <c r="DS120" s="170"/>
    </row>
    <row r="121" spans="1:123" s="153" customFormat="1" ht="26.25" hidden="1" customHeight="1" x14ac:dyDescent="0.25">
      <c r="A121" s="166">
        <v>1513044</v>
      </c>
      <c r="B121" s="245" t="s">
        <v>340</v>
      </c>
      <c r="C121" s="155" t="s">
        <v>205</v>
      </c>
      <c r="D121" s="171" t="s">
        <v>101</v>
      </c>
      <c r="E121" s="167">
        <f t="shared" si="33"/>
        <v>0</v>
      </c>
      <c r="F121" s="156"/>
      <c r="G121" s="152"/>
      <c r="H121" s="152"/>
      <c r="I121" s="152"/>
      <c r="J121" s="151">
        <f t="shared" si="41"/>
        <v>0</v>
      </c>
      <c r="K121" s="168"/>
      <c r="L121" s="169"/>
      <c r="M121" s="169"/>
      <c r="N121" s="169"/>
      <c r="O121" s="169"/>
      <c r="P121" s="169"/>
      <c r="Q121" s="151">
        <f t="shared" si="42"/>
        <v>0</v>
      </c>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c r="BW121" s="170"/>
      <c r="BX121" s="170"/>
      <c r="BY121" s="170"/>
      <c r="BZ121" s="170"/>
      <c r="CA121" s="170"/>
      <c r="CB121" s="170"/>
      <c r="CC121" s="170"/>
      <c r="CD121" s="170"/>
      <c r="CE121" s="170"/>
      <c r="CF121" s="170"/>
      <c r="CG121" s="170"/>
      <c r="CH121" s="170"/>
      <c r="CI121" s="170"/>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0"/>
      <c r="DF121" s="170"/>
      <c r="DG121" s="170"/>
      <c r="DH121" s="170"/>
      <c r="DI121" s="170"/>
      <c r="DJ121" s="170"/>
      <c r="DK121" s="170"/>
      <c r="DL121" s="170"/>
      <c r="DM121" s="170"/>
      <c r="DN121" s="170"/>
      <c r="DO121" s="170"/>
      <c r="DP121" s="170"/>
      <c r="DQ121" s="170"/>
      <c r="DR121" s="170"/>
      <c r="DS121" s="170"/>
    </row>
    <row r="122" spans="1:123" s="153" customFormat="1" ht="20.25" hidden="1" customHeight="1" x14ac:dyDescent="0.25">
      <c r="A122" s="166">
        <v>1513045</v>
      </c>
      <c r="B122" s="245" t="s">
        <v>341</v>
      </c>
      <c r="C122" s="155" t="s">
        <v>205</v>
      </c>
      <c r="D122" s="171" t="s">
        <v>102</v>
      </c>
      <c r="E122" s="167">
        <f t="shared" si="33"/>
        <v>0</v>
      </c>
      <c r="F122" s="156"/>
      <c r="G122" s="152"/>
      <c r="H122" s="152"/>
      <c r="I122" s="152"/>
      <c r="J122" s="151">
        <f t="shared" si="41"/>
        <v>0</v>
      </c>
      <c r="K122" s="168"/>
      <c r="L122" s="169"/>
      <c r="M122" s="169"/>
      <c r="N122" s="169"/>
      <c r="O122" s="169"/>
      <c r="P122" s="169"/>
      <c r="Q122" s="151">
        <f t="shared" si="42"/>
        <v>0</v>
      </c>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c r="AY122" s="170"/>
      <c r="AZ122" s="170"/>
      <c r="BA122" s="170"/>
      <c r="BB122" s="170"/>
      <c r="BC122" s="170"/>
      <c r="BD122" s="170"/>
      <c r="BE122" s="170"/>
      <c r="BF122" s="170"/>
      <c r="BG122" s="170"/>
      <c r="BH122" s="170"/>
      <c r="BI122" s="170"/>
      <c r="BJ122" s="170"/>
      <c r="BK122" s="170"/>
      <c r="BL122" s="170"/>
      <c r="BM122" s="170"/>
      <c r="BN122" s="170"/>
      <c r="BO122" s="170"/>
      <c r="BP122" s="170"/>
      <c r="BQ122" s="170"/>
      <c r="BR122" s="170"/>
      <c r="BS122" s="170"/>
      <c r="BT122" s="170"/>
      <c r="BU122" s="170"/>
      <c r="BV122" s="170"/>
      <c r="BW122" s="170"/>
      <c r="BX122" s="170"/>
      <c r="BY122" s="170"/>
      <c r="BZ122" s="170"/>
      <c r="CA122" s="170"/>
      <c r="CB122" s="170"/>
      <c r="CC122" s="170"/>
      <c r="CD122" s="170"/>
      <c r="CE122" s="170"/>
      <c r="CF122" s="170"/>
      <c r="CG122" s="170"/>
      <c r="CH122" s="170"/>
      <c r="CI122" s="170"/>
      <c r="CJ122" s="170"/>
      <c r="CK122" s="170"/>
      <c r="CL122" s="170"/>
      <c r="CM122" s="170"/>
      <c r="CN122" s="170"/>
      <c r="CO122" s="170"/>
      <c r="CP122" s="170"/>
      <c r="CQ122" s="170"/>
      <c r="CR122" s="170"/>
      <c r="CS122" s="170"/>
      <c r="CT122" s="170"/>
      <c r="CU122" s="170"/>
      <c r="CV122" s="170"/>
      <c r="CW122" s="170"/>
      <c r="CX122" s="170"/>
      <c r="CY122" s="170"/>
      <c r="CZ122" s="170"/>
      <c r="DA122" s="170"/>
      <c r="DB122" s="170"/>
      <c r="DC122" s="170"/>
      <c r="DD122" s="170"/>
      <c r="DE122" s="170"/>
      <c r="DF122" s="170"/>
      <c r="DG122" s="170"/>
      <c r="DH122" s="170"/>
      <c r="DI122" s="170"/>
      <c r="DJ122" s="170"/>
      <c r="DK122" s="170"/>
      <c r="DL122" s="170"/>
      <c r="DM122" s="170"/>
      <c r="DN122" s="170"/>
      <c r="DO122" s="170"/>
      <c r="DP122" s="170"/>
      <c r="DQ122" s="170"/>
      <c r="DR122" s="170"/>
      <c r="DS122" s="170"/>
    </row>
    <row r="123" spans="1:123" s="153" customFormat="1" ht="21" hidden="1" customHeight="1" x14ac:dyDescent="0.25">
      <c r="A123" s="172">
        <v>1513046</v>
      </c>
      <c r="B123" s="247" t="s">
        <v>342</v>
      </c>
      <c r="C123" s="155">
        <v>1040</v>
      </c>
      <c r="D123" s="171" t="s">
        <v>103</v>
      </c>
      <c r="E123" s="167">
        <f t="shared" si="33"/>
        <v>0</v>
      </c>
      <c r="F123" s="150"/>
      <c r="G123" s="173"/>
      <c r="H123" s="173"/>
      <c r="I123" s="173"/>
      <c r="J123" s="174">
        <f t="shared" si="41"/>
        <v>0</v>
      </c>
      <c r="K123" s="173"/>
      <c r="L123" s="173"/>
      <c r="M123" s="173"/>
      <c r="N123" s="173"/>
      <c r="O123" s="173"/>
      <c r="P123" s="173"/>
      <c r="Q123" s="174">
        <f>SUM(J123,E123)</f>
        <v>0</v>
      </c>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c r="AZ123" s="170"/>
      <c r="BA123" s="170"/>
      <c r="BB123" s="170"/>
      <c r="BC123" s="170"/>
      <c r="BD123" s="170"/>
      <c r="BE123" s="170"/>
      <c r="BF123" s="170"/>
      <c r="BG123" s="170"/>
      <c r="BH123" s="170"/>
      <c r="BI123" s="170"/>
      <c r="BJ123" s="170"/>
      <c r="BK123" s="170"/>
      <c r="BL123" s="170"/>
      <c r="BM123" s="170"/>
      <c r="BN123" s="170"/>
      <c r="BO123" s="170"/>
      <c r="BP123" s="170"/>
      <c r="BQ123" s="170"/>
      <c r="BR123" s="170"/>
      <c r="BS123" s="170"/>
      <c r="BT123" s="170"/>
      <c r="BU123" s="170"/>
      <c r="BV123" s="170"/>
      <c r="BW123" s="170"/>
      <c r="BX123" s="170"/>
      <c r="BY123" s="170"/>
      <c r="BZ123" s="170"/>
      <c r="CA123" s="170"/>
      <c r="CB123" s="170"/>
      <c r="CC123" s="170"/>
      <c r="CD123" s="170"/>
      <c r="CE123" s="170"/>
      <c r="CF123" s="170"/>
      <c r="CG123" s="170"/>
      <c r="CH123" s="170"/>
      <c r="CI123" s="170"/>
      <c r="CJ123" s="170"/>
      <c r="CK123" s="170"/>
      <c r="CL123" s="170"/>
      <c r="CM123" s="170"/>
      <c r="CN123" s="170"/>
      <c r="CO123" s="170"/>
      <c r="CP123" s="170"/>
      <c r="CQ123" s="170"/>
      <c r="CR123" s="170"/>
      <c r="CS123" s="170"/>
      <c r="CT123" s="170"/>
      <c r="CU123" s="170"/>
      <c r="CV123" s="170"/>
      <c r="CW123" s="170"/>
      <c r="CX123" s="170"/>
      <c r="CY123" s="170"/>
      <c r="CZ123" s="170"/>
      <c r="DA123" s="170"/>
      <c r="DB123" s="170"/>
      <c r="DC123" s="170"/>
      <c r="DD123" s="170"/>
      <c r="DE123" s="170"/>
      <c r="DF123" s="170"/>
      <c r="DG123" s="170"/>
      <c r="DH123" s="170"/>
      <c r="DI123" s="170"/>
      <c r="DJ123" s="170"/>
      <c r="DK123" s="170"/>
      <c r="DL123" s="170"/>
      <c r="DM123" s="170"/>
      <c r="DN123" s="170"/>
      <c r="DO123" s="170"/>
      <c r="DP123" s="170"/>
      <c r="DQ123" s="170"/>
      <c r="DR123" s="170"/>
      <c r="DS123" s="170"/>
    </row>
    <row r="124" spans="1:123" s="153" customFormat="1" ht="19.5" hidden="1" customHeight="1" x14ac:dyDescent="0.25">
      <c r="A124" s="172">
        <v>1513047</v>
      </c>
      <c r="B124" s="247" t="s">
        <v>343</v>
      </c>
      <c r="C124" s="155">
        <v>1040</v>
      </c>
      <c r="D124" s="175" t="s">
        <v>104</v>
      </c>
      <c r="E124" s="167">
        <f t="shared" si="33"/>
        <v>0</v>
      </c>
      <c r="F124" s="150"/>
      <c r="G124" s="173"/>
      <c r="H124" s="173"/>
      <c r="I124" s="173"/>
      <c r="J124" s="151">
        <f t="shared" si="41"/>
        <v>0</v>
      </c>
      <c r="K124" s="173"/>
      <c r="L124" s="173"/>
      <c r="M124" s="173"/>
      <c r="N124" s="173"/>
      <c r="O124" s="173"/>
      <c r="P124" s="173"/>
      <c r="Q124" s="174">
        <f>SUM(J124,E124)</f>
        <v>0</v>
      </c>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c r="BI124" s="170"/>
      <c r="BJ124" s="170"/>
      <c r="BK124" s="170"/>
      <c r="BL124" s="170"/>
      <c r="BM124" s="170"/>
      <c r="BN124" s="170"/>
      <c r="BO124" s="170"/>
      <c r="BP124" s="170"/>
      <c r="BQ124" s="170"/>
      <c r="BR124" s="170"/>
      <c r="BS124" s="170"/>
      <c r="BT124" s="170"/>
      <c r="BU124" s="170"/>
      <c r="BV124" s="170"/>
      <c r="BW124" s="170"/>
      <c r="BX124" s="170"/>
      <c r="BY124" s="170"/>
      <c r="BZ124" s="170"/>
      <c r="CA124" s="170"/>
      <c r="CB124" s="170"/>
      <c r="CC124" s="170"/>
      <c r="CD124" s="170"/>
      <c r="CE124" s="170"/>
      <c r="CF124" s="170"/>
      <c r="CG124" s="170"/>
      <c r="CH124" s="170"/>
      <c r="CI124" s="170"/>
      <c r="CJ124" s="170"/>
      <c r="CK124" s="170"/>
      <c r="CL124" s="170"/>
      <c r="CM124" s="170"/>
      <c r="CN124" s="170"/>
      <c r="CO124" s="170"/>
      <c r="CP124" s="170"/>
      <c r="CQ124" s="170"/>
      <c r="CR124" s="170"/>
      <c r="CS124" s="170"/>
      <c r="CT124" s="170"/>
      <c r="CU124" s="170"/>
      <c r="CV124" s="170"/>
      <c r="CW124" s="170"/>
      <c r="CX124" s="170"/>
      <c r="CY124" s="170"/>
      <c r="CZ124" s="170"/>
      <c r="DA124" s="170"/>
      <c r="DB124" s="170"/>
      <c r="DC124" s="170"/>
      <c r="DD124" s="170"/>
      <c r="DE124" s="170"/>
      <c r="DF124" s="170"/>
      <c r="DG124" s="170"/>
      <c r="DH124" s="170"/>
      <c r="DI124" s="170"/>
      <c r="DJ124" s="170"/>
      <c r="DK124" s="170"/>
      <c r="DL124" s="170"/>
      <c r="DM124" s="170"/>
      <c r="DN124" s="170"/>
      <c r="DO124" s="170"/>
      <c r="DP124" s="170"/>
      <c r="DQ124" s="170"/>
      <c r="DR124" s="170"/>
      <c r="DS124" s="170"/>
    </row>
    <row r="125" spans="1:123" s="153" customFormat="1" ht="21" hidden="1" customHeight="1" x14ac:dyDescent="0.25">
      <c r="A125" s="166">
        <v>1513048</v>
      </c>
      <c r="B125" s="245" t="s">
        <v>344</v>
      </c>
      <c r="C125" s="155" t="s">
        <v>205</v>
      </c>
      <c r="D125" s="171" t="s">
        <v>105</v>
      </c>
      <c r="E125" s="167">
        <f t="shared" si="33"/>
        <v>0</v>
      </c>
      <c r="F125" s="156"/>
      <c r="G125" s="152"/>
      <c r="H125" s="152"/>
      <c r="I125" s="152"/>
      <c r="J125" s="151">
        <f t="shared" si="41"/>
        <v>0</v>
      </c>
      <c r="K125" s="168"/>
      <c r="L125" s="169"/>
      <c r="M125" s="169"/>
      <c r="N125" s="169"/>
      <c r="O125" s="169"/>
      <c r="P125" s="169"/>
      <c r="Q125" s="151">
        <f>SUM(E125,J125)</f>
        <v>0</v>
      </c>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0"/>
      <c r="BP125" s="170"/>
      <c r="BQ125" s="170"/>
      <c r="BR125" s="170"/>
      <c r="BS125" s="170"/>
      <c r="BT125" s="170"/>
      <c r="BU125" s="170"/>
      <c r="BV125" s="170"/>
      <c r="BW125" s="170"/>
      <c r="BX125" s="170"/>
      <c r="BY125" s="170"/>
      <c r="BZ125" s="170"/>
      <c r="CA125" s="170"/>
      <c r="CB125" s="170"/>
      <c r="CC125" s="170"/>
      <c r="CD125" s="170"/>
      <c r="CE125" s="170"/>
      <c r="CF125" s="170"/>
      <c r="CG125" s="170"/>
      <c r="CH125" s="170"/>
      <c r="CI125" s="170"/>
      <c r="CJ125" s="170"/>
      <c r="CK125" s="170"/>
      <c r="CL125" s="170"/>
      <c r="CM125" s="170"/>
      <c r="CN125" s="170"/>
      <c r="CO125" s="170"/>
      <c r="CP125" s="170"/>
      <c r="CQ125" s="170"/>
      <c r="CR125" s="170"/>
      <c r="CS125" s="170"/>
      <c r="CT125" s="170"/>
      <c r="CU125" s="170"/>
      <c r="CV125" s="170"/>
      <c r="CW125" s="170"/>
      <c r="CX125" s="170"/>
      <c r="CY125" s="170"/>
      <c r="CZ125" s="170"/>
      <c r="DA125" s="170"/>
      <c r="DB125" s="170"/>
      <c r="DC125" s="170"/>
      <c r="DD125" s="170"/>
      <c r="DE125" s="170"/>
      <c r="DF125" s="170"/>
      <c r="DG125" s="170"/>
      <c r="DH125" s="170"/>
      <c r="DI125" s="170"/>
      <c r="DJ125" s="170"/>
      <c r="DK125" s="170"/>
      <c r="DL125" s="170"/>
      <c r="DM125" s="170"/>
      <c r="DN125" s="170"/>
      <c r="DO125" s="170"/>
      <c r="DP125" s="170"/>
      <c r="DQ125" s="170"/>
      <c r="DR125" s="170"/>
      <c r="DS125" s="170"/>
    </row>
    <row r="126" spans="1:123" s="153" customFormat="1" ht="30" hidden="1" customHeight="1" x14ac:dyDescent="0.25">
      <c r="A126" s="250">
        <v>1513049</v>
      </c>
      <c r="B126" s="252" t="s">
        <v>345</v>
      </c>
      <c r="C126" s="176">
        <v>1010</v>
      </c>
      <c r="D126" s="195" t="s">
        <v>106</v>
      </c>
      <c r="E126" s="167">
        <f t="shared" si="33"/>
        <v>0</v>
      </c>
      <c r="F126" s="156"/>
      <c r="G126" s="152"/>
      <c r="H126" s="152"/>
      <c r="I126" s="152"/>
      <c r="J126" s="151">
        <f t="shared" si="41"/>
        <v>0</v>
      </c>
      <c r="K126" s="168"/>
      <c r="L126" s="169"/>
      <c r="M126" s="169"/>
      <c r="N126" s="169"/>
      <c r="O126" s="169"/>
      <c r="P126" s="169"/>
      <c r="Q126" s="151">
        <f>SUM(E126,J126)</f>
        <v>0</v>
      </c>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c r="CA126" s="170"/>
      <c r="CB126" s="170"/>
      <c r="CC126" s="170"/>
      <c r="CD126" s="170"/>
      <c r="CE126" s="170"/>
      <c r="CF126" s="170"/>
      <c r="CG126" s="170"/>
      <c r="CH126" s="170"/>
      <c r="CI126" s="170"/>
      <c r="CJ126" s="170"/>
      <c r="CK126" s="170"/>
      <c r="CL126" s="170"/>
      <c r="CM126" s="170"/>
      <c r="CN126" s="170"/>
      <c r="CO126" s="170"/>
      <c r="CP126" s="170"/>
      <c r="CQ126" s="170"/>
      <c r="CR126" s="170"/>
      <c r="CS126" s="170"/>
      <c r="CT126" s="170"/>
      <c r="CU126" s="170"/>
      <c r="CV126" s="170"/>
      <c r="CW126" s="170"/>
      <c r="CX126" s="170"/>
      <c r="CY126" s="170"/>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row>
    <row r="127" spans="1:123" s="5" customFormat="1" ht="34.5" hidden="1" customHeight="1" x14ac:dyDescent="0.25">
      <c r="A127" s="251">
        <v>1513050</v>
      </c>
      <c r="B127" s="253" t="s">
        <v>346</v>
      </c>
      <c r="C127" s="177" t="s">
        <v>214</v>
      </c>
      <c r="D127" s="465" t="s">
        <v>107</v>
      </c>
      <c r="E127" s="133">
        <f>SUM(F127,I127)</f>
        <v>0</v>
      </c>
      <c r="F127" s="126"/>
      <c r="G127" s="124"/>
      <c r="H127" s="124"/>
      <c r="I127" s="124"/>
      <c r="J127" s="118">
        <f>SUM(K127,N127)</f>
        <v>0</v>
      </c>
      <c r="K127" s="120"/>
      <c r="L127" s="125"/>
      <c r="M127" s="125"/>
      <c r="N127" s="125"/>
      <c r="O127" s="125"/>
      <c r="P127" s="125"/>
      <c r="Q127" s="118">
        <f>SUM(E127,J127)</f>
        <v>0</v>
      </c>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row>
    <row r="128" spans="1:123" s="5" customFormat="1" ht="23.25" hidden="1" customHeight="1" x14ac:dyDescent="0.25">
      <c r="A128" s="165"/>
      <c r="B128" s="514"/>
      <c r="C128" s="165"/>
      <c r="D128" s="165"/>
      <c r="E128" s="165"/>
      <c r="F128" s="515"/>
      <c r="G128" s="124"/>
      <c r="H128" s="124"/>
      <c r="I128" s="124"/>
      <c r="J128" s="118">
        <f>SUM(K128,N128)</f>
        <v>0</v>
      </c>
      <c r="K128" s="120"/>
      <c r="L128" s="125"/>
      <c r="M128" s="125"/>
      <c r="N128" s="125"/>
      <c r="O128" s="125"/>
      <c r="P128" s="125"/>
      <c r="Q128" s="118"/>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row>
    <row r="129" spans="1:123" s="5" customFormat="1" ht="33.75" hidden="1" customHeight="1" x14ac:dyDescent="0.25">
      <c r="A129" s="42" t="s">
        <v>144</v>
      </c>
      <c r="B129" s="42" t="s">
        <v>347</v>
      </c>
      <c r="C129" s="46" t="s">
        <v>215</v>
      </c>
      <c r="D129" s="48" t="s">
        <v>108</v>
      </c>
      <c r="E129" s="133">
        <f t="shared" si="33"/>
        <v>0</v>
      </c>
      <c r="F129" s="126"/>
      <c r="G129" s="124"/>
      <c r="H129" s="124"/>
      <c r="I129" s="124"/>
      <c r="J129" s="118"/>
      <c r="K129" s="120"/>
      <c r="L129" s="125"/>
      <c r="M129" s="125"/>
      <c r="N129" s="125"/>
      <c r="O129" s="125"/>
      <c r="P129" s="125"/>
      <c r="Q129" s="118">
        <f>SUM(E129,J129)</f>
        <v>0</v>
      </c>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row>
    <row r="130" spans="1:123" s="5" customFormat="1" ht="25.5" hidden="1" customHeight="1" x14ac:dyDescent="0.25">
      <c r="A130" s="46"/>
      <c r="B130" s="46"/>
      <c r="C130" s="46"/>
      <c r="D130" s="49"/>
      <c r="E130" s="133">
        <f t="shared" si="33"/>
        <v>0</v>
      </c>
      <c r="F130" s="126"/>
      <c r="G130" s="124"/>
      <c r="H130" s="124"/>
      <c r="I130" s="124"/>
      <c r="J130" s="118">
        <f t="shared" si="41"/>
        <v>0</v>
      </c>
      <c r="K130" s="120"/>
      <c r="L130" s="125"/>
      <c r="M130" s="125"/>
      <c r="N130" s="125"/>
      <c r="O130" s="125"/>
      <c r="P130" s="125"/>
      <c r="Q130" s="118">
        <f>SUM(J130,E130)</f>
        <v>0</v>
      </c>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row>
    <row r="131" spans="1:123" s="5" customFormat="1" ht="21" hidden="1" customHeight="1" x14ac:dyDescent="0.25">
      <c r="A131" s="46"/>
      <c r="B131" s="46"/>
      <c r="C131" s="46"/>
      <c r="D131" s="43"/>
      <c r="E131" s="133">
        <f t="shared" si="33"/>
        <v>0</v>
      </c>
      <c r="F131" s="126"/>
      <c r="G131" s="128"/>
      <c r="H131" s="128"/>
      <c r="I131" s="128"/>
      <c r="J131" s="118">
        <f>SUM(K131,N131)</f>
        <v>0</v>
      </c>
      <c r="K131" s="128"/>
      <c r="L131" s="128"/>
      <c r="M131" s="128"/>
      <c r="N131" s="128"/>
      <c r="O131" s="128"/>
      <c r="P131" s="128"/>
      <c r="Q131" s="118">
        <f t="shared" ref="Q131:Q137" si="44">SUM(E131,J131)</f>
        <v>0</v>
      </c>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row>
    <row r="132" spans="1:123" s="5" customFormat="1" ht="56.25" hidden="1" customHeight="1" x14ac:dyDescent="0.25">
      <c r="A132" s="47" t="s">
        <v>149</v>
      </c>
      <c r="B132" s="47" t="s">
        <v>348</v>
      </c>
      <c r="C132" s="46"/>
      <c r="D132" s="465" t="s">
        <v>83</v>
      </c>
      <c r="E132" s="133">
        <f>SUM(E133)</f>
        <v>0</v>
      </c>
      <c r="F132" s="126"/>
      <c r="G132" s="133"/>
      <c r="H132" s="133">
        <f t="shared" ref="H132:Q132" si="45">SUM(H133)</f>
        <v>0</v>
      </c>
      <c r="I132" s="133">
        <f t="shared" si="45"/>
        <v>0</v>
      </c>
      <c r="J132" s="133">
        <f t="shared" si="45"/>
        <v>0</v>
      </c>
      <c r="K132" s="133">
        <f t="shared" si="45"/>
        <v>0</v>
      </c>
      <c r="L132" s="133">
        <f t="shared" si="45"/>
        <v>0</v>
      </c>
      <c r="M132" s="133">
        <f t="shared" si="45"/>
        <v>0</v>
      </c>
      <c r="N132" s="133">
        <f t="shared" si="45"/>
        <v>0</v>
      </c>
      <c r="O132" s="133">
        <f t="shared" si="45"/>
        <v>0</v>
      </c>
      <c r="P132" s="133">
        <f t="shared" si="45"/>
        <v>0</v>
      </c>
      <c r="Q132" s="133">
        <f t="shared" si="45"/>
        <v>0</v>
      </c>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row>
    <row r="133" spans="1:123" s="153" customFormat="1" ht="51.75" hidden="1" customHeight="1" x14ac:dyDescent="0.25">
      <c r="A133" s="194" t="s">
        <v>85</v>
      </c>
      <c r="B133" s="194" t="s">
        <v>349</v>
      </c>
      <c r="C133" s="155" t="s">
        <v>215</v>
      </c>
      <c r="D133" s="171" t="s">
        <v>84</v>
      </c>
      <c r="E133" s="167">
        <f>SUM(F133,I133)</f>
        <v>0</v>
      </c>
      <c r="F133" s="156"/>
      <c r="G133" s="137"/>
      <c r="H133" s="137"/>
      <c r="I133" s="137"/>
      <c r="J133" s="151">
        <f>SUM(K133,N133)</f>
        <v>0</v>
      </c>
      <c r="K133" s="137"/>
      <c r="L133" s="137"/>
      <c r="M133" s="137"/>
      <c r="N133" s="137"/>
      <c r="O133" s="137"/>
      <c r="P133" s="137"/>
      <c r="Q133" s="151">
        <f t="shared" si="44"/>
        <v>0</v>
      </c>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c r="AY133" s="170"/>
      <c r="AZ133" s="170"/>
      <c r="BA133" s="170"/>
      <c r="BB133" s="170"/>
      <c r="BC133" s="170"/>
      <c r="BD133" s="170"/>
      <c r="BE133" s="170"/>
      <c r="BF133" s="170"/>
      <c r="BG133" s="170"/>
      <c r="BH133" s="170"/>
      <c r="BI133" s="170"/>
      <c r="BJ133" s="170"/>
      <c r="BK133" s="170"/>
      <c r="BL133" s="170"/>
      <c r="BM133" s="170"/>
      <c r="BN133" s="170"/>
      <c r="BO133" s="170"/>
      <c r="BP133" s="170"/>
      <c r="BQ133" s="170"/>
      <c r="BR133" s="170"/>
      <c r="BS133" s="170"/>
      <c r="BT133" s="170"/>
      <c r="BU133" s="170"/>
      <c r="BV133" s="170"/>
      <c r="BW133" s="170"/>
      <c r="BX133" s="170"/>
      <c r="BY133" s="170"/>
      <c r="BZ133" s="170"/>
      <c r="CA133" s="170"/>
      <c r="CB133" s="170"/>
      <c r="CC133" s="170"/>
      <c r="CD133" s="170"/>
      <c r="CE133" s="170"/>
      <c r="CF133" s="170"/>
      <c r="CG133" s="170"/>
      <c r="CH133" s="170"/>
      <c r="CI133" s="170"/>
      <c r="CJ133" s="170"/>
      <c r="CK133" s="170"/>
      <c r="CL133" s="170"/>
      <c r="CM133" s="170"/>
      <c r="CN133" s="170"/>
      <c r="CO133" s="170"/>
      <c r="CP133" s="170"/>
      <c r="CQ133" s="170"/>
      <c r="CR133" s="170"/>
      <c r="CS133" s="170"/>
      <c r="CT133" s="170"/>
      <c r="CU133" s="170"/>
      <c r="CV133" s="170"/>
      <c r="CW133" s="170"/>
      <c r="CX133" s="170"/>
      <c r="CY133" s="170"/>
      <c r="CZ133" s="170"/>
      <c r="DA133" s="170"/>
      <c r="DB133" s="170"/>
      <c r="DC133" s="170"/>
      <c r="DD133" s="170"/>
      <c r="DE133" s="170"/>
      <c r="DF133" s="170"/>
      <c r="DG133" s="170"/>
      <c r="DH133" s="170"/>
      <c r="DI133" s="170"/>
      <c r="DJ133" s="170"/>
      <c r="DK133" s="170"/>
      <c r="DL133" s="170"/>
      <c r="DM133" s="170"/>
      <c r="DN133" s="170"/>
      <c r="DO133" s="170"/>
      <c r="DP133" s="170"/>
      <c r="DQ133" s="170"/>
      <c r="DR133" s="170"/>
      <c r="DS133" s="170"/>
    </row>
    <row r="134" spans="1:123" s="5" customFormat="1" ht="45.75" customHeight="1" x14ac:dyDescent="0.25">
      <c r="A134" s="47" t="s">
        <v>148</v>
      </c>
      <c r="B134" s="47" t="s">
        <v>350</v>
      </c>
      <c r="C134" s="46"/>
      <c r="D134" s="465" t="s">
        <v>86</v>
      </c>
      <c r="E134" s="126">
        <f>SUM(E135:E136)</f>
        <v>596992</v>
      </c>
      <c r="F134" s="126">
        <f t="shared" ref="F134:G134" si="46">SUM(F135:F136)</f>
        <v>596992</v>
      </c>
      <c r="G134" s="126">
        <f t="shared" si="46"/>
        <v>362275</v>
      </c>
      <c r="H134" s="126">
        <f t="shared" ref="H134:Q134" si="47">SUM(H135:H136)</f>
        <v>0</v>
      </c>
      <c r="I134" s="126">
        <f t="shared" si="47"/>
        <v>0</v>
      </c>
      <c r="J134" s="126">
        <f t="shared" si="47"/>
        <v>32798</v>
      </c>
      <c r="K134" s="126">
        <f t="shared" si="47"/>
        <v>0</v>
      </c>
      <c r="L134" s="126">
        <f t="shared" si="47"/>
        <v>0</v>
      </c>
      <c r="M134" s="126">
        <f t="shared" si="47"/>
        <v>0</v>
      </c>
      <c r="N134" s="126">
        <f t="shared" si="47"/>
        <v>32798</v>
      </c>
      <c r="O134" s="126">
        <f t="shared" si="47"/>
        <v>32798</v>
      </c>
      <c r="P134" s="126">
        <f t="shared" si="47"/>
        <v>0</v>
      </c>
      <c r="Q134" s="126">
        <f t="shared" si="47"/>
        <v>629790</v>
      </c>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row>
    <row r="135" spans="1:123" s="159" customFormat="1" ht="42" hidden="1" customHeight="1" x14ac:dyDescent="0.25">
      <c r="A135" s="155" t="s">
        <v>89</v>
      </c>
      <c r="B135" s="155" t="s">
        <v>351</v>
      </c>
      <c r="C135" s="155" t="s">
        <v>216</v>
      </c>
      <c r="D135" s="193" t="s">
        <v>87</v>
      </c>
      <c r="E135" s="167">
        <f>SUM(F135,I135)</f>
        <v>0</v>
      </c>
      <c r="F135" s="156"/>
      <c r="G135" s="156"/>
      <c r="H135" s="156"/>
      <c r="I135" s="158"/>
      <c r="J135" s="151">
        <f>SUM(K135,N135)</f>
        <v>0</v>
      </c>
      <c r="K135" s="137"/>
      <c r="L135" s="137"/>
      <c r="M135" s="137"/>
      <c r="N135" s="137"/>
      <c r="O135" s="137"/>
      <c r="P135" s="137"/>
      <c r="Q135" s="151">
        <f t="shared" si="44"/>
        <v>0</v>
      </c>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186"/>
      <c r="AU135" s="186"/>
      <c r="AV135" s="186"/>
      <c r="AW135" s="186"/>
      <c r="AX135" s="186"/>
      <c r="AY135" s="186"/>
      <c r="AZ135" s="186"/>
      <c r="BA135" s="186"/>
      <c r="BB135" s="186"/>
      <c r="BC135" s="186"/>
      <c r="BD135" s="186"/>
      <c r="BE135" s="186"/>
      <c r="BF135" s="186"/>
      <c r="BG135" s="186"/>
      <c r="BH135" s="186"/>
      <c r="BI135" s="186"/>
      <c r="BJ135" s="186"/>
      <c r="BK135" s="186"/>
      <c r="BL135" s="186"/>
      <c r="BM135" s="186"/>
      <c r="BN135" s="186"/>
      <c r="BO135" s="186"/>
      <c r="BP135" s="186"/>
      <c r="BQ135" s="186"/>
      <c r="BR135" s="186"/>
      <c r="BS135" s="186"/>
      <c r="BT135" s="186"/>
      <c r="BU135" s="186"/>
      <c r="BV135" s="186"/>
      <c r="BW135" s="186"/>
      <c r="BX135" s="186"/>
      <c r="BY135" s="186"/>
      <c r="BZ135" s="186"/>
      <c r="CA135" s="186"/>
      <c r="CB135" s="186"/>
      <c r="CC135" s="186"/>
      <c r="CD135" s="186"/>
      <c r="CE135" s="186"/>
      <c r="CF135" s="186"/>
      <c r="CG135" s="186"/>
      <c r="CH135" s="186"/>
      <c r="CI135" s="186"/>
      <c r="CJ135" s="186"/>
      <c r="CK135" s="186"/>
      <c r="CL135" s="186"/>
      <c r="CM135" s="186"/>
      <c r="CN135" s="186"/>
      <c r="CO135" s="186"/>
      <c r="CP135" s="186"/>
      <c r="CQ135" s="186"/>
      <c r="CR135" s="186"/>
      <c r="CS135" s="186"/>
      <c r="CT135" s="186"/>
      <c r="CU135" s="186"/>
      <c r="CV135" s="186"/>
      <c r="CW135" s="186"/>
      <c r="CX135" s="186"/>
      <c r="CY135" s="186"/>
      <c r="CZ135" s="186"/>
      <c r="DA135" s="186"/>
      <c r="DB135" s="186"/>
      <c r="DC135" s="186"/>
      <c r="DD135" s="186"/>
      <c r="DE135" s="186"/>
      <c r="DF135" s="186"/>
      <c r="DG135" s="186"/>
      <c r="DH135" s="186"/>
      <c r="DI135" s="186"/>
      <c r="DJ135" s="186"/>
      <c r="DK135" s="186"/>
      <c r="DL135" s="186"/>
      <c r="DM135" s="186"/>
      <c r="DN135" s="186"/>
      <c r="DO135" s="186"/>
      <c r="DP135" s="186"/>
      <c r="DQ135" s="186"/>
      <c r="DR135" s="186"/>
      <c r="DS135" s="186"/>
    </row>
    <row r="136" spans="1:123" s="159" customFormat="1" ht="23.25" customHeight="1" x14ac:dyDescent="0.25">
      <c r="A136" s="378">
        <v>1513105</v>
      </c>
      <c r="B136" s="379" t="s">
        <v>352</v>
      </c>
      <c r="C136" s="380" t="s">
        <v>215</v>
      </c>
      <c r="D136" s="185" t="s">
        <v>88</v>
      </c>
      <c r="E136" s="479">
        <f>SUM(F136,I136)</f>
        <v>596992</v>
      </c>
      <c r="F136" s="479">
        <v>596992</v>
      </c>
      <c r="G136" s="435">
        <v>362275</v>
      </c>
      <c r="H136" s="435"/>
      <c r="I136" s="433"/>
      <c r="J136" s="449">
        <f>SUM(K136,N136)</f>
        <v>32798</v>
      </c>
      <c r="K136" s="435"/>
      <c r="L136" s="435"/>
      <c r="M136" s="435"/>
      <c r="N136" s="435">
        <v>32798</v>
      </c>
      <c r="O136" s="435">
        <v>32798</v>
      </c>
      <c r="P136" s="435"/>
      <c r="Q136" s="430">
        <f t="shared" si="44"/>
        <v>629790</v>
      </c>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186"/>
      <c r="AT136" s="186"/>
      <c r="AU136" s="186"/>
      <c r="AV136" s="186"/>
      <c r="AW136" s="186"/>
      <c r="AX136" s="186"/>
      <c r="AY136" s="186"/>
      <c r="AZ136" s="186"/>
      <c r="BA136" s="186"/>
      <c r="BB136" s="186"/>
      <c r="BC136" s="186"/>
      <c r="BD136" s="186"/>
      <c r="BE136" s="186"/>
      <c r="BF136" s="186"/>
      <c r="BG136" s="186"/>
      <c r="BH136" s="186"/>
      <c r="BI136" s="186"/>
      <c r="BJ136" s="186"/>
      <c r="BK136" s="186"/>
      <c r="BL136" s="186"/>
      <c r="BM136" s="186"/>
      <c r="BN136" s="186"/>
      <c r="BO136" s="186"/>
      <c r="BP136" s="186"/>
      <c r="BQ136" s="186"/>
      <c r="BR136" s="186"/>
      <c r="BS136" s="186"/>
      <c r="BT136" s="186"/>
      <c r="BU136" s="186"/>
      <c r="BV136" s="186"/>
      <c r="BW136" s="186"/>
      <c r="BX136" s="186"/>
      <c r="BY136" s="186"/>
      <c r="BZ136" s="186"/>
      <c r="CA136" s="186"/>
      <c r="CB136" s="186"/>
      <c r="CC136" s="186"/>
      <c r="CD136" s="186"/>
      <c r="CE136" s="186"/>
      <c r="CF136" s="186"/>
      <c r="CG136" s="186"/>
      <c r="CH136" s="186"/>
      <c r="CI136" s="186"/>
      <c r="CJ136" s="186"/>
      <c r="CK136" s="186"/>
      <c r="CL136" s="186"/>
      <c r="CM136" s="186"/>
      <c r="CN136" s="186"/>
      <c r="CO136" s="186"/>
      <c r="CP136" s="186"/>
      <c r="CQ136" s="186"/>
      <c r="CR136" s="186"/>
      <c r="CS136" s="186"/>
      <c r="CT136" s="186"/>
      <c r="CU136" s="186"/>
      <c r="CV136" s="186"/>
      <c r="CW136" s="186"/>
      <c r="CX136" s="186"/>
      <c r="CY136" s="186"/>
      <c r="CZ136" s="186"/>
      <c r="DA136" s="186"/>
      <c r="DB136" s="186"/>
      <c r="DC136" s="186"/>
      <c r="DD136" s="186"/>
      <c r="DE136" s="186"/>
      <c r="DF136" s="186"/>
      <c r="DG136" s="186"/>
      <c r="DH136" s="186"/>
      <c r="DI136" s="186"/>
      <c r="DJ136" s="186"/>
      <c r="DK136" s="186"/>
      <c r="DL136" s="186"/>
      <c r="DM136" s="186"/>
      <c r="DN136" s="186"/>
      <c r="DO136" s="186"/>
      <c r="DP136" s="186"/>
      <c r="DQ136" s="186"/>
      <c r="DR136" s="186"/>
      <c r="DS136" s="186"/>
    </row>
    <row r="137" spans="1:123" s="5" customFormat="1" ht="21" hidden="1" customHeight="1" x14ac:dyDescent="0.25">
      <c r="A137" s="42" t="s">
        <v>145</v>
      </c>
      <c r="B137" s="42" t="s">
        <v>287</v>
      </c>
      <c r="C137" s="46" t="s">
        <v>204</v>
      </c>
      <c r="D137" s="57" t="s">
        <v>31</v>
      </c>
      <c r="E137" s="133">
        <f>SUM(F137,I128)</f>
        <v>0</v>
      </c>
      <c r="F137" s="126"/>
      <c r="G137" s="124"/>
      <c r="H137" s="124"/>
      <c r="I137" s="124"/>
      <c r="J137" s="118">
        <f t="shared" si="41"/>
        <v>0</v>
      </c>
      <c r="K137" s="120"/>
      <c r="L137" s="125"/>
      <c r="M137" s="125"/>
      <c r="N137" s="125"/>
      <c r="O137" s="125"/>
      <c r="P137" s="125"/>
      <c r="Q137" s="118">
        <f t="shared" si="44"/>
        <v>0</v>
      </c>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row>
    <row r="138" spans="1:123" s="5" customFormat="1" ht="21.75" hidden="1" customHeight="1" x14ac:dyDescent="0.25">
      <c r="A138" s="46"/>
      <c r="B138" s="46"/>
      <c r="C138" s="46"/>
      <c r="D138" s="49"/>
      <c r="E138" s="133">
        <f t="shared" si="33"/>
        <v>0</v>
      </c>
      <c r="F138" s="122"/>
      <c r="G138" s="129"/>
      <c r="H138" s="129"/>
      <c r="I138" s="129"/>
      <c r="J138" s="130">
        <f>SUM(K138,N138)</f>
        <v>0</v>
      </c>
      <c r="K138" s="129"/>
      <c r="L138" s="129"/>
      <c r="M138" s="129"/>
      <c r="N138" s="129"/>
      <c r="O138" s="129"/>
      <c r="P138" s="129"/>
      <c r="Q138" s="130">
        <f>SUM(J138,E138)</f>
        <v>0</v>
      </c>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row>
    <row r="139" spans="1:123" ht="20.25" hidden="1" customHeight="1" x14ac:dyDescent="0.2">
      <c r="A139" s="47"/>
      <c r="B139" s="47"/>
      <c r="C139" s="50"/>
      <c r="D139" s="157"/>
      <c r="E139" s="133">
        <f t="shared" si="33"/>
        <v>0</v>
      </c>
      <c r="F139" s="126"/>
      <c r="G139" s="126"/>
      <c r="H139" s="128"/>
      <c r="I139" s="128"/>
      <c r="J139" s="118">
        <f>SUM(K139,N139)</f>
        <v>0</v>
      </c>
      <c r="K139" s="128"/>
      <c r="L139" s="128"/>
      <c r="M139" s="128"/>
      <c r="N139" s="128"/>
      <c r="O139" s="128"/>
      <c r="P139" s="128"/>
      <c r="Q139" s="118">
        <f>SUM(E139,J139)</f>
        <v>0</v>
      </c>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row>
    <row r="140" spans="1:123" s="5" customFormat="1" ht="19.5" hidden="1" customHeight="1" x14ac:dyDescent="0.25">
      <c r="A140" s="46" t="s">
        <v>414</v>
      </c>
      <c r="B140" s="46" t="s">
        <v>415</v>
      </c>
      <c r="C140" s="46" t="s">
        <v>211</v>
      </c>
      <c r="D140" s="49" t="s">
        <v>3</v>
      </c>
      <c r="E140" s="133">
        <f t="shared" si="33"/>
        <v>0</v>
      </c>
      <c r="F140" s="135"/>
      <c r="G140" s="129"/>
      <c r="H140" s="129"/>
      <c r="I140" s="129"/>
      <c r="J140" s="130">
        <f>SUM(K140,N140)</f>
        <v>0</v>
      </c>
      <c r="K140" s="129"/>
      <c r="L140" s="129"/>
      <c r="M140" s="129"/>
      <c r="N140" s="129"/>
      <c r="O140" s="129"/>
      <c r="P140" s="129"/>
      <c r="Q140" s="130">
        <f>SUM(J140,E140)</f>
        <v>0</v>
      </c>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row>
    <row r="141" spans="1:123" s="5" customFormat="1" ht="39.75" customHeight="1" x14ac:dyDescent="0.25">
      <c r="A141" s="53" t="s">
        <v>158</v>
      </c>
      <c r="B141" s="53"/>
      <c r="C141" s="53"/>
      <c r="D141" s="64" t="s">
        <v>191</v>
      </c>
      <c r="E141" s="136">
        <f>SUM(E142)</f>
        <v>410144</v>
      </c>
      <c r="F141" s="136">
        <f t="shared" ref="F141:Q141" si="48">SUM(F142)</f>
        <v>410144</v>
      </c>
      <c r="G141" s="136">
        <f t="shared" si="48"/>
        <v>285663</v>
      </c>
      <c r="H141" s="136">
        <f t="shared" si="48"/>
        <v>0</v>
      </c>
      <c r="I141" s="136">
        <f t="shared" si="48"/>
        <v>0</v>
      </c>
      <c r="J141" s="136">
        <f t="shared" si="48"/>
        <v>838123</v>
      </c>
      <c r="K141" s="136">
        <f t="shared" si="48"/>
        <v>0</v>
      </c>
      <c r="L141" s="136">
        <f t="shared" si="48"/>
        <v>0</v>
      </c>
      <c r="M141" s="136">
        <f t="shared" si="48"/>
        <v>0</v>
      </c>
      <c r="N141" s="136">
        <f t="shared" si="48"/>
        <v>838123</v>
      </c>
      <c r="O141" s="136">
        <f t="shared" si="48"/>
        <v>838123</v>
      </c>
      <c r="P141" s="136">
        <f t="shared" si="48"/>
        <v>0</v>
      </c>
      <c r="Q141" s="136">
        <f t="shared" si="48"/>
        <v>1248267</v>
      </c>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row>
    <row r="142" spans="1:123" s="5" customFormat="1" ht="38.25" customHeight="1" x14ac:dyDescent="0.25">
      <c r="A142" s="53" t="s">
        <v>159</v>
      </c>
      <c r="B142" s="53"/>
      <c r="C142" s="53"/>
      <c r="D142" s="64" t="s">
        <v>191</v>
      </c>
      <c r="E142" s="136">
        <f>SUM(E144:E154)</f>
        <v>410144</v>
      </c>
      <c r="F142" s="136">
        <f t="shared" ref="F142:Q142" si="49">SUM(F144:F154)</f>
        <v>410144</v>
      </c>
      <c r="G142" s="136">
        <f t="shared" si="49"/>
        <v>285663</v>
      </c>
      <c r="H142" s="136">
        <f t="shared" si="49"/>
        <v>0</v>
      </c>
      <c r="I142" s="136">
        <f t="shared" si="49"/>
        <v>0</v>
      </c>
      <c r="J142" s="136">
        <f t="shared" si="49"/>
        <v>838123</v>
      </c>
      <c r="K142" s="136">
        <f t="shared" si="49"/>
        <v>0</v>
      </c>
      <c r="L142" s="136">
        <f t="shared" si="49"/>
        <v>0</v>
      </c>
      <c r="M142" s="136">
        <f t="shared" si="49"/>
        <v>0</v>
      </c>
      <c r="N142" s="136">
        <f t="shared" si="49"/>
        <v>838123</v>
      </c>
      <c r="O142" s="136">
        <f t="shared" si="49"/>
        <v>838123</v>
      </c>
      <c r="P142" s="136">
        <f t="shared" si="49"/>
        <v>0</v>
      </c>
      <c r="Q142" s="136">
        <f t="shared" si="49"/>
        <v>1248267</v>
      </c>
      <c r="S142" s="285">
        <f>SUM(E142,J142)</f>
        <v>1248267</v>
      </c>
    </row>
    <row r="143" spans="1:123" s="5" customFormat="1" ht="19.5" hidden="1" customHeight="1" x14ac:dyDescent="0.25">
      <c r="A143" s="55"/>
      <c r="B143" s="55"/>
      <c r="C143" s="55"/>
      <c r="D143" s="56"/>
      <c r="E143" s="130">
        <f>SUM(E144)</f>
        <v>237820</v>
      </c>
      <c r="F143" s="130"/>
      <c r="G143" s="120">
        <f t="shared" ref="G143:Q143" si="50">SUM(G144)</f>
        <v>194940</v>
      </c>
      <c r="H143" s="120">
        <f t="shared" si="50"/>
        <v>0</v>
      </c>
      <c r="I143" s="120"/>
      <c r="J143" s="120">
        <f t="shared" si="50"/>
        <v>0</v>
      </c>
      <c r="K143" s="120">
        <f t="shared" si="50"/>
        <v>0</v>
      </c>
      <c r="L143" s="120">
        <f t="shared" si="50"/>
        <v>0</v>
      </c>
      <c r="M143" s="120">
        <f t="shared" si="50"/>
        <v>0</v>
      </c>
      <c r="N143" s="120">
        <f t="shared" si="50"/>
        <v>0</v>
      </c>
      <c r="O143" s="120">
        <f t="shared" si="50"/>
        <v>0</v>
      </c>
      <c r="P143" s="120">
        <f t="shared" si="50"/>
        <v>0</v>
      </c>
      <c r="Q143" s="120">
        <f t="shared" si="50"/>
        <v>237820</v>
      </c>
    </row>
    <row r="144" spans="1:123" s="5" customFormat="1" ht="23.25" customHeight="1" x14ac:dyDescent="0.25">
      <c r="A144" s="42" t="s">
        <v>121</v>
      </c>
      <c r="B144" s="42" t="s">
        <v>211</v>
      </c>
      <c r="C144" s="42" t="s">
        <v>195</v>
      </c>
      <c r="D144" s="375" t="s">
        <v>437</v>
      </c>
      <c r="E144" s="133">
        <f t="shared" ref="E144:E154" si="51">SUM(F144,I144)</f>
        <v>237820</v>
      </c>
      <c r="F144" s="122">
        <v>237820</v>
      </c>
      <c r="G144" s="124">
        <v>194940</v>
      </c>
      <c r="H144" s="124"/>
      <c r="I144" s="124"/>
      <c r="J144" s="130">
        <f t="shared" ref="J144:J154" si="52">SUM(K144,N144)</f>
        <v>0</v>
      </c>
      <c r="K144" s="120"/>
      <c r="L144" s="120"/>
      <c r="M144" s="120"/>
      <c r="N144" s="124"/>
      <c r="O144" s="124"/>
      <c r="P144" s="123"/>
      <c r="Q144" s="118">
        <f>SUM(J144,E144)</f>
        <v>237820</v>
      </c>
    </row>
    <row r="145" spans="1:257" ht="25.5" hidden="1" customHeight="1" x14ac:dyDescent="0.2">
      <c r="A145" s="46" t="s">
        <v>113</v>
      </c>
      <c r="B145" s="46" t="s">
        <v>353</v>
      </c>
      <c r="C145" s="46" t="s">
        <v>217</v>
      </c>
      <c r="D145" s="51" t="s">
        <v>249</v>
      </c>
      <c r="E145" s="133">
        <f t="shared" si="51"/>
        <v>0</v>
      </c>
      <c r="F145" s="122"/>
      <c r="G145" s="128"/>
      <c r="H145" s="128"/>
      <c r="I145" s="128"/>
      <c r="J145" s="130">
        <f t="shared" si="52"/>
        <v>0</v>
      </c>
      <c r="K145" s="128"/>
      <c r="L145" s="128"/>
      <c r="M145" s="128"/>
      <c r="N145" s="128"/>
      <c r="O145" s="128"/>
      <c r="P145" s="128"/>
      <c r="Q145" s="118">
        <f t="shared" ref="Q145:Q154" si="53">SUM(J145,E145)</f>
        <v>0</v>
      </c>
    </row>
    <row r="146" spans="1:257" ht="21" hidden="1" customHeight="1" x14ac:dyDescent="0.2">
      <c r="A146" s="46"/>
      <c r="B146" s="46"/>
      <c r="C146" s="46"/>
      <c r="D146" s="43"/>
      <c r="E146" s="133">
        <f t="shared" si="51"/>
        <v>0</v>
      </c>
      <c r="F146" s="122"/>
      <c r="G146" s="128"/>
      <c r="H146" s="128"/>
      <c r="I146" s="128"/>
      <c r="J146" s="130"/>
      <c r="K146" s="128"/>
      <c r="L146" s="128"/>
      <c r="M146" s="128"/>
      <c r="N146" s="128"/>
      <c r="O146" s="128"/>
      <c r="P146" s="128"/>
      <c r="Q146" s="118">
        <f t="shared" si="53"/>
        <v>0</v>
      </c>
    </row>
    <row r="147" spans="1:257" s="201" customFormat="1" ht="24" customHeight="1" x14ac:dyDescent="0.2">
      <c r="A147" s="46" t="s">
        <v>115</v>
      </c>
      <c r="B147" s="46" t="s">
        <v>354</v>
      </c>
      <c r="C147" s="46" t="s">
        <v>218</v>
      </c>
      <c r="D147" s="200" t="s">
        <v>114</v>
      </c>
      <c r="E147" s="133">
        <f t="shared" si="51"/>
        <v>43124</v>
      </c>
      <c r="F147" s="122">
        <v>43124</v>
      </c>
      <c r="G147" s="135">
        <v>8993</v>
      </c>
      <c r="H147" s="128"/>
      <c r="I147" s="128"/>
      <c r="J147" s="130">
        <f t="shared" si="52"/>
        <v>0</v>
      </c>
      <c r="K147" s="128"/>
      <c r="L147" s="128"/>
      <c r="M147" s="128"/>
      <c r="N147" s="562"/>
      <c r="O147" s="562"/>
      <c r="P147" s="128"/>
      <c r="Q147" s="118">
        <f t="shared" si="53"/>
        <v>43124</v>
      </c>
    </row>
    <row r="148" spans="1:257" ht="23.25" customHeight="1" x14ac:dyDescent="0.2">
      <c r="A148" s="46" t="s">
        <v>117</v>
      </c>
      <c r="B148" s="46" t="s">
        <v>355</v>
      </c>
      <c r="C148" s="46" t="s">
        <v>199</v>
      </c>
      <c r="D148" s="51" t="s">
        <v>116</v>
      </c>
      <c r="E148" s="133">
        <f t="shared" si="51"/>
        <v>29500</v>
      </c>
      <c r="F148" s="122">
        <v>29500</v>
      </c>
      <c r="G148" s="128"/>
      <c r="H148" s="128"/>
      <c r="I148" s="128"/>
      <c r="J148" s="130">
        <f t="shared" si="52"/>
        <v>766732</v>
      </c>
      <c r="K148" s="128"/>
      <c r="L148" s="128"/>
      <c r="M148" s="128"/>
      <c r="N148" s="128">
        <v>766732</v>
      </c>
      <c r="O148" s="128">
        <v>766732</v>
      </c>
      <c r="P148" s="128"/>
      <c r="Q148" s="118">
        <f t="shared" si="53"/>
        <v>796232</v>
      </c>
    </row>
    <row r="149" spans="1:257" ht="23.25" customHeight="1" x14ac:dyDescent="0.2">
      <c r="A149" s="46" t="s">
        <v>119</v>
      </c>
      <c r="B149" s="46" t="s">
        <v>356</v>
      </c>
      <c r="C149" s="46" t="s">
        <v>219</v>
      </c>
      <c r="D149" s="51" t="s">
        <v>118</v>
      </c>
      <c r="E149" s="133">
        <f t="shared" si="51"/>
        <v>99700</v>
      </c>
      <c r="F149" s="122">
        <v>99700</v>
      </c>
      <c r="G149" s="135">
        <v>81730</v>
      </c>
      <c r="H149" s="128"/>
      <c r="I149" s="128"/>
      <c r="J149" s="130">
        <f t="shared" si="52"/>
        <v>-48400</v>
      </c>
      <c r="K149" s="128"/>
      <c r="L149" s="128"/>
      <c r="M149" s="128"/>
      <c r="N149" s="135">
        <v>-48400</v>
      </c>
      <c r="O149" s="135">
        <v>-48400</v>
      </c>
      <c r="P149" s="128"/>
      <c r="Q149" s="133">
        <f t="shared" ref="Q149:Q151" si="54">SUM(E149,J149)</f>
        <v>51300</v>
      </c>
    </row>
    <row r="150" spans="1:257" s="201" customFormat="1" ht="23.25" customHeight="1" x14ac:dyDescent="0.2">
      <c r="A150" s="47" t="s">
        <v>416</v>
      </c>
      <c r="B150" s="42" t="s">
        <v>306</v>
      </c>
      <c r="C150" s="52" t="s">
        <v>213</v>
      </c>
      <c r="D150" s="58" t="s">
        <v>60</v>
      </c>
      <c r="E150" s="133">
        <f t="shared" si="51"/>
        <v>0</v>
      </c>
      <c r="F150" s="471"/>
      <c r="G150" s="284"/>
      <c r="H150" s="284"/>
      <c r="I150" s="284"/>
      <c r="J150" s="130">
        <f t="shared" si="52"/>
        <v>119791</v>
      </c>
      <c r="K150" s="284"/>
      <c r="L150" s="284"/>
      <c r="M150" s="284"/>
      <c r="N150" s="478">
        <v>119791</v>
      </c>
      <c r="O150" s="478">
        <v>119791</v>
      </c>
      <c r="P150" s="284"/>
      <c r="Q150" s="133">
        <f t="shared" si="53"/>
        <v>119791</v>
      </c>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row>
    <row r="151" spans="1:257" ht="23.25" hidden="1" customHeight="1" x14ac:dyDescent="0.2">
      <c r="A151" s="47" t="s">
        <v>120</v>
      </c>
      <c r="B151" s="47" t="s">
        <v>309</v>
      </c>
      <c r="C151" s="50" t="s">
        <v>224</v>
      </c>
      <c r="D151" s="157" t="s">
        <v>67</v>
      </c>
      <c r="E151" s="133"/>
      <c r="F151" s="366"/>
      <c r="G151" s="126"/>
      <c r="H151" s="128"/>
      <c r="I151" s="128"/>
      <c r="J151" s="118">
        <f>SUM(K151,N151)</f>
        <v>0</v>
      </c>
      <c r="K151" s="128"/>
      <c r="L151" s="128"/>
      <c r="M151" s="128"/>
      <c r="N151" s="128"/>
      <c r="O151" s="128"/>
      <c r="P151" s="128"/>
      <c r="Q151" s="133">
        <f t="shared" si="54"/>
        <v>0</v>
      </c>
    </row>
    <row r="152" spans="1:257" s="16" customFormat="1" ht="21" hidden="1" customHeight="1" x14ac:dyDescent="0.2">
      <c r="A152" s="47"/>
      <c r="B152" s="47"/>
      <c r="C152" s="50"/>
      <c r="D152" s="157"/>
      <c r="E152" s="133">
        <f t="shared" si="51"/>
        <v>0</v>
      </c>
      <c r="F152" s="471"/>
      <c r="G152" s="284"/>
      <c r="H152" s="284"/>
      <c r="I152" s="284"/>
      <c r="J152" s="130">
        <f t="shared" si="52"/>
        <v>0</v>
      </c>
      <c r="K152" s="284"/>
      <c r="L152" s="284"/>
      <c r="M152" s="284"/>
      <c r="N152" s="284"/>
      <c r="O152" s="284"/>
      <c r="P152" s="284"/>
      <c r="Q152" s="118">
        <f t="shared" si="53"/>
        <v>0</v>
      </c>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row>
    <row r="153" spans="1:257" ht="21" hidden="1" customHeight="1" x14ac:dyDescent="0.2">
      <c r="A153" s="284"/>
      <c r="B153" s="284"/>
      <c r="C153" s="284"/>
      <c r="D153" s="284"/>
      <c r="E153" s="133">
        <f t="shared" si="51"/>
        <v>0</v>
      </c>
      <c r="F153" s="471"/>
      <c r="G153" s="284"/>
      <c r="H153" s="284"/>
      <c r="I153" s="284"/>
      <c r="J153" s="130">
        <f t="shared" si="52"/>
        <v>0</v>
      </c>
      <c r="K153" s="284"/>
      <c r="L153" s="284"/>
      <c r="M153" s="284"/>
      <c r="N153" s="284"/>
      <c r="O153" s="284"/>
      <c r="P153" s="284"/>
      <c r="Q153" s="118">
        <f t="shared" si="53"/>
        <v>0</v>
      </c>
    </row>
    <row r="154" spans="1:257" ht="24" hidden="1" customHeight="1" x14ac:dyDescent="0.2">
      <c r="A154" s="284"/>
      <c r="B154" s="284"/>
      <c r="C154" s="284"/>
      <c r="D154" s="284"/>
      <c r="E154" s="133">
        <f t="shared" si="51"/>
        <v>0</v>
      </c>
      <c r="F154" s="284"/>
      <c r="G154" s="284"/>
      <c r="H154" s="284"/>
      <c r="I154" s="284"/>
      <c r="J154" s="130">
        <f t="shared" si="52"/>
        <v>0</v>
      </c>
      <c r="K154" s="284"/>
      <c r="L154" s="284"/>
      <c r="M154" s="284"/>
      <c r="N154" s="284"/>
      <c r="O154" s="284"/>
      <c r="P154" s="284"/>
      <c r="Q154" s="118">
        <f t="shared" si="53"/>
        <v>0</v>
      </c>
    </row>
    <row r="155" spans="1:257" ht="37.5" customHeight="1" x14ac:dyDescent="0.25">
      <c r="A155" s="53" t="s">
        <v>160</v>
      </c>
      <c r="B155" s="53"/>
      <c r="C155" s="53"/>
      <c r="D155" s="65" t="s">
        <v>192</v>
      </c>
      <c r="E155" s="136">
        <f>SUM(E156)</f>
        <v>809190</v>
      </c>
      <c r="F155" s="136">
        <f t="shared" ref="F155:Q156" si="55">SUM(F156)</f>
        <v>809190</v>
      </c>
      <c r="G155" s="136">
        <f t="shared" si="55"/>
        <v>663270</v>
      </c>
      <c r="H155" s="136">
        <f t="shared" si="55"/>
        <v>0</v>
      </c>
      <c r="I155" s="136">
        <f t="shared" si="55"/>
        <v>0</v>
      </c>
      <c r="J155" s="136">
        <f t="shared" si="55"/>
        <v>0</v>
      </c>
      <c r="K155" s="136">
        <f t="shared" si="55"/>
        <v>0</v>
      </c>
      <c r="L155" s="136">
        <f t="shared" si="55"/>
        <v>0</v>
      </c>
      <c r="M155" s="136">
        <f t="shared" si="55"/>
        <v>0</v>
      </c>
      <c r="N155" s="136">
        <f t="shared" si="55"/>
        <v>0</v>
      </c>
      <c r="O155" s="136">
        <f t="shared" si="55"/>
        <v>0</v>
      </c>
      <c r="P155" s="136">
        <f t="shared" si="55"/>
        <v>0</v>
      </c>
      <c r="Q155" s="136">
        <f t="shared" si="55"/>
        <v>809190</v>
      </c>
    </row>
    <row r="156" spans="1:257" ht="38.25" customHeight="1" x14ac:dyDescent="0.25">
      <c r="A156" s="53" t="s">
        <v>161</v>
      </c>
      <c r="B156" s="53"/>
      <c r="C156" s="53"/>
      <c r="D156" s="65" t="s">
        <v>192</v>
      </c>
      <c r="E156" s="136">
        <f>SUM(E157)</f>
        <v>809190</v>
      </c>
      <c r="F156" s="136">
        <f t="shared" si="55"/>
        <v>809190</v>
      </c>
      <c r="G156" s="136">
        <f t="shared" si="55"/>
        <v>663270</v>
      </c>
      <c r="H156" s="136">
        <f t="shared" si="55"/>
        <v>0</v>
      </c>
      <c r="I156" s="136">
        <f t="shared" si="55"/>
        <v>0</v>
      </c>
      <c r="J156" s="136">
        <f t="shared" si="55"/>
        <v>0</v>
      </c>
      <c r="K156" s="136">
        <f t="shared" si="55"/>
        <v>0</v>
      </c>
      <c r="L156" s="136">
        <f t="shared" si="55"/>
        <v>0</v>
      </c>
      <c r="M156" s="136">
        <f t="shared" si="55"/>
        <v>0</v>
      </c>
      <c r="N156" s="136">
        <f t="shared" si="55"/>
        <v>0</v>
      </c>
      <c r="O156" s="136">
        <f t="shared" si="55"/>
        <v>0</v>
      </c>
      <c r="P156" s="136">
        <f t="shared" si="55"/>
        <v>0</v>
      </c>
      <c r="Q156" s="136">
        <f t="shared" si="55"/>
        <v>809190</v>
      </c>
      <c r="S156" s="285">
        <f>SUM(E156,J156)</f>
        <v>809190</v>
      </c>
    </row>
    <row r="157" spans="1:257" ht="24" customHeight="1" x14ac:dyDescent="0.2">
      <c r="A157" s="46" t="s">
        <v>109</v>
      </c>
      <c r="B157" s="46" t="s">
        <v>211</v>
      </c>
      <c r="C157" s="46" t="s">
        <v>195</v>
      </c>
      <c r="D157" s="375" t="s">
        <v>437</v>
      </c>
      <c r="E157" s="133">
        <f>SUM(F157,I157)</f>
        <v>809190</v>
      </c>
      <c r="F157" s="122">
        <v>809190</v>
      </c>
      <c r="G157" s="135">
        <v>663270</v>
      </c>
      <c r="H157" s="128"/>
      <c r="I157" s="128"/>
      <c r="J157" s="130">
        <f>SUM(K157,N157)</f>
        <v>0</v>
      </c>
      <c r="K157" s="128"/>
      <c r="L157" s="128"/>
      <c r="M157" s="128"/>
      <c r="N157" s="128"/>
      <c r="O157" s="128"/>
      <c r="P157" s="128"/>
      <c r="Q157" s="133">
        <f t="shared" ref="Q157" si="56">SUM(E157,J157)</f>
        <v>809190</v>
      </c>
    </row>
    <row r="158" spans="1:257" ht="42.75" hidden="1" customHeight="1" x14ac:dyDescent="0.25">
      <c r="A158" s="53" t="s">
        <v>162</v>
      </c>
      <c r="B158" s="53"/>
      <c r="C158" s="53"/>
      <c r="D158" s="65" t="s">
        <v>192</v>
      </c>
      <c r="E158" s="132">
        <f>SUM(E159)</f>
        <v>0</v>
      </c>
      <c r="F158" s="132">
        <f t="shared" ref="F158:Q158" si="57">SUM(F159)</f>
        <v>0</v>
      </c>
      <c r="G158" s="132">
        <f t="shared" si="57"/>
        <v>0</v>
      </c>
      <c r="H158" s="132">
        <f t="shared" si="57"/>
        <v>0</v>
      </c>
      <c r="I158" s="132">
        <f t="shared" si="57"/>
        <v>0</v>
      </c>
      <c r="J158" s="132">
        <f t="shared" si="57"/>
        <v>0</v>
      </c>
      <c r="K158" s="132">
        <f t="shared" si="57"/>
        <v>0</v>
      </c>
      <c r="L158" s="132">
        <f t="shared" si="57"/>
        <v>0</v>
      </c>
      <c r="M158" s="132">
        <f t="shared" si="57"/>
        <v>0</v>
      </c>
      <c r="N158" s="132">
        <f t="shared" si="57"/>
        <v>0</v>
      </c>
      <c r="O158" s="132">
        <f t="shared" si="57"/>
        <v>0</v>
      </c>
      <c r="P158" s="132">
        <f t="shared" si="57"/>
        <v>0</v>
      </c>
      <c r="Q158" s="132">
        <f t="shared" si="57"/>
        <v>0</v>
      </c>
    </row>
    <row r="159" spans="1:257" ht="35.25" hidden="1" customHeight="1" x14ac:dyDescent="0.25">
      <c r="A159" s="53" t="s">
        <v>163</v>
      </c>
      <c r="B159" s="53"/>
      <c r="C159" s="53"/>
      <c r="D159" s="65" t="s">
        <v>192</v>
      </c>
      <c r="E159" s="132">
        <f>SUM(E160:E161)</f>
        <v>0</v>
      </c>
      <c r="F159" s="132">
        <f t="shared" ref="F159:Q159" si="58">SUM(F160:F161)</f>
        <v>0</v>
      </c>
      <c r="G159" s="132">
        <f t="shared" si="58"/>
        <v>0</v>
      </c>
      <c r="H159" s="132">
        <f t="shared" si="58"/>
        <v>0</v>
      </c>
      <c r="I159" s="132">
        <f t="shared" si="58"/>
        <v>0</v>
      </c>
      <c r="J159" s="132">
        <f t="shared" si="58"/>
        <v>0</v>
      </c>
      <c r="K159" s="132">
        <f t="shared" si="58"/>
        <v>0</v>
      </c>
      <c r="L159" s="132">
        <f t="shared" si="58"/>
        <v>0</v>
      </c>
      <c r="M159" s="132">
        <f t="shared" si="58"/>
        <v>0</v>
      </c>
      <c r="N159" s="132">
        <f t="shared" si="58"/>
        <v>0</v>
      </c>
      <c r="O159" s="132">
        <f t="shared" si="58"/>
        <v>0</v>
      </c>
      <c r="P159" s="132">
        <f t="shared" si="58"/>
        <v>0</v>
      </c>
      <c r="Q159" s="132">
        <f t="shared" si="58"/>
        <v>0</v>
      </c>
      <c r="S159" s="285">
        <f>SUM(E159,J159)</f>
        <v>0</v>
      </c>
    </row>
    <row r="160" spans="1:257" ht="29.25" hidden="1" customHeight="1" x14ac:dyDescent="0.2">
      <c r="A160" s="46" t="s">
        <v>111</v>
      </c>
      <c r="B160" s="46" t="s">
        <v>357</v>
      </c>
      <c r="C160" s="46" t="s">
        <v>211</v>
      </c>
      <c r="D160" s="51" t="s">
        <v>110</v>
      </c>
      <c r="E160" s="133">
        <f>SUM(F160,I160)</f>
        <v>0</v>
      </c>
      <c r="F160" s="122"/>
      <c r="G160" s="128"/>
      <c r="H160" s="128"/>
      <c r="I160" s="128"/>
      <c r="J160" s="130">
        <f>SUM(K160,N160)</f>
        <v>0</v>
      </c>
      <c r="K160" s="128"/>
      <c r="L160" s="128"/>
      <c r="M160" s="128"/>
      <c r="N160" s="128"/>
      <c r="O160" s="128"/>
      <c r="P160" s="128"/>
      <c r="Q160" s="118">
        <f>SUM(E160,J160)</f>
        <v>0</v>
      </c>
    </row>
    <row r="161" spans="1:19" ht="27.75" hidden="1" customHeight="1" x14ac:dyDescent="0.2">
      <c r="A161" s="46" t="s">
        <v>112</v>
      </c>
      <c r="B161" s="46" t="s">
        <v>358</v>
      </c>
      <c r="C161" s="46" t="s">
        <v>212</v>
      </c>
      <c r="D161" s="51" t="s">
        <v>228</v>
      </c>
      <c r="E161" s="133"/>
      <c r="F161" s="126"/>
      <c r="G161" s="137"/>
      <c r="H161" s="137"/>
      <c r="I161" s="137"/>
      <c r="J161" s="118">
        <f>SUM(K161,N161)</f>
        <v>0</v>
      </c>
      <c r="K161" s="137"/>
      <c r="L161" s="137"/>
      <c r="M161" s="137"/>
      <c r="N161" s="137"/>
      <c r="O161" s="137"/>
      <c r="P161" s="137"/>
      <c r="Q161" s="118">
        <f>SUM(E161,J161)</f>
        <v>0</v>
      </c>
    </row>
    <row r="162" spans="1:19" s="5" customFormat="1" ht="34.5" customHeight="1" x14ac:dyDescent="0.25">
      <c r="A162" s="66"/>
      <c r="B162" s="66"/>
      <c r="C162" s="66"/>
      <c r="D162" s="54" t="s">
        <v>193</v>
      </c>
      <c r="E162" s="119">
        <f>SUM(E159,E142,E92,E68,E71,E156,E11)</f>
        <v>9005992</v>
      </c>
      <c r="F162" s="119">
        <f t="shared" ref="F162:Q162" si="59">SUM(F159,F142,F92,F68,F71,F156,F11)</f>
        <v>9005992</v>
      </c>
      <c r="G162" s="119">
        <f t="shared" si="59"/>
        <v>8115949</v>
      </c>
      <c r="H162" s="119">
        <f t="shared" si="59"/>
        <v>0</v>
      </c>
      <c r="I162" s="119">
        <f t="shared" si="59"/>
        <v>0</v>
      </c>
      <c r="J162" s="119">
        <f t="shared" si="59"/>
        <v>3083845</v>
      </c>
      <c r="K162" s="119">
        <f t="shared" si="59"/>
        <v>0</v>
      </c>
      <c r="L162" s="119">
        <f t="shared" si="59"/>
        <v>0</v>
      </c>
      <c r="M162" s="119">
        <f t="shared" si="59"/>
        <v>0</v>
      </c>
      <c r="N162" s="119">
        <f t="shared" si="59"/>
        <v>3083845</v>
      </c>
      <c r="O162" s="119">
        <f t="shared" si="59"/>
        <v>2978845</v>
      </c>
      <c r="P162" s="119">
        <f t="shared" si="59"/>
        <v>0</v>
      </c>
      <c r="Q162" s="119">
        <f t="shared" si="59"/>
        <v>12089837</v>
      </c>
      <c r="S162" s="285">
        <f>SUM(E162,J162)</f>
        <v>12089837</v>
      </c>
    </row>
    <row r="163" spans="1:19" s="6" customFormat="1" ht="34.5" customHeight="1" x14ac:dyDescent="0.25">
      <c r="A163" s="286"/>
      <c r="B163" s="286"/>
      <c r="C163" s="286"/>
      <c r="D163" s="287"/>
      <c r="E163" s="288"/>
      <c r="F163" s="288"/>
      <c r="G163" s="288"/>
      <c r="H163" s="288"/>
      <c r="I163" s="288"/>
      <c r="J163" s="288"/>
      <c r="K163" s="288"/>
      <c r="L163" s="288"/>
      <c r="M163" s="288"/>
      <c r="N163" s="288"/>
      <c r="O163" s="288"/>
      <c r="P163" s="288"/>
      <c r="Q163" s="288"/>
      <c r="S163" s="285"/>
    </row>
    <row r="164" spans="1:19" s="6" customFormat="1" ht="34.5" customHeight="1" x14ac:dyDescent="0.25">
      <c r="A164" s="286"/>
      <c r="B164" s="286"/>
      <c r="C164" s="286"/>
      <c r="D164" s="287"/>
      <c r="E164" s="288"/>
      <c r="F164" s="288"/>
      <c r="G164" s="288"/>
      <c r="H164" s="288"/>
      <c r="I164" s="288"/>
      <c r="J164" s="288"/>
      <c r="K164" s="288"/>
      <c r="L164" s="288"/>
      <c r="M164" s="288"/>
      <c r="N164" s="288"/>
      <c r="O164" s="288"/>
      <c r="P164" s="288"/>
      <c r="Q164" s="288"/>
      <c r="S164" s="285"/>
    </row>
    <row r="165" spans="1:19" s="289" customFormat="1" x14ac:dyDescent="0.2">
      <c r="C165" s="290"/>
      <c r="D165" s="291"/>
      <c r="E165" s="292"/>
      <c r="F165" s="292"/>
      <c r="G165" s="293"/>
      <c r="H165" s="293"/>
      <c r="I165" s="293"/>
      <c r="J165" s="294"/>
      <c r="K165" s="293"/>
      <c r="L165" s="293"/>
      <c r="M165" s="293"/>
      <c r="N165" s="293"/>
      <c r="O165" s="293"/>
      <c r="P165" s="293"/>
      <c r="Q165" s="292"/>
    </row>
    <row r="166" spans="1:19" s="289" customFormat="1" ht="14.25" customHeight="1" x14ac:dyDescent="0.2">
      <c r="C166" s="290"/>
      <c r="D166" s="291"/>
      <c r="E166" s="295"/>
      <c r="F166" s="295"/>
      <c r="J166" s="296"/>
      <c r="Q166" s="295"/>
    </row>
    <row r="167" spans="1:19" s="289" customFormat="1" ht="16.5" hidden="1" customHeight="1" x14ac:dyDescent="0.25">
      <c r="B167" s="297" t="s">
        <v>384</v>
      </c>
      <c r="C167" s="298"/>
      <c r="D167" s="299" t="s">
        <v>374</v>
      </c>
      <c r="E167" s="300">
        <f t="shared" ref="E167:Q167" si="60">SUM(E12,E13,E69,E72,E93,E144,E157)</f>
        <v>8871700</v>
      </c>
      <c r="F167" s="300">
        <f t="shared" si="60"/>
        <v>8871700</v>
      </c>
      <c r="G167" s="300">
        <f t="shared" si="60"/>
        <v>7150610</v>
      </c>
      <c r="H167" s="300">
        <f t="shared" si="60"/>
        <v>0</v>
      </c>
      <c r="I167" s="300">
        <f t="shared" si="60"/>
        <v>0</v>
      </c>
      <c r="J167" s="300">
        <f t="shared" si="60"/>
        <v>13730</v>
      </c>
      <c r="K167" s="300">
        <f t="shared" si="60"/>
        <v>0</v>
      </c>
      <c r="L167" s="300">
        <f t="shared" si="60"/>
        <v>0</v>
      </c>
      <c r="M167" s="300">
        <f t="shared" si="60"/>
        <v>0</v>
      </c>
      <c r="N167" s="300">
        <f t="shared" si="60"/>
        <v>13730</v>
      </c>
      <c r="O167" s="300">
        <f t="shared" si="60"/>
        <v>13730</v>
      </c>
      <c r="P167" s="300">
        <f t="shared" si="60"/>
        <v>0</v>
      </c>
      <c r="Q167" s="300">
        <f t="shared" si="60"/>
        <v>8885430</v>
      </c>
      <c r="R167" s="300"/>
    </row>
    <row r="168" spans="1:19" s="289" customFormat="1" ht="15.75" hidden="1" x14ac:dyDescent="0.25">
      <c r="B168" s="297" t="s">
        <v>385</v>
      </c>
      <c r="C168" s="298"/>
      <c r="D168" s="299" t="s">
        <v>375</v>
      </c>
      <c r="E168" s="300">
        <f>SUM(E74,E75,E77,E79,E80,E81,E82,E83,E84,E86)</f>
        <v>668248</v>
      </c>
      <c r="F168" s="300">
        <f>SUM(F74,F75,F77,F79,F80,F81,F82,F83,F84,F86)</f>
        <v>668248</v>
      </c>
      <c r="G168" s="300">
        <f>SUM(G74,G75,G77,G79,G80,G81,G82,G83,G84,G86)</f>
        <v>512341</v>
      </c>
      <c r="H168" s="300">
        <f t="shared" ref="H168:Q168" si="61">SUM(H74,H75,H77,H79,H80,H81,H82,H83,H84,H86)</f>
        <v>0</v>
      </c>
      <c r="I168" s="300">
        <f t="shared" si="61"/>
        <v>0</v>
      </c>
      <c r="J168" s="300">
        <f t="shared" si="61"/>
        <v>43913</v>
      </c>
      <c r="K168" s="300">
        <f t="shared" si="61"/>
        <v>0</v>
      </c>
      <c r="L168" s="300">
        <f t="shared" si="61"/>
        <v>0</v>
      </c>
      <c r="M168" s="300">
        <f t="shared" si="61"/>
        <v>0</v>
      </c>
      <c r="N168" s="300">
        <f t="shared" si="61"/>
        <v>43913</v>
      </c>
      <c r="O168" s="300">
        <f t="shared" si="61"/>
        <v>43913</v>
      </c>
      <c r="P168" s="300">
        <f t="shared" si="61"/>
        <v>0</v>
      </c>
      <c r="Q168" s="300">
        <f t="shared" si="61"/>
        <v>712161</v>
      </c>
    </row>
    <row r="169" spans="1:19" s="289" customFormat="1" ht="15.75" hidden="1" x14ac:dyDescent="0.25">
      <c r="B169" s="297">
        <v>2000</v>
      </c>
      <c r="C169" s="298"/>
      <c r="D169" s="299" t="s">
        <v>376</v>
      </c>
      <c r="E169" s="300">
        <f>SUM(E14,E16,E17)</f>
        <v>314300</v>
      </c>
      <c r="F169" s="300">
        <f t="shared" ref="F169:Q169" si="62">SUM(F14,F16,F17)</f>
        <v>314300</v>
      </c>
      <c r="G169" s="300">
        <f t="shared" si="62"/>
        <v>0</v>
      </c>
      <c r="H169" s="300">
        <f t="shared" si="62"/>
        <v>0</v>
      </c>
      <c r="I169" s="300">
        <f t="shared" si="62"/>
        <v>0</v>
      </c>
      <c r="J169" s="300">
        <f t="shared" si="62"/>
        <v>22220</v>
      </c>
      <c r="K169" s="300">
        <f t="shared" si="62"/>
        <v>0</v>
      </c>
      <c r="L169" s="300">
        <f t="shared" si="62"/>
        <v>0</v>
      </c>
      <c r="M169" s="300">
        <f t="shared" si="62"/>
        <v>0</v>
      </c>
      <c r="N169" s="300">
        <f t="shared" si="62"/>
        <v>22220</v>
      </c>
      <c r="O169" s="300">
        <f t="shared" si="62"/>
        <v>22220</v>
      </c>
      <c r="P169" s="300">
        <f t="shared" si="62"/>
        <v>0</v>
      </c>
      <c r="Q169" s="300">
        <f t="shared" si="62"/>
        <v>336520</v>
      </c>
    </row>
    <row r="170" spans="1:19" s="289" customFormat="1" ht="15.75" hidden="1" x14ac:dyDescent="0.25">
      <c r="B170" s="297" t="s">
        <v>386</v>
      </c>
      <c r="C170" s="298"/>
      <c r="D170" s="299" t="s">
        <v>377</v>
      </c>
      <c r="E170" s="300">
        <f>SUM(E22,E23,E25,E28,E31,E32,E94,E101,E105,E117,E127,E129,E132,E134,E137)</f>
        <v>-3036508</v>
      </c>
      <c r="F170" s="300">
        <f t="shared" ref="F170:Q170" si="63">SUM(F22,F23,F25,F28,F31,F32,F94,F101,F105,F117,F127,F129,F132,F134,F137)</f>
        <v>-3036508</v>
      </c>
      <c r="G170" s="300">
        <f t="shared" si="63"/>
        <v>362275</v>
      </c>
      <c r="H170" s="300">
        <f t="shared" si="63"/>
        <v>0</v>
      </c>
      <c r="I170" s="300">
        <f t="shared" si="63"/>
        <v>0</v>
      </c>
      <c r="J170" s="300">
        <f t="shared" si="63"/>
        <v>90828</v>
      </c>
      <c r="K170" s="300">
        <f t="shared" si="63"/>
        <v>0</v>
      </c>
      <c r="L170" s="300">
        <f t="shared" si="63"/>
        <v>0</v>
      </c>
      <c r="M170" s="300">
        <f t="shared" si="63"/>
        <v>0</v>
      </c>
      <c r="N170" s="300">
        <f t="shared" si="63"/>
        <v>90828</v>
      </c>
      <c r="O170" s="300">
        <f t="shared" si="63"/>
        <v>90828</v>
      </c>
      <c r="P170" s="300">
        <f t="shared" si="63"/>
        <v>0</v>
      </c>
      <c r="Q170" s="300">
        <f t="shared" si="63"/>
        <v>-2945680</v>
      </c>
    </row>
    <row r="171" spans="1:19" s="289" customFormat="1" ht="15" hidden="1" customHeight="1" x14ac:dyDescent="0.25">
      <c r="B171" s="297" t="s">
        <v>387</v>
      </c>
      <c r="C171" s="298"/>
      <c r="D171" s="299" t="s">
        <v>378</v>
      </c>
      <c r="E171" s="300">
        <f>SUM(E145:E150)</f>
        <v>172324</v>
      </c>
      <c r="F171" s="300">
        <f t="shared" ref="F171:Q171" si="64">SUM(F145:F150)</f>
        <v>172324</v>
      </c>
      <c r="G171" s="300">
        <f t="shared" si="64"/>
        <v>90723</v>
      </c>
      <c r="H171" s="300">
        <f t="shared" si="64"/>
        <v>0</v>
      </c>
      <c r="I171" s="300">
        <f t="shared" si="64"/>
        <v>0</v>
      </c>
      <c r="J171" s="300">
        <f t="shared" si="64"/>
        <v>838123</v>
      </c>
      <c r="K171" s="300">
        <f t="shared" si="64"/>
        <v>0</v>
      </c>
      <c r="L171" s="300">
        <f t="shared" si="64"/>
        <v>0</v>
      </c>
      <c r="M171" s="300">
        <f t="shared" si="64"/>
        <v>0</v>
      </c>
      <c r="N171" s="300">
        <f t="shared" si="64"/>
        <v>838123</v>
      </c>
      <c r="O171" s="300">
        <f t="shared" si="64"/>
        <v>838123</v>
      </c>
      <c r="P171" s="300">
        <f t="shared" si="64"/>
        <v>0</v>
      </c>
      <c r="Q171" s="300">
        <f t="shared" si="64"/>
        <v>1010447</v>
      </c>
    </row>
    <row r="172" spans="1:19" s="289" customFormat="1" ht="15.75" hidden="1" x14ac:dyDescent="0.25">
      <c r="B172" s="297" t="s">
        <v>388</v>
      </c>
      <c r="C172" s="298"/>
      <c r="D172" s="299" t="s">
        <v>379</v>
      </c>
      <c r="E172" s="300">
        <f>SUM(E87,E41)</f>
        <v>0</v>
      </c>
      <c r="F172" s="300">
        <f t="shared" ref="F172:Q172" si="65">SUM(F87,F41)</f>
        <v>0</v>
      </c>
      <c r="G172" s="300">
        <f t="shared" si="65"/>
        <v>0</v>
      </c>
      <c r="H172" s="300">
        <f t="shared" si="65"/>
        <v>0</v>
      </c>
      <c r="I172" s="300">
        <f t="shared" si="65"/>
        <v>0</v>
      </c>
      <c r="J172" s="300">
        <f t="shared" si="65"/>
        <v>0</v>
      </c>
      <c r="K172" s="300">
        <f t="shared" si="65"/>
        <v>0</v>
      </c>
      <c r="L172" s="300">
        <f t="shared" si="65"/>
        <v>0</v>
      </c>
      <c r="M172" s="300">
        <f t="shared" si="65"/>
        <v>0</v>
      </c>
      <c r="N172" s="300">
        <f t="shared" si="65"/>
        <v>0</v>
      </c>
      <c r="O172" s="300">
        <f t="shared" si="65"/>
        <v>0</v>
      </c>
      <c r="P172" s="300">
        <f t="shared" si="65"/>
        <v>0</v>
      </c>
      <c r="Q172" s="300">
        <f t="shared" si="65"/>
        <v>0</v>
      </c>
    </row>
    <row r="173" spans="1:19" s="289" customFormat="1" ht="15.75" hidden="1" x14ac:dyDescent="0.25">
      <c r="B173" s="297" t="s">
        <v>389</v>
      </c>
      <c r="C173" s="298"/>
      <c r="D173" s="299" t="s">
        <v>381</v>
      </c>
      <c r="E173" s="300">
        <f>SUM(E33,E34,E38,E39,E40,E44)</f>
        <v>1685928</v>
      </c>
      <c r="F173" s="300">
        <f t="shared" ref="F173:I173" si="66">SUM(F33,F34,F38,F39,F40,F44)</f>
        <v>1685928</v>
      </c>
      <c r="G173" s="300">
        <f t="shared" si="66"/>
        <v>0</v>
      </c>
      <c r="H173" s="300">
        <f t="shared" si="66"/>
        <v>0</v>
      </c>
      <c r="I173" s="300">
        <f t="shared" si="66"/>
        <v>0</v>
      </c>
      <c r="J173" s="300">
        <f>SUM(J36,J39,J40,J44)</f>
        <v>320031</v>
      </c>
      <c r="K173" s="300">
        <f t="shared" ref="K173:Q173" si="67">SUM(K36,K39,K40,K44)</f>
        <v>0</v>
      </c>
      <c r="L173" s="300">
        <f t="shared" si="67"/>
        <v>0</v>
      </c>
      <c r="M173" s="300">
        <f t="shared" si="67"/>
        <v>0</v>
      </c>
      <c r="N173" s="300">
        <f t="shared" si="67"/>
        <v>320031</v>
      </c>
      <c r="O173" s="300">
        <f t="shared" si="67"/>
        <v>320031</v>
      </c>
      <c r="P173" s="300">
        <f t="shared" si="67"/>
        <v>0</v>
      </c>
      <c r="Q173" s="300">
        <f t="shared" si="67"/>
        <v>2005959</v>
      </c>
    </row>
    <row r="174" spans="1:19" s="289" customFormat="1" ht="15.75" hidden="1" x14ac:dyDescent="0.25">
      <c r="B174" s="297" t="s">
        <v>391</v>
      </c>
      <c r="C174" s="298"/>
      <c r="D174" s="299" t="s">
        <v>390</v>
      </c>
      <c r="E174" s="300">
        <f>SUM(E45)</f>
        <v>0</v>
      </c>
      <c r="F174" s="300">
        <f>SUM(F45)</f>
        <v>0</v>
      </c>
      <c r="G174" s="300">
        <f>SUM(G45)</f>
        <v>0</v>
      </c>
      <c r="H174" s="300">
        <f>SUM(H45)</f>
        <v>0</v>
      </c>
      <c r="I174" s="300">
        <f>SUM(I45)</f>
        <v>0</v>
      </c>
      <c r="J174" s="300">
        <f>SUM(J90)</f>
        <v>0</v>
      </c>
      <c r="K174" s="300">
        <f t="shared" ref="K174:Q174" si="68">SUM(K90)</f>
        <v>0</v>
      </c>
      <c r="L174" s="300">
        <f t="shared" si="68"/>
        <v>0</v>
      </c>
      <c r="M174" s="300">
        <f t="shared" si="68"/>
        <v>0</v>
      </c>
      <c r="N174" s="300">
        <f t="shared" si="68"/>
        <v>0</v>
      </c>
      <c r="O174" s="300">
        <f t="shared" si="68"/>
        <v>0</v>
      </c>
      <c r="P174" s="300">
        <f t="shared" si="68"/>
        <v>0</v>
      </c>
      <c r="Q174" s="300">
        <f t="shared" si="68"/>
        <v>0</v>
      </c>
    </row>
    <row r="175" spans="1:19" s="289" customFormat="1" ht="15.75" hidden="1" x14ac:dyDescent="0.25">
      <c r="B175" s="297" t="s">
        <v>392</v>
      </c>
      <c r="C175" s="298"/>
      <c r="D175" s="299" t="s">
        <v>382</v>
      </c>
      <c r="E175" s="300">
        <f>SUM(E47)</f>
        <v>0</v>
      </c>
      <c r="F175" s="300">
        <f t="shared" ref="F175:Q175" si="69">SUM(F47)</f>
        <v>0</v>
      </c>
      <c r="G175" s="300">
        <f t="shared" si="69"/>
        <v>0</v>
      </c>
      <c r="H175" s="300">
        <f t="shared" si="69"/>
        <v>0</v>
      </c>
      <c r="I175" s="300">
        <f t="shared" si="69"/>
        <v>0</v>
      </c>
      <c r="J175" s="300">
        <f t="shared" si="69"/>
        <v>0</v>
      </c>
      <c r="K175" s="300">
        <f t="shared" si="69"/>
        <v>0</v>
      </c>
      <c r="L175" s="300">
        <f t="shared" si="69"/>
        <v>0</v>
      </c>
      <c r="M175" s="300">
        <f t="shared" si="69"/>
        <v>0</v>
      </c>
      <c r="N175" s="300">
        <f t="shared" si="69"/>
        <v>0</v>
      </c>
      <c r="O175" s="300">
        <f t="shared" si="69"/>
        <v>0</v>
      </c>
      <c r="P175" s="300">
        <f t="shared" si="69"/>
        <v>0</v>
      </c>
      <c r="Q175" s="300">
        <f t="shared" si="69"/>
        <v>0</v>
      </c>
    </row>
    <row r="176" spans="1:19" s="289" customFormat="1" ht="15.75" hidden="1" x14ac:dyDescent="0.25">
      <c r="B176" s="297" t="s">
        <v>393</v>
      </c>
      <c r="C176" s="298"/>
      <c r="D176" s="299" t="s">
        <v>394</v>
      </c>
      <c r="E176" s="300">
        <f>SUM(E46)</f>
        <v>0</v>
      </c>
      <c r="F176" s="300">
        <f t="shared" ref="F176:Q176" si="70">SUM(F46)</f>
        <v>0</v>
      </c>
      <c r="G176" s="300">
        <f t="shared" si="70"/>
        <v>0</v>
      </c>
      <c r="H176" s="300">
        <f t="shared" si="70"/>
        <v>0</v>
      </c>
      <c r="I176" s="300">
        <f t="shared" si="70"/>
        <v>0</v>
      </c>
      <c r="J176" s="300">
        <f t="shared" si="70"/>
        <v>0</v>
      </c>
      <c r="K176" s="300">
        <f t="shared" si="70"/>
        <v>0</v>
      </c>
      <c r="L176" s="300">
        <f t="shared" si="70"/>
        <v>0</v>
      </c>
      <c r="M176" s="300">
        <f t="shared" si="70"/>
        <v>0</v>
      </c>
      <c r="N176" s="300">
        <f t="shared" si="70"/>
        <v>0</v>
      </c>
      <c r="O176" s="300">
        <f t="shared" si="70"/>
        <v>0</v>
      </c>
      <c r="P176" s="300">
        <f t="shared" si="70"/>
        <v>0</v>
      </c>
      <c r="Q176" s="300">
        <f t="shared" si="70"/>
        <v>0</v>
      </c>
    </row>
    <row r="177" spans="2:17" s="289" customFormat="1" ht="17.25" hidden="1" customHeight="1" x14ac:dyDescent="0.25">
      <c r="B177" s="297" t="s">
        <v>395</v>
      </c>
      <c r="C177" s="298"/>
      <c r="D177" s="299" t="s">
        <v>383</v>
      </c>
      <c r="E177" s="300">
        <f>SUM(E154,E89,E48,E151)</f>
        <v>0</v>
      </c>
      <c r="F177" s="300">
        <f t="shared" ref="F177:Q177" si="71">SUM(F154,F89,F48,F151)</f>
        <v>0</v>
      </c>
      <c r="G177" s="300">
        <f t="shared" si="71"/>
        <v>0</v>
      </c>
      <c r="H177" s="300">
        <f t="shared" si="71"/>
        <v>0</v>
      </c>
      <c r="I177" s="300">
        <f t="shared" si="71"/>
        <v>0</v>
      </c>
      <c r="J177" s="300">
        <f t="shared" si="71"/>
        <v>0</v>
      </c>
      <c r="K177" s="300">
        <f t="shared" si="71"/>
        <v>0</v>
      </c>
      <c r="L177" s="300">
        <f t="shared" si="71"/>
        <v>0</v>
      </c>
      <c r="M177" s="300">
        <f t="shared" si="71"/>
        <v>0</v>
      </c>
      <c r="N177" s="300">
        <f t="shared" si="71"/>
        <v>0</v>
      </c>
      <c r="O177" s="300">
        <f t="shared" si="71"/>
        <v>0</v>
      </c>
      <c r="P177" s="300">
        <f t="shared" si="71"/>
        <v>0</v>
      </c>
      <c r="Q177" s="300">
        <f t="shared" si="71"/>
        <v>0</v>
      </c>
    </row>
    <row r="178" spans="2:17" s="289" customFormat="1" ht="15" hidden="1" customHeight="1" x14ac:dyDescent="0.25">
      <c r="B178" s="297"/>
      <c r="C178" s="298"/>
      <c r="D178" s="299" t="s">
        <v>396</v>
      </c>
      <c r="E178" s="300">
        <f>SUM(E49)</f>
        <v>0</v>
      </c>
      <c r="F178" s="300">
        <f t="shared" ref="F178:Q178" si="72">SUM(F49)</f>
        <v>0</v>
      </c>
      <c r="G178" s="300">
        <f t="shared" si="72"/>
        <v>0</v>
      </c>
      <c r="H178" s="300">
        <f t="shared" si="72"/>
        <v>0</v>
      </c>
      <c r="I178" s="300">
        <f t="shared" si="72"/>
        <v>0</v>
      </c>
      <c r="J178" s="300">
        <f t="shared" si="72"/>
        <v>0</v>
      </c>
      <c r="K178" s="300">
        <f t="shared" si="72"/>
        <v>0</v>
      </c>
      <c r="L178" s="300">
        <f t="shared" si="72"/>
        <v>0</v>
      </c>
      <c r="M178" s="300">
        <f t="shared" si="72"/>
        <v>0</v>
      </c>
      <c r="N178" s="300">
        <f t="shared" si="72"/>
        <v>0</v>
      </c>
      <c r="O178" s="300">
        <f t="shared" si="72"/>
        <v>0</v>
      </c>
      <c r="P178" s="300">
        <f t="shared" si="72"/>
        <v>0</v>
      </c>
      <c r="Q178" s="300">
        <f t="shared" si="72"/>
        <v>0</v>
      </c>
    </row>
    <row r="179" spans="2:17" s="289" customFormat="1" ht="14.25" hidden="1" customHeight="1" x14ac:dyDescent="0.25">
      <c r="B179" s="297"/>
      <c r="C179" s="298"/>
      <c r="D179" s="299" t="s">
        <v>397</v>
      </c>
      <c r="E179" s="300">
        <f>SUM(E51)</f>
        <v>0</v>
      </c>
      <c r="F179" s="300">
        <f t="shared" ref="F179:Q179" si="73">SUM(F51)</f>
        <v>0</v>
      </c>
      <c r="G179" s="300">
        <f t="shared" si="73"/>
        <v>0</v>
      </c>
      <c r="H179" s="300">
        <f t="shared" si="73"/>
        <v>0</v>
      </c>
      <c r="I179" s="300">
        <f t="shared" si="73"/>
        <v>0</v>
      </c>
      <c r="J179" s="300">
        <f t="shared" si="73"/>
        <v>0</v>
      </c>
      <c r="K179" s="300">
        <f t="shared" si="73"/>
        <v>0</v>
      </c>
      <c r="L179" s="300">
        <f t="shared" si="73"/>
        <v>0</v>
      </c>
      <c r="M179" s="300">
        <f t="shared" si="73"/>
        <v>0</v>
      </c>
      <c r="N179" s="300">
        <f t="shared" si="73"/>
        <v>0</v>
      </c>
      <c r="O179" s="300">
        <f t="shared" si="73"/>
        <v>0</v>
      </c>
      <c r="P179" s="300">
        <f t="shared" si="73"/>
        <v>0</v>
      </c>
      <c r="Q179" s="300">
        <f t="shared" si="73"/>
        <v>0</v>
      </c>
    </row>
    <row r="180" spans="2:17" s="289" customFormat="1" ht="15.75" hidden="1" x14ac:dyDescent="0.25">
      <c r="B180" s="297"/>
      <c r="C180" s="298"/>
      <c r="D180" s="299" t="s">
        <v>404</v>
      </c>
      <c r="E180" s="300">
        <f>SUM(E50)</f>
        <v>0</v>
      </c>
      <c r="F180" s="300">
        <f t="shared" ref="F180:Q180" si="74">SUM(F50)</f>
        <v>0</v>
      </c>
      <c r="G180" s="300">
        <f t="shared" si="74"/>
        <v>0</v>
      </c>
      <c r="H180" s="300">
        <f t="shared" si="74"/>
        <v>0</v>
      </c>
      <c r="I180" s="300">
        <f t="shared" si="74"/>
        <v>0</v>
      </c>
      <c r="J180" s="300">
        <f t="shared" si="74"/>
        <v>1650000</v>
      </c>
      <c r="K180" s="300">
        <f t="shared" si="74"/>
        <v>0</v>
      </c>
      <c r="L180" s="300">
        <f t="shared" si="74"/>
        <v>0</v>
      </c>
      <c r="M180" s="300">
        <f t="shared" si="74"/>
        <v>0</v>
      </c>
      <c r="N180" s="300">
        <f t="shared" si="74"/>
        <v>1650000</v>
      </c>
      <c r="O180" s="300">
        <f t="shared" si="74"/>
        <v>1650000</v>
      </c>
      <c r="P180" s="300">
        <f t="shared" si="74"/>
        <v>0</v>
      </c>
      <c r="Q180" s="300">
        <f t="shared" si="74"/>
        <v>1650000</v>
      </c>
    </row>
    <row r="181" spans="2:17" s="289" customFormat="1" ht="15.75" hidden="1" x14ac:dyDescent="0.25">
      <c r="B181" s="297" t="s">
        <v>402</v>
      </c>
      <c r="C181" s="298"/>
      <c r="D181" s="299" t="s">
        <v>403</v>
      </c>
      <c r="E181" s="300">
        <f>SUM(E52)</f>
        <v>0</v>
      </c>
      <c r="F181" s="300">
        <f t="shared" ref="F181:Q181" si="75">SUM(F52)</f>
        <v>0</v>
      </c>
      <c r="G181" s="300">
        <f t="shared" si="75"/>
        <v>0</v>
      </c>
      <c r="H181" s="300">
        <f t="shared" si="75"/>
        <v>0</v>
      </c>
      <c r="I181" s="300">
        <f t="shared" si="75"/>
        <v>0</v>
      </c>
      <c r="J181" s="300">
        <f t="shared" si="75"/>
        <v>0</v>
      </c>
      <c r="K181" s="300">
        <f t="shared" si="75"/>
        <v>0</v>
      </c>
      <c r="L181" s="300">
        <f t="shared" si="75"/>
        <v>0</v>
      </c>
      <c r="M181" s="300">
        <f t="shared" si="75"/>
        <v>0</v>
      </c>
      <c r="N181" s="300">
        <f t="shared" si="75"/>
        <v>0</v>
      </c>
      <c r="O181" s="300">
        <f t="shared" si="75"/>
        <v>0</v>
      </c>
      <c r="P181" s="300">
        <f t="shared" si="75"/>
        <v>0</v>
      </c>
      <c r="Q181" s="300">
        <f t="shared" si="75"/>
        <v>0</v>
      </c>
    </row>
    <row r="182" spans="2:17" s="289" customFormat="1" ht="15.75" hidden="1" x14ac:dyDescent="0.25">
      <c r="B182" s="297" t="s">
        <v>398</v>
      </c>
      <c r="C182" s="298"/>
      <c r="D182" s="299" t="s">
        <v>380</v>
      </c>
      <c r="E182" s="300">
        <f>SUM(E161)</f>
        <v>0</v>
      </c>
      <c r="F182" s="300">
        <f t="shared" ref="F182:Q182" si="76">SUM(F161)</f>
        <v>0</v>
      </c>
      <c r="G182" s="300">
        <f t="shared" si="76"/>
        <v>0</v>
      </c>
      <c r="H182" s="300">
        <f t="shared" si="76"/>
        <v>0</v>
      </c>
      <c r="I182" s="300">
        <f t="shared" si="76"/>
        <v>0</v>
      </c>
      <c r="J182" s="300">
        <f t="shared" si="76"/>
        <v>0</v>
      </c>
      <c r="K182" s="300">
        <f t="shared" si="76"/>
        <v>0</v>
      </c>
      <c r="L182" s="300">
        <f t="shared" si="76"/>
        <v>0</v>
      </c>
      <c r="M182" s="300">
        <f t="shared" si="76"/>
        <v>0</v>
      </c>
      <c r="N182" s="300">
        <f t="shared" si="76"/>
        <v>0</v>
      </c>
      <c r="O182" s="300">
        <f t="shared" si="76"/>
        <v>0</v>
      </c>
      <c r="P182" s="300">
        <f t="shared" si="76"/>
        <v>0</v>
      </c>
      <c r="Q182" s="300">
        <f t="shared" si="76"/>
        <v>0</v>
      </c>
    </row>
    <row r="183" spans="2:17" s="289" customFormat="1" ht="15.75" hidden="1" x14ac:dyDescent="0.25">
      <c r="B183" s="297"/>
      <c r="C183" s="298"/>
      <c r="D183" s="299" t="s">
        <v>401</v>
      </c>
      <c r="E183" s="300">
        <f>SUM(E55)</f>
        <v>0</v>
      </c>
      <c r="F183" s="300">
        <f t="shared" ref="F183:O183" si="77">SUM(F55)</f>
        <v>0</v>
      </c>
      <c r="G183" s="300">
        <f t="shared" si="77"/>
        <v>0</v>
      </c>
      <c r="H183" s="300">
        <f t="shared" si="77"/>
        <v>0</v>
      </c>
      <c r="I183" s="300">
        <f t="shared" si="77"/>
        <v>0</v>
      </c>
      <c r="J183" s="300">
        <f t="shared" si="77"/>
        <v>0</v>
      </c>
      <c r="K183" s="300">
        <f t="shared" si="77"/>
        <v>0</v>
      </c>
      <c r="L183" s="300">
        <f t="shared" si="77"/>
        <v>0</v>
      </c>
      <c r="M183" s="300">
        <f t="shared" si="77"/>
        <v>0</v>
      </c>
      <c r="N183" s="300">
        <f t="shared" si="77"/>
        <v>0</v>
      </c>
      <c r="O183" s="300">
        <f t="shared" si="77"/>
        <v>0</v>
      </c>
      <c r="P183" s="300">
        <f t="shared" ref="P183" si="78">SUM(P55,P56,P140)</f>
        <v>0</v>
      </c>
      <c r="Q183" s="300">
        <f>SUM(Q55)</f>
        <v>0</v>
      </c>
    </row>
    <row r="184" spans="2:17" s="289" customFormat="1" ht="12.75" hidden="1" customHeight="1" x14ac:dyDescent="0.25">
      <c r="B184" s="297" t="s">
        <v>415</v>
      </c>
      <c r="C184" s="298"/>
      <c r="D184" s="299" t="s">
        <v>440</v>
      </c>
      <c r="E184" s="300">
        <f>SUM(E54)</f>
        <v>330000</v>
      </c>
      <c r="F184" s="300">
        <f t="shared" ref="F184:Q184" si="79">SUM(F54)</f>
        <v>330000</v>
      </c>
      <c r="G184" s="300">
        <f t="shared" si="79"/>
        <v>0</v>
      </c>
      <c r="H184" s="300">
        <f t="shared" si="79"/>
        <v>0</v>
      </c>
      <c r="I184" s="300">
        <f t="shared" si="79"/>
        <v>0</v>
      </c>
      <c r="J184" s="300">
        <f t="shared" si="79"/>
        <v>0</v>
      </c>
      <c r="K184" s="300">
        <f t="shared" si="79"/>
        <v>0</v>
      </c>
      <c r="L184" s="300">
        <f t="shared" si="79"/>
        <v>0</v>
      </c>
      <c r="M184" s="300">
        <f t="shared" si="79"/>
        <v>0</v>
      </c>
      <c r="N184" s="300">
        <f t="shared" si="79"/>
        <v>0</v>
      </c>
      <c r="O184" s="300">
        <f t="shared" si="79"/>
        <v>0</v>
      </c>
      <c r="P184" s="300">
        <f t="shared" si="79"/>
        <v>0</v>
      </c>
      <c r="Q184" s="300">
        <f t="shared" si="79"/>
        <v>330000</v>
      </c>
    </row>
    <row r="185" spans="2:17" s="289" customFormat="1" ht="15.75" hidden="1" x14ac:dyDescent="0.25">
      <c r="B185" s="297" t="s">
        <v>399</v>
      </c>
      <c r="C185" s="298"/>
      <c r="D185" s="299" t="s">
        <v>400</v>
      </c>
      <c r="E185" s="300">
        <f>SUM(E56)</f>
        <v>0</v>
      </c>
      <c r="F185" s="300">
        <f t="shared" ref="F185:O185" si="80">SUM(F56)</f>
        <v>0</v>
      </c>
      <c r="G185" s="300">
        <f t="shared" si="80"/>
        <v>0</v>
      </c>
      <c r="H185" s="300">
        <f t="shared" si="80"/>
        <v>0</v>
      </c>
      <c r="I185" s="300">
        <f t="shared" si="80"/>
        <v>0</v>
      </c>
      <c r="J185" s="300">
        <f t="shared" si="80"/>
        <v>105000</v>
      </c>
      <c r="K185" s="300">
        <f t="shared" si="80"/>
        <v>0</v>
      </c>
      <c r="L185" s="300">
        <f t="shared" si="80"/>
        <v>0</v>
      </c>
      <c r="M185" s="300">
        <f t="shared" si="80"/>
        <v>0</v>
      </c>
      <c r="N185" s="300">
        <f t="shared" si="80"/>
        <v>105000</v>
      </c>
      <c r="O185" s="300">
        <f t="shared" si="80"/>
        <v>0</v>
      </c>
      <c r="P185" s="300">
        <f t="shared" ref="P185" si="81">SUM(P53:P54)</f>
        <v>0</v>
      </c>
      <c r="Q185" s="300">
        <f>SUM(Q56)</f>
        <v>105000</v>
      </c>
    </row>
    <row r="186" spans="2:17" s="289" customFormat="1" hidden="1" x14ac:dyDescent="0.2">
      <c r="B186" s="301"/>
      <c r="C186" s="290"/>
      <c r="D186" s="291"/>
      <c r="E186" s="295"/>
      <c r="F186" s="295"/>
      <c r="J186" s="296"/>
      <c r="Q186" s="295"/>
    </row>
    <row r="187" spans="2:17" s="289" customFormat="1" ht="15.75" hidden="1" x14ac:dyDescent="0.25">
      <c r="B187" s="301"/>
      <c r="C187" s="290"/>
      <c r="D187" s="291"/>
      <c r="E187" s="302">
        <f>SUM(E167:E185)</f>
        <v>9005992</v>
      </c>
      <c r="F187" s="302">
        <f t="shared" ref="F187:Q187" si="82">SUM(F167:F185)</f>
        <v>9005992</v>
      </c>
      <c r="G187" s="302">
        <f t="shared" si="82"/>
        <v>8115949</v>
      </c>
      <c r="H187" s="302">
        <f t="shared" si="82"/>
        <v>0</v>
      </c>
      <c r="I187" s="302">
        <f t="shared" si="82"/>
        <v>0</v>
      </c>
      <c r="J187" s="302">
        <f t="shared" si="82"/>
        <v>3083845</v>
      </c>
      <c r="K187" s="302">
        <f t="shared" si="82"/>
        <v>0</v>
      </c>
      <c r="L187" s="302">
        <f t="shared" si="82"/>
        <v>0</v>
      </c>
      <c r="M187" s="302">
        <f t="shared" si="82"/>
        <v>0</v>
      </c>
      <c r="N187" s="302">
        <f t="shared" si="82"/>
        <v>3083845</v>
      </c>
      <c r="O187" s="302">
        <f t="shared" si="82"/>
        <v>2978845</v>
      </c>
      <c r="P187" s="302">
        <f t="shared" si="82"/>
        <v>0</v>
      </c>
      <c r="Q187" s="302">
        <f t="shared" si="82"/>
        <v>12089837</v>
      </c>
    </row>
    <row r="188" spans="2:17" s="289" customFormat="1" ht="12.75" hidden="1" customHeight="1" x14ac:dyDescent="0.2">
      <c r="B188" s="301"/>
      <c r="C188" s="290"/>
      <c r="D188" s="303" t="s">
        <v>407</v>
      </c>
      <c r="E188" s="295"/>
      <c r="F188" s="295"/>
      <c r="J188" s="296"/>
      <c r="Q188" s="295"/>
    </row>
    <row r="189" spans="2:17" s="289" customFormat="1" ht="15.75" hidden="1" x14ac:dyDescent="0.25">
      <c r="B189" s="301"/>
      <c r="C189" s="290"/>
      <c r="D189" s="299" t="s">
        <v>405</v>
      </c>
      <c r="E189" s="304">
        <f>SUM(E76,E78)</f>
        <v>241628</v>
      </c>
      <c r="F189" s="304">
        <f t="shared" ref="F189:Q189" si="83">SUM(F76,F78)</f>
        <v>241628</v>
      </c>
      <c r="G189" s="304">
        <f t="shared" si="83"/>
        <v>187241</v>
      </c>
      <c r="H189" s="304">
        <f t="shared" si="83"/>
        <v>0</v>
      </c>
      <c r="I189" s="304">
        <f t="shared" si="83"/>
        <v>0</v>
      </c>
      <c r="J189" s="304">
        <f t="shared" si="83"/>
        <v>43913</v>
      </c>
      <c r="K189" s="304">
        <f t="shared" si="83"/>
        <v>0</v>
      </c>
      <c r="L189" s="304">
        <f t="shared" si="83"/>
        <v>0</v>
      </c>
      <c r="M189" s="304">
        <f t="shared" si="83"/>
        <v>0</v>
      </c>
      <c r="N189" s="304">
        <f t="shared" si="83"/>
        <v>43913</v>
      </c>
      <c r="O189" s="304">
        <f t="shared" si="83"/>
        <v>43913</v>
      </c>
      <c r="P189" s="304">
        <f t="shared" si="83"/>
        <v>0</v>
      </c>
      <c r="Q189" s="304">
        <f t="shared" si="83"/>
        <v>285541</v>
      </c>
    </row>
    <row r="190" spans="2:17" s="289" customFormat="1" ht="15.75" hidden="1" x14ac:dyDescent="0.25">
      <c r="B190" s="301"/>
      <c r="C190" s="290"/>
      <c r="D190" s="299" t="s">
        <v>406</v>
      </c>
      <c r="E190" s="304">
        <f>SUM(E15)</f>
        <v>0</v>
      </c>
      <c r="F190" s="304">
        <f t="shared" ref="F190:Q190" si="84">SUM(F15)</f>
        <v>0</v>
      </c>
      <c r="G190" s="304">
        <f t="shared" si="84"/>
        <v>0</v>
      </c>
      <c r="H190" s="304">
        <f t="shared" si="84"/>
        <v>0</v>
      </c>
      <c r="I190" s="304">
        <f t="shared" si="84"/>
        <v>0</v>
      </c>
      <c r="J190" s="304">
        <f t="shared" si="84"/>
        <v>0</v>
      </c>
      <c r="K190" s="304">
        <f t="shared" si="84"/>
        <v>0</v>
      </c>
      <c r="L190" s="304">
        <f t="shared" si="84"/>
        <v>0</v>
      </c>
      <c r="M190" s="304">
        <f t="shared" si="84"/>
        <v>0</v>
      </c>
      <c r="N190" s="304">
        <f t="shared" si="84"/>
        <v>0</v>
      </c>
      <c r="O190" s="304">
        <f t="shared" si="84"/>
        <v>0</v>
      </c>
      <c r="P190" s="304">
        <f t="shared" si="84"/>
        <v>0</v>
      </c>
      <c r="Q190" s="304">
        <f t="shared" si="84"/>
        <v>0</v>
      </c>
    </row>
    <row r="191" spans="2:17" s="289" customFormat="1" hidden="1" x14ac:dyDescent="0.2">
      <c r="B191" s="301"/>
      <c r="C191" s="290"/>
      <c r="D191" s="303" t="s">
        <v>446</v>
      </c>
      <c r="E191" s="295"/>
      <c r="F191" s="295"/>
      <c r="J191" s="296"/>
      <c r="Q191" s="295"/>
    </row>
    <row r="192" spans="2:17" s="289" customFormat="1" ht="12.75" hidden="1" customHeight="1" x14ac:dyDescent="0.2">
      <c r="C192" s="290"/>
      <c r="D192" s="303" t="s">
        <v>447</v>
      </c>
      <c r="E192" s="295"/>
      <c r="F192" s="295"/>
      <c r="J192" s="296"/>
      <c r="Q192" s="295"/>
    </row>
    <row r="193" spans="1:17" s="289" customFormat="1" x14ac:dyDescent="0.2">
      <c r="C193" s="290"/>
      <c r="D193" s="291"/>
      <c r="E193" s="295"/>
      <c r="F193" s="295"/>
      <c r="J193" s="296"/>
      <c r="Q193" s="295"/>
    </row>
    <row r="194" spans="1:17" s="289" customFormat="1" x14ac:dyDescent="0.2">
      <c r="A194" s="472"/>
      <c r="B194" s="472"/>
      <c r="C194" s="472"/>
      <c r="D194" s="473"/>
      <c r="E194" s="295"/>
      <c r="F194" s="295"/>
      <c r="J194" s="296"/>
      <c r="Q194" s="295"/>
    </row>
    <row r="195" spans="1:17" s="289" customFormat="1" x14ac:dyDescent="0.2">
      <c r="C195" s="290"/>
      <c r="D195" s="291"/>
      <c r="E195" s="295"/>
      <c r="F195" s="295"/>
      <c r="J195" s="296"/>
      <c r="Q195" s="295"/>
    </row>
    <row r="196" spans="1:17" s="289" customFormat="1" ht="12.75" customHeight="1" x14ac:dyDescent="0.2">
      <c r="C196" s="290"/>
      <c r="D196" s="291"/>
      <c r="E196" s="295"/>
      <c r="F196" s="295"/>
      <c r="J196" s="296"/>
      <c r="Q196" s="295"/>
    </row>
    <row r="197" spans="1:17" s="289" customFormat="1" x14ac:dyDescent="0.2">
      <c r="C197" s="290"/>
      <c r="D197" s="291"/>
      <c r="E197" s="295"/>
      <c r="F197" s="295"/>
      <c r="J197" s="296"/>
      <c r="Q197" s="295"/>
    </row>
    <row r="198" spans="1:17" s="289" customFormat="1" x14ac:dyDescent="0.2">
      <c r="C198" s="290"/>
      <c r="D198" s="291"/>
      <c r="E198" s="295"/>
      <c r="F198" s="295"/>
      <c r="J198" s="296"/>
      <c r="Q198" s="295"/>
    </row>
    <row r="199" spans="1:17" s="289" customFormat="1" x14ac:dyDescent="0.2">
      <c r="C199" s="290"/>
      <c r="D199" s="291"/>
      <c r="E199" s="295"/>
      <c r="F199" s="295"/>
      <c r="J199" s="296"/>
      <c r="Q199" s="295"/>
    </row>
    <row r="200" spans="1:17" s="289" customFormat="1" ht="12.75" customHeight="1" x14ac:dyDescent="0.2">
      <c r="C200" s="290"/>
      <c r="D200" s="291"/>
      <c r="E200" s="295"/>
      <c r="F200" s="295"/>
      <c r="J200" s="296"/>
      <c r="Q200" s="295"/>
    </row>
    <row r="201" spans="1:17" s="289" customFormat="1" x14ac:dyDescent="0.2">
      <c r="C201" s="290"/>
      <c r="D201" s="291"/>
      <c r="E201" s="295"/>
      <c r="F201" s="295"/>
      <c r="J201" s="296"/>
      <c r="Q201" s="295"/>
    </row>
    <row r="202" spans="1:17" s="289" customFormat="1" x14ac:dyDescent="0.2">
      <c r="C202" s="290"/>
      <c r="D202" s="291"/>
      <c r="E202" s="295"/>
      <c r="F202" s="295"/>
      <c r="J202" s="296"/>
      <c r="Q202" s="295"/>
    </row>
    <row r="203" spans="1:17" s="289" customFormat="1" x14ac:dyDescent="0.2">
      <c r="C203" s="290"/>
      <c r="D203" s="291"/>
      <c r="E203" s="295"/>
      <c r="F203" s="295"/>
      <c r="J203" s="296"/>
      <c r="Q203" s="295"/>
    </row>
    <row r="204" spans="1:17" s="289" customFormat="1" ht="12.75" customHeight="1" x14ac:dyDescent="0.2">
      <c r="C204" s="290"/>
      <c r="D204" s="291"/>
      <c r="E204" s="295"/>
      <c r="F204" s="295"/>
      <c r="J204" s="296"/>
      <c r="Q204" s="295"/>
    </row>
    <row r="205" spans="1:17" s="289" customFormat="1" x14ac:dyDescent="0.2">
      <c r="C205" s="290"/>
      <c r="D205" s="291"/>
      <c r="E205" s="295"/>
      <c r="F205" s="295"/>
      <c r="J205" s="296"/>
      <c r="Q205" s="295"/>
    </row>
    <row r="206" spans="1:17" s="289" customFormat="1" x14ac:dyDescent="0.2">
      <c r="C206" s="290"/>
      <c r="D206" s="291"/>
      <c r="E206" s="295"/>
      <c r="F206" s="295"/>
      <c r="J206" s="296"/>
      <c r="Q206" s="295"/>
    </row>
    <row r="207" spans="1:17" s="289" customFormat="1" x14ac:dyDescent="0.2">
      <c r="C207" s="290"/>
      <c r="D207" s="291"/>
      <c r="E207" s="295"/>
      <c r="F207" s="295"/>
      <c r="J207" s="296"/>
      <c r="Q207" s="295"/>
    </row>
    <row r="208" spans="1:17" s="289" customFormat="1" ht="12.75" customHeight="1" x14ac:dyDescent="0.2">
      <c r="C208" s="290"/>
      <c r="D208" s="291"/>
      <c r="E208" s="295"/>
      <c r="F208" s="295"/>
      <c r="J208" s="296"/>
      <c r="Q208" s="295"/>
    </row>
    <row r="209" spans="3:17" s="289" customFormat="1" x14ac:dyDescent="0.2">
      <c r="C209" s="290"/>
      <c r="D209" s="291"/>
      <c r="E209" s="295"/>
      <c r="F209" s="295"/>
      <c r="J209" s="296"/>
      <c r="Q209" s="295"/>
    </row>
    <row r="210" spans="3:17" s="289" customFormat="1" x14ac:dyDescent="0.2">
      <c r="C210" s="290"/>
      <c r="D210" s="291"/>
      <c r="E210" s="295"/>
      <c r="F210" s="295"/>
      <c r="J210" s="296"/>
      <c r="Q210" s="295"/>
    </row>
    <row r="211" spans="3:17" s="289" customFormat="1" x14ac:dyDescent="0.2">
      <c r="C211" s="290"/>
      <c r="D211" s="291"/>
      <c r="E211" s="295"/>
      <c r="F211" s="295"/>
      <c r="J211" s="296"/>
      <c r="Q211" s="295"/>
    </row>
    <row r="212" spans="3:17" s="289" customFormat="1" ht="12.75" customHeight="1" x14ac:dyDescent="0.2">
      <c r="C212" s="290"/>
      <c r="D212" s="291"/>
      <c r="E212" s="295"/>
      <c r="F212" s="295"/>
      <c r="J212" s="296"/>
      <c r="Q212" s="295"/>
    </row>
    <row r="213" spans="3:17" s="289" customFormat="1" x14ac:dyDescent="0.2">
      <c r="C213" s="290"/>
      <c r="D213" s="291"/>
      <c r="E213" s="295"/>
      <c r="F213" s="295"/>
      <c r="J213" s="296"/>
      <c r="Q213" s="295"/>
    </row>
    <row r="214" spans="3:17" s="289" customFormat="1" x14ac:dyDescent="0.2">
      <c r="C214" s="290"/>
      <c r="D214" s="291"/>
      <c r="E214" s="295"/>
      <c r="F214" s="295"/>
      <c r="J214" s="296"/>
      <c r="Q214" s="295"/>
    </row>
    <row r="215" spans="3:17" s="289" customFormat="1" x14ac:dyDescent="0.2">
      <c r="C215" s="290"/>
      <c r="D215" s="291"/>
      <c r="E215" s="295"/>
      <c r="F215" s="295"/>
      <c r="J215" s="296"/>
      <c r="Q215" s="295"/>
    </row>
    <row r="216" spans="3:17" s="289" customFormat="1" ht="12.75" customHeight="1" x14ac:dyDescent="0.2">
      <c r="C216" s="290"/>
      <c r="D216" s="291"/>
      <c r="E216" s="295"/>
      <c r="F216" s="295"/>
      <c r="J216" s="296"/>
      <c r="Q216" s="295"/>
    </row>
    <row r="217" spans="3:17" s="289" customFormat="1" x14ac:dyDescent="0.2">
      <c r="C217" s="290"/>
      <c r="D217" s="291"/>
      <c r="E217" s="295"/>
      <c r="F217" s="295"/>
      <c r="J217" s="296"/>
      <c r="Q217" s="295"/>
    </row>
    <row r="218" spans="3:17" s="289" customFormat="1" x14ac:dyDescent="0.2">
      <c r="C218" s="290"/>
      <c r="D218" s="291"/>
      <c r="E218" s="295"/>
      <c r="F218" s="295"/>
      <c r="J218" s="296"/>
      <c r="Q218" s="295"/>
    </row>
    <row r="219" spans="3:17" s="289" customFormat="1" x14ac:dyDescent="0.2">
      <c r="C219" s="290"/>
      <c r="D219" s="291"/>
      <c r="E219" s="295"/>
      <c r="F219" s="295"/>
      <c r="J219" s="296"/>
      <c r="Q219" s="295"/>
    </row>
    <row r="220" spans="3:17" s="289" customFormat="1" ht="12.75" customHeight="1" x14ac:dyDescent="0.2">
      <c r="C220" s="290"/>
      <c r="D220" s="291"/>
      <c r="E220" s="295"/>
      <c r="F220" s="295"/>
      <c r="J220" s="296"/>
      <c r="Q220" s="295"/>
    </row>
    <row r="221" spans="3:17" s="289" customFormat="1" x14ac:dyDescent="0.2">
      <c r="C221" s="290"/>
      <c r="D221" s="291"/>
      <c r="E221" s="295"/>
      <c r="F221" s="295"/>
      <c r="J221" s="296"/>
      <c r="Q221" s="295"/>
    </row>
    <row r="222" spans="3:17" s="289" customFormat="1" x14ac:dyDescent="0.2">
      <c r="C222" s="290"/>
      <c r="D222" s="291"/>
      <c r="E222" s="295"/>
      <c r="F222" s="295"/>
      <c r="J222" s="296"/>
      <c r="Q222" s="295"/>
    </row>
    <row r="223" spans="3:17" s="289" customFormat="1" x14ac:dyDescent="0.2">
      <c r="C223" s="290"/>
      <c r="D223" s="291"/>
      <c r="E223" s="295"/>
      <c r="F223" s="295"/>
      <c r="J223" s="296"/>
      <c r="Q223" s="295"/>
    </row>
    <row r="224" spans="3:17" s="289" customFormat="1" ht="12.75" customHeight="1" x14ac:dyDescent="0.2">
      <c r="C224" s="290"/>
      <c r="D224" s="291"/>
      <c r="E224" s="295"/>
      <c r="F224" s="295"/>
      <c r="J224" s="296"/>
      <c r="Q224" s="295"/>
    </row>
    <row r="225" spans="3:17" s="289" customFormat="1" x14ac:dyDescent="0.2">
      <c r="C225" s="290"/>
      <c r="D225" s="291"/>
      <c r="E225" s="295"/>
      <c r="F225" s="295"/>
      <c r="J225" s="296"/>
      <c r="Q225" s="295"/>
    </row>
    <row r="226" spans="3:17" s="289" customFormat="1" x14ac:dyDescent="0.2">
      <c r="C226" s="290"/>
      <c r="D226" s="291"/>
      <c r="E226" s="295"/>
      <c r="F226" s="295"/>
      <c r="J226" s="296"/>
      <c r="Q226" s="295"/>
    </row>
    <row r="227" spans="3:17" s="289" customFormat="1" x14ac:dyDescent="0.2">
      <c r="C227" s="290"/>
      <c r="D227" s="291"/>
      <c r="E227" s="295"/>
      <c r="F227" s="295"/>
      <c r="J227" s="296"/>
      <c r="Q227" s="295"/>
    </row>
    <row r="228" spans="3:17" s="289" customFormat="1" ht="12.75" customHeight="1" x14ac:dyDescent="0.2">
      <c r="C228" s="290"/>
      <c r="D228" s="291"/>
      <c r="E228" s="295"/>
      <c r="F228" s="295"/>
      <c r="J228" s="296"/>
      <c r="Q228" s="295"/>
    </row>
    <row r="229" spans="3:17" s="289" customFormat="1" x14ac:dyDescent="0.2">
      <c r="C229" s="290"/>
      <c r="D229" s="291"/>
      <c r="E229" s="295"/>
      <c r="F229" s="295"/>
      <c r="J229" s="296"/>
      <c r="Q229" s="295"/>
    </row>
    <row r="230" spans="3:17" s="289" customFormat="1" x14ac:dyDescent="0.2">
      <c r="C230" s="290"/>
      <c r="D230" s="291"/>
      <c r="E230" s="295"/>
      <c r="F230" s="295"/>
      <c r="J230" s="296"/>
      <c r="Q230" s="295"/>
    </row>
    <row r="231" spans="3:17" s="289" customFormat="1" x14ac:dyDescent="0.2">
      <c r="C231" s="290"/>
      <c r="D231" s="291"/>
      <c r="E231" s="295"/>
      <c r="F231" s="295"/>
      <c r="J231" s="296"/>
      <c r="Q231" s="295"/>
    </row>
    <row r="232" spans="3:17" s="289" customFormat="1" ht="12.75" customHeight="1" x14ac:dyDescent="0.2">
      <c r="C232" s="290"/>
      <c r="D232" s="291"/>
      <c r="E232" s="295"/>
      <c r="F232" s="295"/>
      <c r="J232" s="296"/>
      <c r="Q232" s="295"/>
    </row>
    <row r="233" spans="3:17" s="289" customFormat="1" x14ac:dyDescent="0.2">
      <c r="C233" s="290"/>
      <c r="D233" s="291"/>
      <c r="E233" s="295"/>
      <c r="F233" s="295"/>
      <c r="J233" s="296"/>
      <c r="Q233" s="295"/>
    </row>
    <row r="234" spans="3:17" s="289" customFormat="1" x14ac:dyDescent="0.2">
      <c r="C234" s="290"/>
      <c r="D234" s="291"/>
      <c r="E234" s="295"/>
      <c r="F234" s="295"/>
      <c r="J234" s="296"/>
      <c r="Q234" s="295"/>
    </row>
    <row r="235" spans="3:17" s="289" customFormat="1" x14ac:dyDescent="0.2">
      <c r="C235" s="290"/>
      <c r="D235" s="291"/>
      <c r="E235" s="295"/>
      <c r="F235" s="295"/>
      <c r="J235" s="296"/>
      <c r="Q235" s="295"/>
    </row>
    <row r="236" spans="3:17" s="289" customFormat="1" ht="12.75" customHeight="1" x14ac:dyDescent="0.2">
      <c r="C236" s="290"/>
      <c r="D236" s="291"/>
      <c r="E236" s="295"/>
      <c r="F236" s="295"/>
      <c r="J236" s="296"/>
      <c r="Q236" s="295"/>
    </row>
    <row r="237" spans="3:17" s="289" customFormat="1" x14ac:dyDescent="0.2">
      <c r="C237" s="290"/>
      <c r="D237" s="291"/>
      <c r="E237" s="295"/>
      <c r="F237" s="295"/>
      <c r="J237" s="296"/>
      <c r="Q237" s="295"/>
    </row>
    <row r="238" spans="3:17" s="289" customFormat="1" x14ac:dyDescent="0.2">
      <c r="C238" s="290"/>
      <c r="D238" s="291"/>
      <c r="E238" s="295"/>
      <c r="F238" s="295"/>
      <c r="J238" s="296"/>
      <c r="Q238" s="295"/>
    </row>
    <row r="239" spans="3:17" s="289" customFormat="1" x14ac:dyDescent="0.2">
      <c r="C239" s="290"/>
      <c r="D239" s="291"/>
      <c r="E239" s="295"/>
      <c r="F239" s="295"/>
      <c r="J239" s="296"/>
      <c r="Q239" s="295"/>
    </row>
    <row r="240" spans="3:17" s="289" customFormat="1" ht="12.75" customHeight="1" x14ac:dyDescent="0.2">
      <c r="C240" s="290"/>
      <c r="D240" s="291"/>
      <c r="E240" s="295"/>
      <c r="F240" s="295"/>
      <c r="J240" s="296"/>
      <c r="Q240" s="295"/>
    </row>
    <row r="241" spans="3:17" s="289" customFormat="1" x14ac:dyDescent="0.2">
      <c r="C241" s="290"/>
      <c r="D241" s="291"/>
      <c r="E241" s="295"/>
      <c r="F241" s="295"/>
      <c r="J241" s="296"/>
      <c r="Q241" s="295"/>
    </row>
    <row r="242" spans="3:17" s="289" customFormat="1" x14ac:dyDescent="0.2">
      <c r="C242" s="290"/>
      <c r="D242" s="291"/>
      <c r="E242" s="295"/>
      <c r="F242" s="295"/>
      <c r="J242" s="296"/>
      <c r="Q242" s="295"/>
    </row>
    <row r="243" spans="3:17" s="289" customFormat="1" x14ac:dyDescent="0.2">
      <c r="C243" s="290"/>
      <c r="D243" s="291"/>
      <c r="E243" s="295"/>
      <c r="F243" s="295"/>
      <c r="J243" s="296"/>
      <c r="Q243" s="295"/>
    </row>
    <row r="244" spans="3:17" s="289" customFormat="1" ht="12.75" customHeight="1" x14ac:dyDescent="0.2">
      <c r="C244" s="290"/>
      <c r="D244" s="291"/>
      <c r="E244" s="295"/>
      <c r="F244" s="295"/>
      <c r="J244" s="296"/>
      <c r="Q244" s="295"/>
    </row>
    <row r="245" spans="3:17" s="289" customFormat="1" x14ac:dyDescent="0.2">
      <c r="C245" s="290"/>
      <c r="D245" s="291"/>
      <c r="E245" s="295"/>
      <c r="F245" s="295"/>
      <c r="J245" s="296"/>
      <c r="Q245" s="295"/>
    </row>
    <row r="246" spans="3:17" s="289" customFormat="1" x14ac:dyDescent="0.2">
      <c r="C246" s="290"/>
      <c r="D246" s="291"/>
      <c r="E246" s="295"/>
      <c r="F246" s="295"/>
      <c r="J246" s="296"/>
      <c r="Q246" s="295"/>
    </row>
    <row r="247" spans="3:17" s="289" customFormat="1" x14ac:dyDescent="0.2">
      <c r="C247" s="290"/>
      <c r="D247" s="291"/>
      <c r="E247" s="295"/>
      <c r="F247" s="295"/>
      <c r="J247" s="296"/>
      <c r="Q247" s="295"/>
    </row>
    <row r="248" spans="3:17" s="289" customFormat="1" ht="12.75" customHeight="1" x14ac:dyDescent="0.2">
      <c r="C248" s="290"/>
      <c r="D248" s="291"/>
      <c r="E248" s="295"/>
      <c r="F248" s="295"/>
      <c r="J248" s="296"/>
      <c r="Q248" s="295"/>
    </row>
    <row r="249" spans="3:17" s="289" customFormat="1" x14ac:dyDescent="0.2">
      <c r="C249" s="290"/>
      <c r="D249" s="291"/>
      <c r="E249" s="295"/>
      <c r="F249" s="295"/>
      <c r="J249" s="296"/>
      <c r="Q249" s="295"/>
    </row>
    <row r="250" spans="3:17" s="289" customFormat="1" x14ac:dyDescent="0.2">
      <c r="C250" s="290"/>
      <c r="D250" s="291"/>
      <c r="E250" s="295"/>
      <c r="F250" s="295"/>
      <c r="J250" s="296"/>
      <c r="Q250" s="295"/>
    </row>
    <row r="251" spans="3:17" s="289" customFormat="1" x14ac:dyDescent="0.2">
      <c r="C251" s="290"/>
      <c r="D251" s="291"/>
      <c r="E251" s="295"/>
      <c r="F251" s="295"/>
      <c r="J251" s="296"/>
      <c r="Q251" s="295"/>
    </row>
    <row r="252" spans="3:17" s="289" customFormat="1" ht="12.75" customHeight="1" x14ac:dyDescent="0.2">
      <c r="C252" s="290"/>
      <c r="D252" s="291"/>
      <c r="E252" s="295"/>
      <c r="F252" s="295"/>
      <c r="J252" s="296"/>
      <c r="Q252" s="295"/>
    </row>
    <row r="253" spans="3:17" s="289" customFormat="1" x14ac:dyDescent="0.2">
      <c r="C253" s="290"/>
      <c r="D253" s="291"/>
      <c r="E253" s="295"/>
      <c r="F253" s="295"/>
      <c r="J253" s="296"/>
      <c r="Q253" s="295"/>
    </row>
    <row r="254" spans="3:17" s="289" customFormat="1" x14ac:dyDescent="0.2">
      <c r="C254" s="290"/>
      <c r="D254" s="291"/>
      <c r="E254" s="295"/>
      <c r="F254" s="295"/>
      <c r="J254" s="296"/>
      <c r="Q254" s="295"/>
    </row>
    <row r="255" spans="3:17" s="289" customFormat="1" x14ac:dyDescent="0.2">
      <c r="C255" s="290"/>
      <c r="D255" s="291"/>
      <c r="E255" s="295"/>
      <c r="F255" s="295"/>
      <c r="J255" s="296"/>
      <c r="Q255" s="295"/>
    </row>
    <row r="256" spans="3:17" s="289" customFormat="1" ht="12.75" customHeight="1" x14ac:dyDescent="0.2">
      <c r="C256" s="290"/>
      <c r="D256" s="291"/>
      <c r="E256" s="295"/>
      <c r="F256" s="295"/>
      <c r="J256" s="296"/>
      <c r="Q256" s="295"/>
    </row>
    <row r="257" spans="3:17" s="289" customFormat="1" x14ac:dyDescent="0.2">
      <c r="C257" s="290"/>
      <c r="D257" s="291"/>
      <c r="E257" s="295"/>
      <c r="F257" s="295"/>
      <c r="J257" s="296"/>
      <c r="Q257" s="295"/>
    </row>
    <row r="258" spans="3:17" s="289" customFormat="1" x14ac:dyDescent="0.2">
      <c r="C258" s="290"/>
      <c r="D258" s="291"/>
      <c r="E258" s="295"/>
      <c r="F258" s="295"/>
      <c r="J258" s="296"/>
      <c r="Q258" s="295"/>
    </row>
    <row r="259" spans="3:17" s="289" customFormat="1" x14ac:dyDescent="0.2">
      <c r="C259" s="290"/>
      <c r="D259" s="291"/>
      <c r="E259" s="295"/>
      <c r="F259" s="295"/>
      <c r="J259" s="296"/>
      <c r="Q259" s="295"/>
    </row>
    <row r="260" spans="3:17" s="289" customFormat="1" ht="12.75" customHeight="1" x14ac:dyDescent="0.2">
      <c r="C260" s="290"/>
      <c r="D260" s="291"/>
      <c r="E260" s="295"/>
      <c r="F260" s="295"/>
      <c r="J260" s="296"/>
      <c r="Q260" s="295"/>
    </row>
    <row r="261" spans="3:17" s="289" customFormat="1" x14ac:dyDescent="0.2">
      <c r="C261" s="290"/>
      <c r="D261" s="291"/>
      <c r="E261" s="295"/>
      <c r="F261" s="295"/>
      <c r="J261" s="296"/>
      <c r="Q261" s="295"/>
    </row>
    <row r="262" spans="3:17" s="289" customFormat="1" x14ac:dyDescent="0.2">
      <c r="C262" s="290"/>
      <c r="D262" s="291"/>
      <c r="E262" s="295"/>
      <c r="F262" s="295"/>
      <c r="J262" s="296"/>
      <c r="Q262" s="295"/>
    </row>
    <row r="263" spans="3:17" s="289" customFormat="1" x14ac:dyDescent="0.2">
      <c r="C263" s="290"/>
      <c r="D263" s="291"/>
      <c r="E263" s="295"/>
      <c r="F263" s="295"/>
      <c r="J263" s="296"/>
      <c r="Q263" s="295"/>
    </row>
    <row r="264" spans="3:17" s="289" customFormat="1" ht="12.75" customHeight="1" x14ac:dyDescent="0.2">
      <c r="C264" s="290"/>
      <c r="D264" s="291"/>
      <c r="E264" s="295"/>
      <c r="F264" s="295"/>
      <c r="J264" s="296"/>
      <c r="Q264" s="295"/>
    </row>
    <row r="265" spans="3:17" s="289" customFormat="1" x14ac:dyDescent="0.2">
      <c r="C265" s="290"/>
      <c r="D265" s="291"/>
      <c r="E265" s="295"/>
      <c r="F265" s="295"/>
      <c r="J265" s="296"/>
      <c r="Q265" s="295"/>
    </row>
    <row r="266" spans="3:17" s="289" customFormat="1" x14ac:dyDescent="0.2">
      <c r="C266" s="290"/>
      <c r="D266" s="291"/>
      <c r="E266" s="295"/>
      <c r="F266" s="295"/>
      <c r="J266" s="296"/>
      <c r="Q266" s="295"/>
    </row>
    <row r="267" spans="3:17" s="289" customFormat="1" x14ac:dyDescent="0.2">
      <c r="C267" s="290"/>
      <c r="D267" s="291"/>
      <c r="E267" s="295"/>
      <c r="F267" s="295"/>
      <c r="J267" s="296"/>
      <c r="Q267" s="295"/>
    </row>
    <row r="268" spans="3:17" s="289" customFormat="1" ht="12.75" customHeight="1" x14ac:dyDescent="0.2">
      <c r="C268" s="290"/>
      <c r="D268" s="291"/>
      <c r="E268" s="295"/>
      <c r="F268" s="295"/>
      <c r="J268" s="296"/>
      <c r="Q268" s="295"/>
    </row>
    <row r="269" spans="3:17" s="289" customFormat="1" x14ac:dyDescent="0.2">
      <c r="C269" s="290"/>
      <c r="D269" s="291"/>
      <c r="E269" s="295"/>
      <c r="F269" s="295"/>
      <c r="J269" s="296"/>
      <c r="Q269" s="295"/>
    </row>
    <row r="270" spans="3:17" s="289" customFormat="1" x14ac:dyDescent="0.2">
      <c r="C270" s="290"/>
      <c r="D270" s="291"/>
      <c r="E270" s="295"/>
      <c r="F270" s="295"/>
      <c r="J270" s="296"/>
      <c r="Q270" s="295"/>
    </row>
    <row r="271" spans="3:17" s="289" customFormat="1" x14ac:dyDescent="0.2">
      <c r="C271" s="290"/>
      <c r="D271" s="291"/>
      <c r="E271" s="295"/>
      <c r="F271" s="295"/>
      <c r="J271" s="296"/>
      <c r="Q271" s="295"/>
    </row>
    <row r="272" spans="3:17" s="289" customFormat="1" ht="12.75" customHeight="1" x14ac:dyDescent="0.2">
      <c r="C272" s="290"/>
      <c r="D272" s="291"/>
      <c r="E272" s="295"/>
      <c r="F272" s="295"/>
      <c r="J272" s="296"/>
      <c r="Q272" s="295"/>
    </row>
    <row r="273" spans="3:17" s="289" customFormat="1" x14ac:dyDescent="0.2">
      <c r="C273" s="290"/>
      <c r="D273" s="291"/>
      <c r="E273" s="295"/>
      <c r="F273" s="295"/>
      <c r="J273" s="296"/>
      <c r="Q273" s="295"/>
    </row>
    <row r="274" spans="3:17" s="289" customFormat="1" x14ac:dyDescent="0.2">
      <c r="C274" s="290"/>
      <c r="D274" s="291"/>
      <c r="E274" s="295"/>
      <c r="F274" s="295"/>
      <c r="J274" s="296"/>
      <c r="Q274" s="295"/>
    </row>
    <row r="275" spans="3:17" s="289" customFormat="1" x14ac:dyDescent="0.2">
      <c r="C275" s="290"/>
      <c r="D275" s="291"/>
      <c r="E275" s="295"/>
      <c r="F275" s="295"/>
      <c r="J275" s="296"/>
      <c r="Q275" s="295"/>
    </row>
    <row r="276" spans="3:17" s="289" customFormat="1" ht="12.75" customHeight="1" x14ac:dyDescent="0.2">
      <c r="C276" s="290"/>
      <c r="D276" s="291"/>
      <c r="E276" s="295"/>
      <c r="F276" s="295"/>
      <c r="J276" s="296"/>
      <c r="Q276" s="295"/>
    </row>
    <row r="277" spans="3:17" s="289" customFormat="1" x14ac:dyDescent="0.2">
      <c r="C277" s="290"/>
      <c r="D277" s="291"/>
      <c r="E277" s="295"/>
      <c r="F277" s="295"/>
      <c r="J277" s="296"/>
      <c r="Q277" s="295"/>
    </row>
    <row r="278" spans="3:17" s="289" customFormat="1" x14ac:dyDescent="0.2">
      <c r="C278" s="290"/>
      <c r="D278" s="291"/>
      <c r="E278" s="295"/>
      <c r="F278" s="295"/>
      <c r="J278" s="296"/>
      <c r="Q278" s="295"/>
    </row>
    <row r="279" spans="3:17" s="289" customFormat="1" x14ac:dyDescent="0.2">
      <c r="C279" s="290"/>
      <c r="D279" s="291"/>
      <c r="E279" s="295"/>
      <c r="F279" s="295"/>
      <c r="J279" s="296"/>
      <c r="Q279" s="295"/>
    </row>
    <row r="280" spans="3:17" s="289" customFormat="1" ht="12.75" customHeight="1" x14ac:dyDescent="0.2">
      <c r="C280" s="290"/>
      <c r="D280" s="291"/>
      <c r="E280" s="295"/>
      <c r="F280" s="295"/>
      <c r="J280" s="296"/>
      <c r="Q280" s="295"/>
    </row>
    <row r="281" spans="3:17" s="289" customFormat="1" x14ac:dyDescent="0.2">
      <c r="C281" s="290"/>
      <c r="D281" s="291"/>
      <c r="E281" s="295"/>
      <c r="F281" s="295"/>
      <c r="J281" s="296"/>
      <c r="Q281" s="295"/>
    </row>
    <row r="282" spans="3:17" s="289" customFormat="1" x14ac:dyDescent="0.2">
      <c r="C282" s="290"/>
      <c r="D282" s="291"/>
      <c r="E282" s="295"/>
      <c r="F282" s="295"/>
      <c r="J282" s="296"/>
      <c r="Q282" s="295"/>
    </row>
    <row r="283" spans="3:17" s="289" customFormat="1" x14ac:dyDescent="0.2">
      <c r="C283" s="290"/>
      <c r="D283" s="291"/>
      <c r="E283" s="295"/>
      <c r="F283" s="295"/>
      <c r="J283" s="296"/>
      <c r="Q283" s="295"/>
    </row>
    <row r="284" spans="3:17" s="289" customFormat="1" ht="12.75" customHeight="1" x14ac:dyDescent="0.2">
      <c r="C284" s="290"/>
      <c r="D284" s="291"/>
      <c r="E284" s="295"/>
      <c r="F284" s="295"/>
      <c r="J284" s="296"/>
      <c r="Q284" s="295"/>
    </row>
    <row r="285" spans="3:17" s="289" customFormat="1" x14ac:dyDescent="0.2">
      <c r="C285" s="290"/>
      <c r="D285" s="291"/>
      <c r="E285" s="295"/>
      <c r="F285" s="295"/>
      <c r="J285" s="296"/>
      <c r="Q285" s="295"/>
    </row>
    <row r="286" spans="3:17" s="289" customFormat="1" x14ac:dyDescent="0.2">
      <c r="C286" s="290"/>
      <c r="D286" s="291"/>
      <c r="E286" s="295"/>
      <c r="F286" s="295"/>
      <c r="J286" s="296"/>
      <c r="Q286" s="295"/>
    </row>
    <row r="287" spans="3:17" s="289" customFormat="1" x14ac:dyDescent="0.2">
      <c r="C287" s="290"/>
      <c r="D287" s="291"/>
      <c r="E287" s="295"/>
      <c r="F287" s="295"/>
      <c r="J287" s="296"/>
      <c r="Q287" s="295"/>
    </row>
    <row r="288" spans="3:17" s="289" customFormat="1" ht="12.75" customHeight="1" x14ac:dyDescent="0.2">
      <c r="C288" s="290"/>
      <c r="D288" s="291"/>
      <c r="E288" s="295"/>
      <c r="F288" s="295"/>
      <c r="J288" s="296"/>
      <c r="Q288" s="295"/>
    </row>
    <row r="289" spans="3:17" s="289" customFormat="1" x14ac:dyDescent="0.2">
      <c r="C289" s="290"/>
      <c r="D289" s="291"/>
      <c r="E289" s="295"/>
      <c r="F289" s="295"/>
      <c r="J289" s="296"/>
      <c r="Q289" s="295"/>
    </row>
    <row r="290" spans="3:17" s="289" customFormat="1" x14ac:dyDescent="0.2">
      <c r="C290" s="290"/>
      <c r="D290" s="291"/>
      <c r="E290" s="295"/>
      <c r="F290" s="295"/>
      <c r="J290" s="296"/>
      <c r="Q290" s="295"/>
    </row>
    <row r="291" spans="3:17" s="289" customFormat="1" x14ac:dyDescent="0.2">
      <c r="C291" s="290"/>
      <c r="D291" s="291"/>
      <c r="E291" s="295"/>
      <c r="F291" s="295"/>
      <c r="J291" s="296"/>
      <c r="Q291" s="295"/>
    </row>
    <row r="292" spans="3:17" s="289" customFormat="1" ht="12.75" customHeight="1" x14ac:dyDescent="0.2">
      <c r="C292" s="290"/>
      <c r="D292" s="291"/>
      <c r="E292" s="295"/>
      <c r="F292" s="295"/>
      <c r="J292" s="296"/>
      <c r="Q292" s="295"/>
    </row>
    <row r="293" spans="3:17" s="289" customFormat="1" x14ac:dyDescent="0.2">
      <c r="C293" s="290"/>
      <c r="D293" s="291"/>
      <c r="E293" s="295"/>
      <c r="F293" s="295"/>
      <c r="J293" s="296"/>
      <c r="Q293" s="295"/>
    </row>
    <row r="294" spans="3:17" s="289" customFormat="1" x14ac:dyDescent="0.2">
      <c r="C294" s="290"/>
      <c r="D294" s="291"/>
      <c r="E294" s="295"/>
      <c r="F294" s="295"/>
      <c r="J294" s="296"/>
      <c r="Q294" s="295"/>
    </row>
    <row r="295" spans="3:17" s="289" customFormat="1" x14ac:dyDescent="0.2">
      <c r="C295" s="290"/>
      <c r="D295" s="291"/>
      <c r="E295" s="295"/>
      <c r="F295" s="295"/>
      <c r="J295" s="296"/>
      <c r="Q295" s="295"/>
    </row>
    <row r="296" spans="3:17" s="289" customFormat="1" ht="12.75" customHeight="1" x14ac:dyDescent="0.2">
      <c r="C296" s="290"/>
      <c r="D296" s="291"/>
      <c r="E296" s="295"/>
      <c r="F296" s="295"/>
      <c r="J296" s="296"/>
      <c r="Q296" s="295"/>
    </row>
    <row r="297" spans="3:17" s="289" customFormat="1" x14ac:dyDescent="0.2">
      <c r="C297" s="290"/>
      <c r="D297" s="291"/>
      <c r="E297" s="295"/>
      <c r="F297" s="295"/>
      <c r="J297" s="296"/>
      <c r="Q297" s="295"/>
    </row>
    <row r="298" spans="3:17" s="289" customFormat="1" x14ac:dyDescent="0.2">
      <c r="C298" s="290"/>
      <c r="D298" s="291"/>
      <c r="E298" s="295"/>
      <c r="F298" s="295"/>
      <c r="J298" s="296"/>
      <c r="Q298" s="295"/>
    </row>
    <row r="299" spans="3:17" s="289" customFormat="1" x14ac:dyDescent="0.2">
      <c r="C299" s="290"/>
      <c r="D299" s="291"/>
      <c r="E299" s="295"/>
      <c r="F299" s="295"/>
      <c r="J299" s="296"/>
      <c r="Q299" s="295"/>
    </row>
    <row r="300" spans="3:17" s="289" customFormat="1" ht="12.75" customHeight="1" x14ac:dyDescent="0.2">
      <c r="C300" s="290"/>
      <c r="D300" s="291"/>
      <c r="E300" s="295"/>
      <c r="F300" s="295"/>
      <c r="J300" s="296"/>
      <c r="Q300" s="295"/>
    </row>
    <row r="301" spans="3:17" s="289" customFormat="1" x14ac:dyDescent="0.2">
      <c r="C301" s="290"/>
      <c r="D301" s="291"/>
      <c r="E301" s="295"/>
      <c r="F301" s="295"/>
      <c r="J301" s="296"/>
      <c r="Q301" s="295"/>
    </row>
    <row r="302" spans="3:17" s="289" customFormat="1" x14ac:dyDescent="0.2">
      <c r="C302" s="290"/>
      <c r="D302" s="291"/>
      <c r="E302" s="295"/>
      <c r="F302" s="295"/>
      <c r="J302" s="296"/>
      <c r="Q302" s="295"/>
    </row>
    <row r="303" spans="3:17" s="289" customFormat="1" x14ac:dyDescent="0.2">
      <c r="C303" s="290"/>
      <c r="D303" s="291"/>
      <c r="E303" s="295"/>
      <c r="F303" s="295"/>
      <c r="J303" s="296"/>
      <c r="Q303" s="295"/>
    </row>
    <row r="304" spans="3:17" s="289" customFormat="1" ht="12.75" customHeight="1" x14ac:dyDescent="0.2">
      <c r="C304" s="290"/>
      <c r="D304" s="291"/>
      <c r="E304" s="295"/>
      <c r="F304" s="295"/>
      <c r="J304" s="296"/>
      <c r="Q304" s="295"/>
    </row>
    <row r="305" spans="3:17" s="289" customFormat="1" x14ac:dyDescent="0.2">
      <c r="C305" s="290"/>
      <c r="D305" s="291"/>
      <c r="E305" s="295"/>
      <c r="F305" s="295"/>
      <c r="J305" s="296"/>
      <c r="Q305" s="295"/>
    </row>
    <row r="306" spans="3:17" s="289" customFormat="1" x14ac:dyDescent="0.2">
      <c r="C306" s="290"/>
      <c r="D306" s="291"/>
      <c r="E306" s="295"/>
      <c r="F306" s="295"/>
      <c r="J306" s="296"/>
      <c r="Q306" s="295"/>
    </row>
    <row r="307" spans="3:17" s="289" customFormat="1" x14ac:dyDescent="0.2">
      <c r="C307" s="290"/>
      <c r="D307" s="291"/>
      <c r="E307" s="295"/>
      <c r="F307" s="295"/>
      <c r="J307" s="296"/>
      <c r="Q307" s="295"/>
    </row>
    <row r="308" spans="3:17" s="289" customFormat="1" ht="12.75" customHeight="1" x14ac:dyDescent="0.2">
      <c r="C308" s="290"/>
      <c r="D308" s="291"/>
      <c r="E308" s="295"/>
      <c r="F308" s="295"/>
      <c r="J308" s="296"/>
      <c r="Q308" s="295"/>
    </row>
    <row r="309" spans="3:17" s="289" customFormat="1" x14ac:dyDescent="0.2">
      <c r="C309" s="290"/>
      <c r="D309" s="291"/>
      <c r="E309" s="295"/>
      <c r="F309" s="295"/>
      <c r="J309" s="296"/>
      <c r="Q309" s="295"/>
    </row>
    <row r="310" spans="3:17" s="289" customFormat="1" x14ac:dyDescent="0.2">
      <c r="C310" s="290"/>
      <c r="D310" s="291"/>
      <c r="E310" s="295"/>
      <c r="F310" s="295"/>
      <c r="J310" s="296"/>
      <c r="Q310" s="295"/>
    </row>
    <row r="311" spans="3:17" s="289" customFormat="1" x14ac:dyDescent="0.2">
      <c r="C311" s="290"/>
      <c r="D311" s="291"/>
      <c r="E311" s="295"/>
      <c r="F311" s="295"/>
      <c r="J311" s="296"/>
      <c r="Q311" s="295"/>
    </row>
    <row r="312" spans="3:17" s="289" customFormat="1" ht="12.75" customHeight="1" x14ac:dyDescent="0.2">
      <c r="C312" s="290"/>
      <c r="D312" s="291"/>
      <c r="E312" s="295"/>
      <c r="F312" s="295"/>
      <c r="J312" s="296"/>
      <c r="Q312" s="295"/>
    </row>
    <row r="313" spans="3:17" s="289" customFormat="1" x14ac:dyDescent="0.2">
      <c r="C313" s="290"/>
      <c r="D313" s="291"/>
      <c r="E313" s="295"/>
      <c r="F313" s="295"/>
      <c r="J313" s="296"/>
      <c r="Q313" s="295"/>
    </row>
    <row r="314" spans="3:17" s="289" customFormat="1" x14ac:dyDescent="0.2">
      <c r="C314" s="290"/>
      <c r="D314" s="291"/>
      <c r="E314" s="295"/>
      <c r="F314" s="295"/>
      <c r="J314" s="296"/>
      <c r="Q314" s="295"/>
    </row>
    <row r="315" spans="3:17" s="289" customFormat="1" x14ac:dyDescent="0.2">
      <c r="C315" s="290"/>
      <c r="D315" s="291"/>
      <c r="E315" s="295"/>
      <c r="F315" s="295"/>
      <c r="J315" s="296"/>
      <c r="Q315" s="295"/>
    </row>
    <row r="316" spans="3:17" s="289" customFormat="1" ht="12.75" customHeight="1" x14ac:dyDescent="0.2">
      <c r="C316" s="290"/>
      <c r="D316" s="291"/>
      <c r="E316" s="295"/>
      <c r="F316" s="295"/>
      <c r="J316" s="296"/>
      <c r="Q316" s="295"/>
    </row>
    <row r="317" spans="3:17" s="289" customFormat="1" x14ac:dyDescent="0.2">
      <c r="C317" s="290"/>
      <c r="D317" s="291"/>
      <c r="E317" s="295"/>
      <c r="F317" s="295"/>
      <c r="J317" s="296"/>
      <c r="Q317" s="295"/>
    </row>
    <row r="318" spans="3:17" s="289" customFormat="1" x14ac:dyDescent="0.2">
      <c r="C318" s="290"/>
      <c r="D318" s="291"/>
      <c r="E318" s="295"/>
      <c r="F318" s="295"/>
      <c r="J318" s="296"/>
      <c r="Q318" s="295"/>
    </row>
    <row r="319" spans="3:17" s="289" customFormat="1" x14ac:dyDescent="0.2">
      <c r="C319" s="290"/>
      <c r="D319" s="291"/>
      <c r="E319" s="295"/>
      <c r="F319" s="295"/>
      <c r="J319" s="296"/>
      <c r="Q319" s="295"/>
    </row>
    <row r="320" spans="3:17" s="289" customFormat="1" ht="12.75" customHeight="1" x14ac:dyDescent="0.2">
      <c r="C320" s="290"/>
      <c r="D320" s="291"/>
      <c r="E320" s="295"/>
      <c r="F320" s="295"/>
      <c r="J320" s="296"/>
      <c r="Q320" s="295"/>
    </row>
    <row r="321" spans="3:17" s="289" customFormat="1" x14ac:dyDescent="0.2">
      <c r="C321" s="290"/>
      <c r="D321" s="291"/>
      <c r="E321" s="295"/>
      <c r="F321" s="295"/>
      <c r="J321" s="296"/>
      <c r="Q321" s="295"/>
    </row>
    <row r="322" spans="3:17" s="289" customFormat="1" x14ac:dyDescent="0.2">
      <c r="C322" s="290"/>
      <c r="D322" s="291"/>
      <c r="E322" s="295"/>
      <c r="F322" s="295"/>
      <c r="J322" s="296"/>
      <c r="Q322" s="295"/>
    </row>
    <row r="323" spans="3:17" s="289" customFormat="1" x14ac:dyDescent="0.2">
      <c r="C323" s="290"/>
      <c r="D323" s="291"/>
      <c r="E323" s="295"/>
      <c r="F323" s="295"/>
      <c r="J323" s="296"/>
      <c r="Q323" s="295"/>
    </row>
    <row r="324" spans="3:17" s="289" customFormat="1" ht="12.75" customHeight="1" x14ac:dyDescent="0.2">
      <c r="C324" s="290"/>
      <c r="D324" s="291"/>
      <c r="E324" s="295"/>
      <c r="F324" s="295"/>
      <c r="J324" s="296"/>
      <c r="Q324" s="295"/>
    </row>
    <row r="325" spans="3:17" s="289" customFormat="1" x14ac:dyDescent="0.2">
      <c r="C325" s="290"/>
      <c r="D325" s="291"/>
      <c r="E325" s="295"/>
      <c r="F325" s="295"/>
      <c r="J325" s="296"/>
      <c r="Q325" s="295"/>
    </row>
    <row r="326" spans="3:17" s="289" customFormat="1" x14ac:dyDescent="0.2">
      <c r="C326" s="305"/>
      <c r="D326" s="291"/>
      <c r="E326" s="295"/>
      <c r="F326" s="295"/>
      <c r="J326" s="296"/>
      <c r="Q326" s="295"/>
    </row>
    <row r="327" spans="3:17" s="289" customFormat="1" x14ac:dyDescent="0.2">
      <c r="C327" s="305"/>
      <c r="D327" s="291"/>
      <c r="E327" s="295"/>
      <c r="F327" s="295"/>
      <c r="J327" s="296"/>
      <c r="Q327" s="295"/>
    </row>
    <row r="328" spans="3:17" s="289" customFormat="1" x14ac:dyDescent="0.2">
      <c r="C328" s="305"/>
      <c r="D328" s="291"/>
      <c r="E328" s="295"/>
      <c r="F328" s="295"/>
      <c r="J328" s="296"/>
      <c r="Q328" s="295"/>
    </row>
    <row r="329" spans="3:17" s="289" customFormat="1" x14ac:dyDescent="0.2">
      <c r="C329" s="305"/>
      <c r="D329" s="291"/>
      <c r="E329" s="295"/>
      <c r="F329" s="295"/>
      <c r="J329" s="296"/>
      <c r="Q329" s="295"/>
    </row>
    <row r="330" spans="3:17" s="289" customFormat="1" x14ac:dyDescent="0.2">
      <c r="C330" s="305"/>
      <c r="D330" s="291"/>
      <c r="E330" s="295"/>
      <c r="F330" s="295"/>
      <c r="J330" s="296"/>
      <c r="Q330" s="295"/>
    </row>
    <row r="331" spans="3:17" s="289" customFormat="1" x14ac:dyDescent="0.2">
      <c r="C331" s="305"/>
      <c r="D331" s="291"/>
      <c r="E331" s="295"/>
      <c r="F331" s="295"/>
      <c r="J331" s="296"/>
      <c r="Q331" s="295"/>
    </row>
  </sheetData>
  <mergeCells count="21">
    <mergeCell ref="A5:A8"/>
    <mergeCell ref="D5:D8"/>
    <mergeCell ref="C5:C8"/>
    <mergeCell ref="E5:I5"/>
    <mergeCell ref="G7:G8"/>
    <mergeCell ref="H7:H8"/>
    <mergeCell ref="B6:B8"/>
    <mergeCell ref="Q5:Q8"/>
    <mergeCell ref="E6:E8"/>
    <mergeCell ref="G6:H6"/>
    <mergeCell ref="J6:J8"/>
    <mergeCell ref="K6:K8"/>
    <mergeCell ref="J5:P5"/>
    <mergeCell ref="F6:F8"/>
    <mergeCell ref="I6:I8"/>
    <mergeCell ref="O7:O8"/>
    <mergeCell ref="O6:P6"/>
    <mergeCell ref="N6:N8"/>
    <mergeCell ref="L7:L8"/>
    <mergeCell ref="M7:M8"/>
    <mergeCell ref="L6:M6"/>
  </mergeCells>
  <phoneticPr fontId="3" type="noConversion"/>
  <pageMargins left="0.19685039370078741" right="0.19685039370078741" top="0.78740157480314965" bottom="0.55118110236220474" header="0" footer="0"/>
  <pageSetup paperSize="9" scale="62" fitToHeight="6" orientation="landscape" r:id="rId1"/>
  <headerFooter alignWithMargins="0"/>
  <rowBreaks count="2" manualBreakCount="2">
    <brk id="106" max="16" man="1"/>
    <brk id="164"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75" zoomScaleNormal="100" zoomScaleSheetLayoutView="75" workbookViewId="0">
      <selection activeCell="E51" sqref="E51"/>
    </sheetView>
  </sheetViews>
  <sheetFormatPr defaultRowHeight="15" x14ac:dyDescent="0.2"/>
  <cols>
    <col min="1" max="1" width="25.5703125" style="27" customWidth="1"/>
    <col min="2" max="2" width="18.5703125" style="27" customWidth="1"/>
    <col min="3" max="3" width="16.5703125" style="27" customWidth="1"/>
    <col min="4" max="4" width="96.85546875" style="27" customWidth="1"/>
    <col min="5" max="5" width="65.5703125" style="27" customWidth="1"/>
    <col min="6" max="6" width="14.7109375" style="27" customWidth="1"/>
    <col min="7" max="7" width="15.42578125" style="27" customWidth="1"/>
    <col min="8" max="8" width="15.7109375" style="27" customWidth="1"/>
    <col min="9" max="9" width="19.85546875" style="27" customWidth="1"/>
    <col min="10" max="10" width="15.140625" style="27" hidden="1" customWidth="1"/>
    <col min="11" max="16384" width="9.140625" style="27"/>
  </cols>
  <sheetData>
    <row r="1" spans="1:10" ht="15.75" x14ac:dyDescent="0.25">
      <c r="A1" s="26"/>
      <c r="B1" s="26"/>
      <c r="C1" s="26"/>
      <c r="D1" s="26"/>
      <c r="E1" s="26"/>
      <c r="F1" s="26"/>
      <c r="G1" s="26"/>
    </row>
    <row r="2" spans="1:10" ht="15.75" x14ac:dyDescent="0.25">
      <c r="A2" s="26"/>
      <c r="B2" s="26"/>
      <c r="C2" s="26"/>
      <c r="D2" s="26"/>
      <c r="E2" s="26"/>
      <c r="F2" s="26"/>
      <c r="G2" s="26"/>
    </row>
    <row r="3" spans="1:10" ht="15.75" x14ac:dyDescent="0.25">
      <c r="A3" s="26"/>
      <c r="B3" s="26"/>
      <c r="C3" s="26"/>
      <c r="D3" s="26"/>
      <c r="E3" s="26"/>
      <c r="F3" s="26"/>
      <c r="G3" s="26"/>
    </row>
    <row r="4" spans="1:10" ht="18.75" x14ac:dyDescent="0.3">
      <c r="A4" s="26"/>
      <c r="B4" s="26"/>
      <c r="C4" s="26"/>
      <c r="D4" s="26"/>
      <c r="E4" s="26"/>
      <c r="F4" s="26"/>
      <c r="G4" s="26"/>
      <c r="H4" s="28"/>
      <c r="I4" s="28"/>
      <c r="J4" s="26"/>
    </row>
    <row r="5" spans="1:10" ht="18.75" x14ac:dyDescent="0.3">
      <c r="A5" s="26"/>
      <c r="B5" s="26"/>
      <c r="C5" s="26"/>
      <c r="D5" s="26"/>
      <c r="E5" s="26"/>
      <c r="F5" s="26"/>
      <c r="G5" s="26"/>
      <c r="H5" s="28"/>
      <c r="I5" s="28"/>
      <c r="J5" s="26"/>
    </row>
    <row r="7" spans="1:10" ht="28.5" customHeight="1" thickBot="1" x14ac:dyDescent="0.35">
      <c r="A7" s="28"/>
      <c r="B7" s="28"/>
      <c r="C7" s="28"/>
      <c r="D7" s="28"/>
      <c r="E7" s="28"/>
      <c r="F7" s="28"/>
      <c r="G7" s="28"/>
      <c r="H7" s="28"/>
      <c r="I7" s="28" t="s">
        <v>4</v>
      </c>
    </row>
    <row r="8" spans="1:10" s="29" customFormat="1" ht="96.75" customHeight="1" x14ac:dyDescent="0.2">
      <c r="A8" s="541" t="s">
        <v>72</v>
      </c>
      <c r="B8" s="541" t="s">
        <v>279</v>
      </c>
      <c r="C8" s="541" t="s">
        <v>151</v>
      </c>
      <c r="D8" s="541" t="s">
        <v>278</v>
      </c>
      <c r="E8" s="541" t="s">
        <v>239</v>
      </c>
      <c r="F8" s="541" t="s">
        <v>232</v>
      </c>
      <c r="G8" s="541" t="s">
        <v>233</v>
      </c>
      <c r="H8" s="541" t="s">
        <v>234</v>
      </c>
      <c r="I8" s="541" t="s">
        <v>235</v>
      </c>
      <c r="J8" s="197" t="s">
        <v>236</v>
      </c>
    </row>
    <row r="9" spans="1:10" s="29" customFormat="1" ht="19.5" customHeight="1" x14ac:dyDescent="0.2">
      <c r="A9" s="30">
        <v>1</v>
      </c>
      <c r="B9" s="30">
        <v>2</v>
      </c>
      <c r="C9" s="30">
        <v>3</v>
      </c>
      <c r="D9" s="30">
        <v>4</v>
      </c>
      <c r="E9" s="30">
        <v>5</v>
      </c>
      <c r="F9" s="31">
        <v>6</v>
      </c>
      <c r="G9" s="31">
        <v>7</v>
      </c>
      <c r="H9" s="30">
        <v>8</v>
      </c>
      <c r="I9" s="30">
        <v>9</v>
      </c>
      <c r="J9" s="32">
        <v>8</v>
      </c>
    </row>
    <row r="10" spans="1:10" s="29" customFormat="1" ht="30.75" customHeight="1" x14ac:dyDescent="0.3">
      <c r="A10" s="33" t="s">
        <v>152</v>
      </c>
      <c r="B10" s="33"/>
      <c r="C10" s="68"/>
      <c r="D10" s="521" t="s">
        <v>445</v>
      </c>
      <c r="E10" s="67"/>
      <c r="F10" s="71"/>
      <c r="G10" s="71"/>
      <c r="H10" s="71"/>
      <c r="I10" s="71">
        <f>SUM(I11)</f>
        <v>1533525</v>
      </c>
      <c r="J10" s="32"/>
    </row>
    <row r="11" spans="1:10" s="73" customFormat="1" ht="30" customHeight="1" x14ac:dyDescent="0.3">
      <c r="A11" s="234" t="s">
        <v>153</v>
      </c>
      <c r="B11" s="234"/>
      <c r="C11" s="235"/>
      <c r="D11" s="228" t="s">
        <v>445</v>
      </c>
      <c r="E11" s="229"/>
      <c r="F11" s="230"/>
      <c r="G11" s="230"/>
      <c r="H11" s="230"/>
      <c r="I11" s="230">
        <f>SUM(I13,I14,I15,I16,I18,I22)</f>
        <v>1533525</v>
      </c>
      <c r="J11" s="72" t="e">
        <f>SUM(#REF!)</f>
        <v>#REF!</v>
      </c>
    </row>
    <row r="12" spans="1:10" s="73" customFormat="1" ht="36" hidden="1" customHeight="1" x14ac:dyDescent="0.3">
      <c r="A12" s="324" t="s">
        <v>268</v>
      </c>
      <c r="B12" s="324" t="s">
        <v>311</v>
      </c>
      <c r="C12" s="325" t="s">
        <v>213</v>
      </c>
      <c r="D12" s="326" t="s">
        <v>267</v>
      </c>
      <c r="E12" s="377" t="s">
        <v>434</v>
      </c>
      <c r="F12" s="75"/>
      <c r="G12" s="76"/>
      <c r="H12" s="75"/>
      <c r="I12" s="147"/>
      <c r="J12" s="72"/>
    </row>
    <row r="13" spans="1:10" s="73" customFormat="1" ht="39" customHeight="1" x14ac:dyDescent="0.3">
      <c r="A13" s="324" t="s">
        <v>268</v>
      </c>
      <c r="B13" s="324" t="s">
        <v>311</v>
      </c>
      <c r="C13" s="325" t="s">
        <v>213</v>
      </c>
      <c r="D13" s="326" t="s">
        <v>267</v>
      </c>
      <c r="E13" s="327" t="s">
        <v>435</v>
      </c>
      <c r="F13" s="75"/>
      <c r="G13" s="76"/>
      <c r="H13" s="75"/>
      <c r="I13" s="147">
        <v>1650000</v>
      </c>
      <c r="J13" s="72"/>
    </row>
    <row r="14" spans="1:10" s="73" customFormat="1" ht="63" customHeight="1" x14ac:dyDescent="0.3">
      <c r="A14" s="476" t="s">
        <v>18</v>
      </c>
      <c r="B14" s="77" t="s">
        <v>282</v>
      </c>
      <c r="C14" s="77" t="s">
        <v>195</v>
      </c>
      <c r="D14" s="477" t="s">
        <v>439</v>
      </c>
      <c r="E14" s="377"/>
      <c r="F14" s="75"/>
      <c r="G14" s="76"/>
      <c r="H14" s="75"/>
      <c r="I14" s="147">
        <v>13730</v>
      </c>
      <c r="J14" s="72"/>
    </row>
    <row r="15" spans="1:10" s="73" customFormat="1" ht="33" customHeight="1" x14ac:dyDescent="0.3">
      <c r="A15" s="77" t="s">
        <v>21</v>
      </c>
      <c r="B15" s="77" t="s">
        <v>281</v>
      </c>
      <c r="C15" s="77" t="s">
        <v>194</v>
      </c>
      <c r="D15" s="517" t="s">
        <v>20</v>
      </c>
      <c r="E15" s="377"/>
      <c r="F15" s="75"/>
      <c r="G15" s="76"/>
      <c r="H15" s="75"/>
      <c r="I15" s="147">
        <v>22220</v>
      </c>
      <c r="J15" s="72"/>
    </row>
    <row r="16" spans="1:10" s="73" customFormat="1" ht="29.25" customHeight="1" x14ac:dyDescent="0.3">
      <c r="A16" s="77" t="s">
        <v>41</v>
      </c>
      <c r="B16" s="77" t="s">
        <v>293</v>
      </c>
      <c r="C16" s="77"/>
      <c r="D16" s="308" t="s">
        <v>273</v>
      </c>
      <c r="E16" s="377"/>
      <c r="F16" s="75"/>
      <c r="G16" s="76"/>
      <c r="H16" s="75"/>
      <c r="I16" s="518">
        <f>SUM(I17)</f>
        <v>58030</v>
      </c>
      <c r="J16" s="72"/>
    </row>
    <row r="17" spans="1:10" s="73" customFormat="1" ht="27" customHeight="1" x14ac:dyDescent="0.3">
      <c r="A17" s="474" t="s">
        <v>272</v>
      </c>
      <c r="B17" s="329" t="s">
        <v>295</v>
      </c>
      <c r="C17" s="474" t="s">
        <v>205</v>
      </c>
      <c r="D17" s="475" t="s">
        <v>247</v>
      </c>
      <c r="E17" s="327"/>
      <c r="F17" s="75"/>
      <c r="G17" s="76"/>
      <c r="H17" s="75"/>
      <c r="I17" s="519">
        <v>58030</v>
      </c>
      <c r="J17" s="72"/>
    </row>
    <row r="18" spans="1:10" s="73" customFormat="1" ht="27" customHeight="1" x14ac:dyDescent="0.3">
      <c r="A18" s="77" t="s">
        <v>428</v>
      </c>
      <c r="B18" s="77" t="s">
        <v>427</v>
      </c>
      <c r="C18" s="77"/>
      <c r="D18" s="308" t="s">
        <v>425</v>
      </c>
      <c r="E18" s="327"/>
      <c r="F18" s="75"/>
      <c r="G18" s="75"/>
      <c r="H18" s="75"/>
      <c r="I18" s="331">
        <v>320031</v>
      </c>
      <c r="J18" s="72"/>
    </row>
    <row r="19" spans="1:10" s="73" customFormat="1" ht="27" customHeight="1" x14ac:dyDescent="0.3">
      <c r="A19" s="523" t="s">
        <v>441</v>
      </c>
      <c r="B19" s="523" t="s">
        <v>442</v>
      </c>
      <c r="C19" s="77" t="s">
        <v>207</v>
      </c>
      <c r="D19" s="524" t="s">
        <v>443</v>
      </c>
      <c r="E19" s="327"/>
      <c r="F19" s="75"/>
      <c r="G19" s="76"/>
      <c r="H19" s="75"/>
      <c r="I19" s="232">
        <v>103440</v>
      </c>
      <c r="J19" s="72"/>
    </row>
    <row r="20" spans="1:10" s="73" customFormat="1" ht="27" customHeight="1" x14ac:dyDescent="0.3">
      <c r="A20" s="523" t="s">
        <v>423</v>
      </c>
      <c r="B20" s="77" t="s">
        <v>424</v>
      </c>
      <c r="C20" s="77" t="s">
        <v>207</v>
      </c>
      <c r="D20" s="524" t="s">
        <v>426</v>
      </c>
      <c r="E20" s="327"/>
      <c r="F20" s="75"/>
      <c r="G20" s="76"/>
      <c r="H20" s="75"/>
      <c r="I20" s="520">
        <v>216591</v>
      </c>
      <c r="J20" s="72"/>
    </row>
    <row r="21" spans="1:10" s="73" customFormat="1" ht="27" hidden="1" customHeight="1" x14ac:dyDescent="0.3">
      <c r="A21" s="328" t="s">
        <v>65</v>
      </c>
      <c r="B21" s="328" t="s">
        <v>308</v>
      </c>
      <c r="C21" s="328" t="s">
        <v>210</v>
      </c>
      <c r="D21" s="525" t="s">
        <v>64</v>
      </c>
      <c r="E21" s="231"/>
      <c r="F21" s="232"/>
      <c r="G21" s="233"/>
      <c r="H21" s="232"/>
      <c r="I21" s="331"/>
      <c r="J21" s="72"/>
    </row>
    <row r="22" spans="1:10" s="73" customFormat="1" ht="27" customHeight="1" x14ac:dyDescent="0.3">
      <c r="A22" s="328" t="s">
        <v>66</v>
      </c>
      <c r="B22" s="328" t="s">
        <v>309</v>
      </c>
      <c r="C22" s="328" t="s">
        <v>224</v>
      </c>
      <c r="D22" s="330" t="s">
        <v>67</v>
      </c>
      <c r="E22" s="327"/>
      <c r="F22" s="75"/>
      <c r="G22" s="76"/>
      <c r="H22" s="75"/>
      <c r="I22" s="331">
        <v>-530486</v>
      </c>
      <c r="J22" s="72"/>
    </row>
    <row r="23" spans="1:10" s="73" customFormat="1" ht="24" hidden="1" customHeight="1" x14ac:dyDescent="0.3">
      <c r="A23" s="526" t="s">
        <v>418</v>
      </c>
      <c r="B23" s="526" t="s">
        <v>415</v>
      </c>
      <c r="C23" s="526" t="s">
        <v>211</v>
      </c>
      <c r="D23" s="527" t="s">
        <v>3</v>
      </c>
      <c r="E23" s="327"/>
      <c r="F23" s="75"/>
      <c r="G23" s="76"/>
      <c r="H23" s="75"/>
      <c r="I23" s="242"/>
      <c r="J23" s="72"/>
    </row>
    <row r="24" spans="1:10" s="73" customFormat="1" ht="24" hidden="1" customHeight="1" x14ac:dyDescent="0.3">
      <c r="A24" s="329"/>
      <c r="B24" s="329"/>
      <c r="C24" s="528"/>
      <c r="D24" s="529"/>
      <c r="E24" s="74"/>
      <c r="F24" s="75"/>
      <c r="G24" s="76"/>
      <c r="H24" s="75"/>
      <c r="I24" s="242"/>
      <c r="J24" s="72"/>
    </row>
    <row r="25" spans="1:10" s="73" customFormat="1" ht="15.75" hidden="1" customHeight="1" x14ac:dyDescent="0.3">
      <c r="A25" s="307"/>
      <c r="B25" s="307"/>
      <c r="C25" s="332"/>
      <c r="D25" s="333"/>
      <c r="E25" s="74"/>
      <c r="F25" s="75"/>
      <c r="G25" s="76"/>
      <c r="H25" s="75"/>
      <c r="I25" s="147"/>
      <c r="J25" s="72"/>
    </row>
    <row r="26" spans="1:10" s="73" customFormat="1" ht="21" hidden="1" customHeight="1" x14ac:dyDescent="0.3">
      <c r="A26" s="307"/>
      <c r="B26" s="307"/>
      <c r="C26" s="332"/>
      <c r="D26" s="333"/>
      <c r="E26" s="74"/>
      <c r="F26" s="75"/>
      <c r="G26" s="76"/>
      <c r="H26" s="75"/>
      <c r="I26" s="147"/>
      <c r="J26" s="72"/>
    </row>
    <row r="27" spans="1:10" s="73" customFormat="1" ht="28.5" hidden="1" customHeight="1" x14ac:dyDescent="0.3">
      <c r="A27" s="307"/>
      <c r="B27" s="307"/>
      <c r="C27" s="332"/>
      <c r="D27" s="333"/>
      <c r="E27" s="74"/>
      <c r="F27" s="75"/>
      <c r="G27" s="76"/>
      <c r="H27" s="75"/>
      <c r="I27" s="147"/>
      <c r="J27" s="72"/>
    </row>
    <row r="28" spans="1:10" s="73" customFormat="1" ht="27" hidden="1" customHeight="1" x14ac:dyDescent="0.3">
      <c r="A28" s="307"/>
      <c r="B28" s="307"/>
      <c r="C28" s="332"/>
      <c r="D28" s="333"/>
      <c r="E28" s="74"/>
      <c r="F28" s="75"/>
      <c r="G28" s="76"/>
      <c r="H28" s="75"/>
      <c r="I28" s="147"/>
      <c r="J28" s="72"/>
    </row>
    <row r="29" spans="1:10" s="73" customFormat="1" ht="64.5" hidden="1" customHeight="1" x14ac:dyDescent="0.3">
      <c r="A29" s="307"/>
      <c r="B29" s="307"/>
      <c r="C29" s="332"/>
      <c r="D29" s="333"/>
      <c r="E29" s="74"/>
      <c r="F29" s="75"/>
      <c r="G29" s="76"/>
      <c r="H29" s="75"/>
      <c r="I29" s="147"/>
      <c r="J29" s="72"/>
    </row>
    <row r="30" spans="1:10" s="73" customFormat="1" ht="44.25" hidden="1" customHeight="1" x14ac:dyDescent="0.3">
      <c r="A30" s="307"/>
      <c r="B30" s="307"/>
      <c r="C30" s="332"/>
      <c r="D30" s="333"/>
      <c r="E30" s="74"/>
      <c r="F30" s="75"/>
      <c r="G30" s="76"/>
      <c r="H30" s="75"/>
      <c r="I30" s="147"/>
      <c r="J30" s="72"/>
    </row>
    <row r="31" spans="1:10" s="73" customFormat="1" ht="44.25" hidden="1" customHeight="1" x14ac:dyDescent="0.3">
      <c r="A31" s="307"/>
      <c r="B31" s="307"/>
      <c r="C31" s="332"/>
      <c r="D31" s="333"/>
      <c r="E31" s="74"/>
      <c r="F31" s="75"/>
      <c r="G31" s="76"/>
      <c r="H31" s="75"/>
      <c r="I31" s="242"/>
      <c r="J31" s="72"/>
    </row>
    <row r="32" spans="1:10" s="73" customFormat="1" ht="42" hidden="1" customHeight="1" x14ac:dyDescent="0.3">
      <c r="A32" s="334" t="s">
        <v>420</v>
      </c>
      <c r="B32" s="334"/>
      <c r="C32" s="340"/>
      <c r="D32" s="341" t="s">
        <v>421</v>
      </c>
      <c r="E32" s="342"/>
      <c r="F32" s="343"/>
      <c r="G32" s="344"/>
      <c r="H32" s="343"/>
      <c r="I32" s="345">
        <f>SUM(I33)</f>
        <v>0</v>
      </c>
      <c r="J32" s="72"/>
    </row>
    <row r="33" spans="1:10" s="73" customFormat="1" ht="41.25" hidden="1" customHeight="1" x14ac:dyDescent="0.3">
      <c r="A33" s="335" t="s">
        <v>419</v>
      </c>
      <c r="B33" s="335"/>
      <c r="C33" s="335"/>
      <c r="D33" s="336" t="s">
        <v>421</v>
      </c>
      <c r="E33" s="337"/>
      <c r="F33" s="338"/>
      <c r="G33" s="339"/>
      <c r="H33" s="338"/>
      <c r="I33" s="346">
        <f>SUM(I34)</f>
        <v>0</v>
      </c>
      <c r="J33" s="72"/>
    </row>
    <row r="34" spans="1:10" s="73" customFormat="1" ht="30" hidden="1" customHeight="1" x14ac:dyDescent="0.3">
      <c r="A34" s="77" t="s">
        <v>422</v>
      </c>
      <c r="B34" s="77" t="s">
        <v>211</v>
      </c>
      <c r="C34" s="77" t="s">
        <v>195</v>
      </c>
      <c r="D34" s="306" t="s">
        <v>437</v>
      </c>
      <c r="E34" s="74"/>
      <c r="F34" s="75"/>
      <c r="G34" s="75"/>
      <c r="H34" s="75"/>
      <c r="I34" s="75"/>
      <c r="J34" s="72"/>
    </row>
    <row r="35" spans="1:10" s="73" customFormat="1" ht="30" customHeight="1" x14ac:dyDescent="0.3">
      <c r="A35" s="33" t="s">
        <v>154</v>
      </c>
      <c r="B35" s="33"/>
      <c r="C35" s="68"/>
      <c r="D35" s="70" t="s">
        <v>169</v>
      </c>
      <c r="E35" s="67"/>
      <c r="F35" s="71"/>
      <c r="G35" s="71"/>
      <c r="H35" s="71"/>
      <c r="I35" s="71">
        <f>SUM(I36)</f>
        <v>574399</v>
      </c>
      <c r="J35" s="72"/>
    </row>
    <row r="36" spans="1:10" s="73" customFormat="1" ht="29.25" customHeight="1" x14ac:dyDescent="0.3">
      <c r="A36" s="234" t="s">
        <v>155</v>
      </c>
      <c r="B36" s="234"/>
      <c r="C36" s="235"/>
      <c r="D36" s="228" t="s">
        <v>169</v>
      </c>
      <c r="E36" s="229"/>
      <c r="F36" s="230"/>
      <c r="G36" s="230"/>
      <c r="H36" s="230"/>
      <c r="I36" s="230">
        <f>SUM(I39,I41,I43)</f>
        <v>574399</v>
      </c>
      <c r="J36" s="72"/>
    </row>
    <row r="37" spans="1:10" s="73" customFormat="1" ht="28.5" hidden="1" customHeight="1" x14ac:dyDescent="0.3">
      <c r="A37" s="307" t="s">
        <v>417</v>
      </c>
      <c r="B37" s="77" t="s">
        <v>306</v>
      </c>
      <c r="C37" s="332" t="s">
        <v>213</v>
      </c>
      <c r="D37" s="333" t="s">
        <v>60</v>
      </c>
      <c r="E37" s="74" t="s">
        <v>436</v>
      </c>
      <c r="F37" s="75"/>
      <c r="G37" s="75"/>
      <c r="H37" s="75"/>
      <c r="I37" s="75"/>
      <c r="J37" s="72"/>
    </row>
    <row r="38" spans="1:10" s="73" customFormat="1" ht="23.25" hidden="1" customHeight="1" x14ac:dyDescent="0.3">
      <c r="A38" s="307" t="s">
        <v>125</v>
      </c>
      <c r="B38" s="307" t="s">
        <v>215</v>
      </c>
      <c r="C38" s="332" t="s">
        <v>196</v>
      </c>
      <c r="D38" s="333" t="s">
        <v>124</v>
      </c>
      <c r="E38" s="74"/>
      <c r="F38" s="75"/>
      <c r="G38" s="75"/>
      <c r="H38" s="75"/>
      <c r="I38" s="75"/>
      <c r="J38" s="72"/>
    </row>
    <row r="39" spans="1:10" s="73" customFormat="1" ht="57.75" customHeight="1" x14ac:dyDescent="0.3">
      <c r="A39" s="307" t="s">
        <v>123</v>
      </c>
      <c r="B39" s="307" t="s">
        <v>216</v>
      </c>
      <c r="C39" s="332" t="s">
        <v>197</v>
      </c>
      <c r="D39" s="333" t="s">
        <v>122</v>
      </c>
      <c r="E39" s="74"/>
      <c r="F39" s="75"/>
      <c r="G39" s="75"/>
      <c r="H39" s="75"/>
      <c r="I39" s="368">
        <v>16027</v>
      </c>
      <c r="J39" s="72"/>
    </row>
    <row r="40" spans="1:10" s="73" customFormat="1" ht="45.75" customHeight="1" x14ac:dyDescent="0.3">
      <c r="A40" s="307"/>
      <c r="B40" s="307"/>
      <c r="C40" s="332"/>
      <c r="D40" s="530" t="s">
        <v>438</v>
      </c>
      <c r="E40" s="74"/>
      <c r="F40" s="75"/>
      <c r="G40" s="75"/>
      <c r="H40" s="75"/>
      <c r="I40" s="522">
        <v>16027</v>
      </c>
      <c r="J40" s="72"/>
    </row>
    <row r="41" spans="1:10" s="73" customFormat="1" ht="56.25" customHeight="1" x14ac:dyDescent="0.3">
      <c r="A41" s="318" t="s">
        <v>129</v>
      </c>
      <c r="B41" s="318" t="s">
        <v>214</v>
      </c>
      <c r="C41" s="318" t="s">
        <v>198</v>
      </c>
      <c r="D41" s="319" t="s">
        <v>126</v>
      </c>
      <c r="E41" s="74"/>
      <c r="F41" s="75"/>
      <c r="G41" s="75"/>
      <c r="H41" s="75"/>
      <c r="I41" s="368">
        <v>27886</v>
      </c>
      <c r="J41" s="72"/>
    </row>
    <row r="42" spans="1:10" s="73" customFormat="1" ht="46.5" customHeight="1" x14ac:dyDescent="0.3">
      <c r="A42" s="318"/>
      <c r="B42" s="318"/>
      <c r="C42" s="318"/>
      <c r="D42" s="530" t="s">
        <v>438</v>
      </c>
      <c r="E42" s="74"/>
      <c r="F42" s="75"/>
      <c r="G42" s="75"/>
      <c r="H42" s="75"/>
      <c r="I42" s="522">
        <v>27886</v>
      </c>
      <c r="J42" s="72"/>
    </row>
    <row r="43" spans="1:10" s="73" customFormat="1" ht="32.25" customHeight="1" x14ac:dyDescent="0.3">
      <c r="A43" s="202" t="s">
        <v>143</v>
      </c>
      <c r="B43" s="202" t="s">
        <v>309</v>
      </c>
      <c r="C43" s="332" t="s">
        <v>224</v>
      </c>
      <c r="D43" s="333" t="s">
        <v>67</v>
      </c>
      <c r="E43" s="74"/>
      <c r="F43" s="75"/>
      <c r="G43" s="75"/>
      <c r="H43" s="75"/>
      <c r="I43" s="75">
        <v>530486</v>
      </c>
      <c r="J43" s="72"/>
    </row>
    <row r="44" spans="1:10" s="73" customFormat="1" ht="42" customHeight="1" x14ac:dyDescent="0.3">
      <c r="A44" s="33" t="s">
        <v>156</v>
      </c>
      <c r="B44" s="33"/>
      <c r="C44" s="256"/>
      <c r="D44" s="70" t="s">
        <v>170</v>
      </c>
      <c r="E44" s="69"/>
      <c r="F44" s="69"/>
      <c r="G44" s="69"/>
      <c r="H44" s="69"/>
      <c r="I44" s="146">
        <f>SUM(I45)</f>
        <v>32798</v>
      </c>
      <c r="J44" s="236"/>
    </row>
    <row r="45" spans="1:10" s="79" customFormat="1" ht="37.5" customHeight="1" x14ac:dyDescent="0.3">
      <c r="A45" s="234" t="s">
        <v>157</v>
      </c>
      <c r="B45" s="234"/>
      <c r="C45" s="258"/>
      <c r="D45" s="228" t="s">
        <v>170</v>
      </c>
      <c r="E45" s="237"/>
      <c r="F45" s="237"/>
      <c r="G45" s="237"/>
      <c r="H45" s="237"/>
      <c r="I45" s="238">
        <f>SUM(I46:I47)</f>
        <v>32798</v>
      </c>
      <c r="J45" s="78"/>
    </row>
    <row r="46" spans="1:10" s="79" customFormat="1" ht="51.75" hidden="1" customHeight="1" x14ac:dyDescent="0.3">
      <c r="A46" s="202" t="s">
        <v>78</v>
      </c>
      <c r="B46" s="202" t="s">
        <v>211</v>
      </c>
      <c r="C46" s="254" t="s">
        <v>195</v>
      </c>
      <c r="D46" s="255" t="s">
        <v>17</v>
      </c>
      <c r="E46" s="74"/>
      <c r="F46" s="75"/>
      <c r="G46" s="76"/>
      <c r="H46" s="75"/>
      <c r="I46" s="147"/>
      <c r="J46" s="78"/>
    </row>
    <row r="47" spans="1:10" s="79" customFormat="1" ht="43.5" customHeight="1" x14ac:dyDescent="0.3">
      <c r="A47" s="307" t="s">
        <v>148</v>
      </c>
      <c r="B47" s="307" t="s">
        <v>350</v>
      </c>
      <c r="C47" s="332"/>
      <c r="D47" s="333" t="s">
        <v>86</v>
      </c>
      <c r="E47" s="74"/>
      <c r="F47" s="75"/>
      <c r="G47" s="76"/>
      <c r="H47" s="75"/>
      <c r="I47" s="147">
        <v>32798</v>
      </c>
      <c r="J47" s="78"/>
    </row>
    <row r="48" spans="1:10" s="79" customFormat="1" ht="62.25" hidden="1" customHeight="1" x14ac:dyDescent="0.3">
      <c r="A48" s="329" t="s">
        <v>89</v>
      </c>
      <c r="B48" s="329" t="s">
        <v>351</v>
      </c>
      <c r="C48" s="528" t="s">
        <v>216</v>
      </c>
      <c r="D48" s="529" t="s">
        <v>87</v>
      </c>
      <c r="E48" s="74"/>
      <c r="F48" s="75"/>
      <c r="G48" s="76"/>
      <c r="H48" s="75"/>
      <c r="I48" s="241"/>
      <c r="J48" s="78"/>
    </row>
    <row r="49" spans="1:10" s="536" customFormat="1" ht="35.25" customHeight="1" x14ac:dyDescent="0.25">
      <c r="A49" s="537">
        <v>1513105</v>
      </c>
      <c r="B49" s="537" t="s">
        <v>352</v>
      </c>
      <c r="C49" s="538" t="s">
        <v>215</v>
      </c>
      <c r="D49" s="539" t="s">
        <v>88</v>
      </c>
      <c r="E49" s="531"/>
      <c r="F49" s="532"/>
      <c r="G49" s="533"/>
      <c r="H49" s="532"/>
      <c r="I49" s="534">
        <v>32798</v>
      </c>
      <c r="J49" s="535"/>
    </row>
    <row r="50" spans="1:10" s="79" customFormat="1" ht="31.5" hidden="1" customHeight="1" x14ac:dyDescent="0.3">
      <c r="A50" s="77" t="s">
        <v>222</v>
      </c>
      <c r="B50" s="77"/>
      <c r="C50" s="220" t="s">
        <v>224</v>
      </c>
      <c r="D50" s="260" t="s">
        <v>223</v>
      </c>
      <c r="E50" s="74"/>
      <c r="F50" s="75"/>
      <c r="G50" s="76"/>
      <c r="H50" s="75"/>
      <c r="I50" s="147"/>
      <c r="J50" s="78"/>
    </row>
    <row r="51" spans="1:10" s="79" customFormat="1" ht="29.25" customHeight="1" x14ac:dyDescent="0.3">
      <c r="A51" s="33" t="s">
        <v>158</v>
      </c>
      <c r="B51" s="33"/>
      <c r="C51" s="68"/>
      <c r="D51" s="70" t="s">
        <v>191</v>
      </c>
      <c r="E51" s="69"/>
      <c r="F51" s="69"/>
      <c r="G51" s="69"/>
      <c r="H51" s="69"/>
      <c r="I51" s="146">
        <f>SUM(I52)</f>
        <v>838123</v>
      </c>
      <c r="J51" s="78"/>
    </row>
    <row r="52" spans="1:10" s="79" customFormat="1" ht="30" customHeight="1" x14ac:dyDescent="0.3">
      <c r="A52" s="234" t="s">
        <v>159</v>
      </c>
      <c r="B52" s="234"/>
      <c r="C52" s="235"/>
      <c r="D52" s="228" t="s">
        <v>191</v>
      </c>
      <c r="E52" s="237"/>
      <c r="F52" s="237"/>
      <c r="G52" s="237"/>
      <c r="H52" s="237"/>
      <c r="I52" s="238">
        <f>SUM(I53:I57)</f>
        <v>838123</v>
      </c>
      <c r="J52" s="78"/>
    </row>
    <row r="53" spans="1:10" s="79" customFormat="1" ht="60.75" customHeight="1" x14ac:dyDescent="0.3">
      <c r="A53" s="307" t="s">
        <v>416</v>
      </c>
      <c r="B53" s="77" t="s">
        <v>306</v>
      </c>
      <c r="C53" s="332" t="s">
        <v>213</v>
      </c>
      <c r="D53" s="333" t="s">
        <v>60</v>
      </c>
      <c r="E53" s="74" t="s">
        <v>571</v>
      </c>
      <c r="F53" s="75"/>
      <c r="G53" s="76"/>
      <c r="H53" s="75"/>
      <c r="I53" s="75">
        <v>119791</v>
      </c>
      <c r="J53" s="78"/>
    </row>
    <row r="54" spans="1:10" s="79" customFormat="1" ht="26.25" hidden="1" customHeight="1" x14ac:dyDescent="0.3">
      <c r="A54" s="307" t="s">
        <v>120</v>
      </c>
      <c r="B54" s="307" t="s">
        <v>309</v>
      </c>
      <c r="C54" s="307" t="s">
        <v>224</v>
      </c>
      <c r="D54" s="314" t="s">
        <v>67</v>
      </c>
      <c r="E54" s="74"/>
      <c r="F54" s="75"/>
      <c r="G54" s="76"/>
      <c r="H54" s="75"/>
      <c r="I54" s="75"/>
      <c r="J54" s="78"/>
    </row>
    <row r="55" spans="1:10" s="79" customFormat="1" ht="26.25" customHeight="1" x14ac:dyDescent="0.3">
      <c r="A55" s="318" t="s">
        <v>117</v>
      </c>
      <c r="B55" s="318" t="s">
        <v>355</v>
      </c>
      <c r="C55" s="318" t="s">
        <v>199</v>
      </c>
      <c r="D55" s="540" t="s">
        <v>116</v>
      </c>
      <c r="E55" s="74"/>
      <c r="F55" s="75"/>
      <c r="G55" s="76"/>
      <c r="H55" s="75"/>
      <c r="I55" s="75">
        <v>766732</v>
      </c>
      <c r="J55" s="78"/>
    </row>
    <row r="56" spans="1:10" s="79" customFormat="1" ht="29.25" customHeight="1" x14ac:dyDescent="0.3">
      <c r="A56" s="318" t="s">
        <v>119</v>
      </c>
      <c r="B56" s="318" t="s">
        <v>356</v>
      </c>
      <c r="C56" s="318" t="s">
        <v>219</v>
      </c>
      <c r="D56" s="540" t="s">
        <v>570</v>
      </c>
      <c r="E56" s="74"/>
      <c r="F56" s="75"/>
      <c r="G56" s="76"/>
      <c r="H56" s="75"/>
      <c r="I56" s="75">
        <v>-48400</v>
      </c>
      <c r="J56" s="78"/>
    </row>
    <row r="57" spans="1:10" s="79" customFormat="1" ht="28.5" hidden="1" customHeight="1" x14ac:dyDescent="0.3">
      <c r="A57" s="202" t="s">
        <v>120</v>
      </c>
      <c r="B57" s="202" t="s">
        <v>309</v>
      </c>
      <c r="C57" s="254" t="s">
        <v>224</v>
      </c>
      <c r="D57" s="255" t="s">
        <v>67</v>
      </c>
      <c r="E57" s="74"/>
      <c r="F57" s="75"/>
      <c r="G57" s="76"/>
      <c r="H57" s="75"/>
      <c r="I57" s="75"/>
      <c r="J57" s="78"/>
    </row>
    <row r="58" spans="1:10" s="79" customFormat="1" ht="42.75" hidden="1" customHeight="1" x14ac:dyDescent="0.3">
      <c r="A58" s="33" t="s">
        <v>160</v>
      </c>
      <c r="B58" s="33"/>
      <c r="C58" s="256"/>
      <c r="D58" s="257" t="s">
        <v>238</v>
      </c>
      <c r="E58" s="69"/>
      <c r="F58" s="69"/>
      <c r="G58" s="69"/>
      <c r="H58" s="69"/>
      <c r="I58" s="146">
        <f>SUM(I59)</f>
        <v>0</v>
      </c>
      <c r="J58" s="78"/>
    </row>
    <row r="59" spans="1:10" s="79" customFormat="1" ht="44.25" hidden="1" customHeight="1" x14ac:dyDescent="0.3">
      <c r="A59" s="234" t="s">
        <v>161</v>
      </c>
      <c r="B59" s="234"/>
      <c r="C59" s="258"/>
      <c r="D59" s="259" t="s">
        <v>238</v>
      </c>
      <c r="E59" s="237"/>
      <c r="F59" s="237"/>
      <c r="G59" s="237"/>
      <c r="H59" s="237"/>
      <c r="I59" s="238">
        <f>SUM(I60)</f>
        <v>0</v>
      </c>
      <c r="J59" s="78"/>
    </row>
    <row r="60" spans="1:10" s="79" customFormat="1" ht="47.25" hidden="1" customHeight="1" x14ac:dyDescent="0.3">
      <c r="A60" s="202" t="s">
        <v>109</v>
      </c>
      <c r="B60" s="202" t="s">
        <v>211</v>
      </c>
      <c r="C60" s="254" t="s">
        <v>195</v>
      </c>
      <c r="D60" s="255" t="s">
        <v>17</v>
      </c>
      <c r="E60" s="74"/>
      <c r="F60" s="75"/>
      <c r="G60" s="76"/>
      <c r="H60" s="75"/>
      <c r="I60" s="75"/>
      <c r="J60" s="78"/>
    </row>
    <row r="61" spans="1:10" s="79" customFormat="1" ht="37.5" customHeight="1" x14ac:dyDescent="0.3">
      <c r="A61" s="243"/>
      <c r="B61" s="243"/>
      <c r="C61" s="68"/>
      <c r="D61" s="69" t="s">
        <v>241</v>
      </c>
      <c r="E61" s="69"/>
      <c r="F61" s="226"/>
      <c r="G61" s="69"/>
      <c r="H61" s="69"/>
      <c r="I61" s="146">
        <f>SUM(I11,I33,I36,I45,I52,I59)</f>
        <v>2978845</v>
      </c>
      <c r="J61" s="78"/>
    </row>
    <row r="62" spans="1:10" ht="18.75" x14ac:dyDescent="0.3">
      <c r="A62" s="34"/>
      <c r="B62" s="34"/>
      <c r="C62" s="34"/>
      <c r="D62" s="28"/>
      <c r="E62" s="28"/>
      <c r="F62" s="28"/>
      <c r="G62" s="28"/>
      <c r="H62" s="28"/>
      <c r="I62" s="28"/>
      <c r="J62" s="28"/>
    </row>
    <row r="63" spans="1:10" ht="27.75" customHeight="1" x14ac:dyDescent="0.3">
      <c r="A63" s="34"/>
      <c r="B63" s="34"/>
      <c r="C63" s="34"/>
      <c r="D63" s="35"/>
      <c r="E63" s="35"/>
      <c r="F63" s="35"/>
      <c r="G63" s="35"/>
      <c r="H63" s="26"/>
      <c r="I63" s="26"/>
      <c r="J63" s="26"/>
    </row>
    <row r="64" spans="1:10" ht="30.75" customHeight="1" x14ac:dyDescent="0.3">
      <c r="A64" s="34"/>
      <c r="B64" s="34"/>
      <c r="C64" s="34"/>
      <c r="D64" s="28"/>
      <c r="E64" s="28"/>
      <c r="F64" s="28"/>
      <c r="G64" s="28"/>
      <c r="H64" s="26"/>
      <c r="I64" s="26"/>
      <c r="J64" s="26"/>
    </row>
    <row r="65" spans="1:20" ht="20.25" x14ac:dyDescent="0.3">
      <c r="A65" s="36"/>
      <c r="B65" s="36"/>
      <c r="C65" s="36"/>
      <c r="D65" s="37"/>
      <c r="E65" s="37"/>
      <c r="F65" s="37"/>
      <c r="G65" s="37"/>
      <c r="H65" s="26"/>
      <c r="I65" s="26"/>
      <c r="J65" s="26"/>
    </row>
    <row r="66" spans="1:20" ht="15.75" x14ac:dyDescent="0.25">
      <c r="H66" s="26"/>
      <c r="I66" s="26"/>
      <c r="J66" s="26"/>
    </row>
    <row r="70" spans="1:20" ht="15.75" x14ac:dyDescent="0.2">
      <c r="E70" s="38"/>
      <c r="F70" s="39"/>
      <c r="G70" s="40"/>
    </row>
    <row r="71" spans="1:20" ht="20.25" x14ac:dyDescent="0.3">
      <c r="E71" s="38"/>
      <c r="F71" s="41"/>
      <c r="G71" s="40"/>
      <c r="M71" s="771"/>
      <c r="N71" s="771"/>
      <c r="O71" s="771"/>
      <c r="P71" s="771"/>
      <c r="Q71" s="771"/>
      <c r="R71" s="771"/>
      <c r="S71" s="771"/>
      <c r="T71" s="771"/>
    </row>
    <row r="72" spans="1:20" ht="20.25" x14ac:dyDescent="0.3">
      <c r="E72" s="40"/>
      <c r="F72" s="40"/>
      <c r="G72" s="40"/>
      <c r="M72" s="771"/>
      <c r="N72" s="771"/>
      <c r="O72" s="771"/>
      <c r="P72" s="771"/>
      <c r="Q72" s="771"/>
      <c r="R72" s="771"/>
      <c r="S72" s="771"/>
      <c r="T72" s="771"/>
    </row>
  </sheetData>
  <mergeCells count="2">
    <mergeCell ref="M72:T72"/>
    <mergeCell ref="M71:T71"/>
  </mergeCells>
  <phoneticPr fontId="3" type="noConversion"/>
  <pageMargins left="0.39370078740157483" right="0.19685039370078741" top="0.55118110236220474" bottom="0" header="0" footer="0"/>
  <pageSetup paperSize="9" scale="48"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5"/>
  <sheetViews>
    <sheetView topLeftCell="A7" zoomScaleNormal="100" workbookViewId="0">
      <selection activeCell="L20" sqref="L20"/>
    </sheetView>
  </sheetViews>
  <sheetFormatPr defaultRowHeight="12.75" x14ac:dyDescent="0.2"/>
  <cols>
    <col min="1" max="1" width="20.42578125" style="25" customWidth="1"/>
    <col min="2" max="2" width="15.28515625" style="25" customWidth="1"/>
    <col min="3" max="3" width="16.85546875" style="25" customWidth="1"/>
    <col min="4" max="4" width="35.140625" style="25" hidden="1" customWidth="1"/>
    <col min="5" max="5" width="30.28515625" style="25" hidden="1" customWidth="1"/>
    <col min="6" max="6" width="53.140625" style="25" customWidth="1"/>
    <col min="7" max="7" width="36.28515625" style="25" hidden="1" customWidth="1"/>
    <col min="8" max="8" width="50.28515625" style="25" hidden="1" customWidth="1"/>
    <col min="9" max="9" width="37.28515625" style="25" hidden="1" customWidth="1"/>
    <col min="10" max="10" width="23" style="25" customWidth="1"/>
    <col min="11" max="16384" width="9.140625" style="25"/>
  </cols>
  <sheetData>
    <row r="3" spans="1:14" ht="15" x14ac:dyDescent="0.2">
      <c r="B3" s="563"/>
      <c r="C3" s="564"/>
      <c r="D3" s="564"/>
      <c r="E3" s="564"/>
      <c r="F3" s="564"/>
    </row>
    <row r="8" spans="1:14" ht="30" customHeight="1" x14ac:dyDescent="0.2"/>
    <row r="9" spans="1:14" ht="26.25" customHeight="1" x14ac:dyDescent="0.2"/>
    <row r="10" spans="1:14" ht="42.75" customHeight="1" x14ac:dyDescent="0.2">
      <c r="J10" s="565" t="s">
        <v>4</v>
      </c>
      <c r="N10" s="566"/>
    </row>
    <row r="11" spans="1:14" ht="46.5" customHeight="1" x14ac:dyDescent="0.2">
      <c r="A11" s="776" t="s">
        <v>448</v>
      </c>
      <c r="B11" s="776" t="s">
        <v>449</v>
      </c>
      <c r="C11" s="776"/>
      <c r="D11" s="756" t="s">
        <v>450</v>
      </c>
      <c r="E11" s="777"/>
      <c r="F11" s="777"/>
      <c r="G11" s="778"/>
      <c r="H11" s="776" t="s">
        <v>451</v>
      </c>
      <c r="I11" s="779"/>
      <c r="J11" s="567"/>
    </row>
    <row r="12" spans="1:14" ht="47.25" customHeight="1" x14ac:dyDescent="0.2">
      <c r="A12" s="776"/>
      <c r="B12" s="776"/>
      <c r="C12" s="776"/>
      <c r="D12" s="780" t="s">
        <v>452</v>
      </c>
      <c r="E12" s="777"/>
      <c r="F12" s="778"/>
      <c r="G12" s="568" t="s">
        <v>453</v>
      </c>
      <c r="H12" s="569" t="s">
        <v>454</v>
      </c>
      <c r="I12" s="569" t="s">
        <v>455</v>
      </c>
      <c r="J12" s="776" t="s">
        <v>174</v>
      </c>
    </row>
    <row r="13" spans="1:14" ht="180.75" customHeight="1" x14ac:dyDescent="0.2">
      <c r="A13" s="776"/>
      <c r="B13" s="776"/>
      <c r="C13" s="776"/>
      <c r="D13" s="570" t="s">
        <v>456</v>
      </c>
      <c r="E13" s="571" t="s">
        <v>457</v>
      </c>
      <c r="F13" s="571" t="s">
        <v>458</v>
      </c>
      <c r="G13" s="572" t="s">
        <v>459</v>
      </c>
      <c r="H13" s="776" t="s">
        <v>460</v>
      </c>
      <c r="I13" s="783"/>
      <c r="J13" s="781"/>
    </row>
    <row r="14" spans="1:14" ht="2.25" hidden="1" customHeight="1" x14ac:dyDescent="0.25">
      <c r="A14" s="776"/>
      <c r="B14" s="776"/>
      <c r="C14" s="776"/>
      <c r="D14" s="573"/>
      <c r="E14" s="464"/>
      <c r="F14" s="464"/>
      <c r="G14" s="574"/>
      <c r="H14" s="782"/>
      <c r="I14" s="784"/>
      <c r="J14" s="781"/>
    </row>
    <row r="15" spans="1:14" ht="37.5" customHeight="1" x14ac:dyDescent="0.25">
      <c r="A15" s="575">
        <v>17100000000</v>
      </c>
      <c r="B15" s="772" t="s">
        <v>461</v>
      </c>
      <c r="C15" s="773"/>
      <c r="D15" s="576"/>
      <c r="E15" s="576"/>
      <c r="F15" s="577">
        <v>330000</v>
      </c>
      <c r="G15" s="577"/>
      <c r="H15" s="578"/>
      <c r="I15" s="578"/>
      <c r="J15" s="578">
        <f>SUM(D15:I15)</f>
        <v>330000</v>
      </c>
    </row>
    <row r="16" spans="1:14" ht="32.25" hidden="1" customHeight="1" x14ac:dyDescent="0.2">
      <c r="A16" s="575">
        <v>17302000000</v>
      </c>
      <c r="B16" s="774" t="s">
        <v>462</v>
      </c>
      <c r="C16" s="774"/>
      <c r="D16" s="579"/>
      <c r="E16" s="575"/>
      <c r="F16" s="575"/>
      <c r="G16" s="118"/>
      <c r="H16" s="118"/>
      <c r="I16" s="118"/>
      <c r="J16" s="580">
        <f>SUM(G16:I16)</f>
        <v>0</v>
      </c>
    </row>
    <row r="17" spans="1:10" ht="27" hidden="1" customHeight="1" x14ac:dyDescent="0.2">
      <c r="A17" s="575">
        <v>3</v>
      </c>
      <c r="B17" s="774" t="s">
        <v>463</v>
      </c>
      <c r="C17" s="774"/>
      <c r="D17" s="579"/>
      <c r="E17" s="575"/>
      <c r="F17" s="575"/>
      <c r="G17" s="118"/>
      <c r="H17" s="118"/>
      <c r="I17" s="118"/>
      <c r="J17" s="580">
        <f>SUM(G17:I17)</f>
        <v>0</v>
      </c>
    </row>
    <row r="18" spans="1:10" ht="45" customHeight="1" x14ac:dyDescent="0.3">
      <c r="A18" s="581"/>
      <c r="B18" s="775" t="s">
        <v>241</v>
      </c>
      <c r="C18" s="775"/>
      <c r="D18" s="582">
        <f t="shared" ref="D18:J18" si="0">SUM(D15:D17)</f>
        <v>0</v>
      </c>
      <c r="E18" s="582">
        <f t="shared" si="0"/>
        <v>0</v>
      </c>
      <c r="F18" s="582">
        <f t="shared" si="0"/>
        <v>330000</v>
      </c>
      <c r="G18" s="582">
        <f t="shared" si="0"/>
        <v>0</v>
      </c>
      <c r="H18" s="582">
        <f t="shared" si="0"/>
        <v>0</v>
      </c>
      <c r="I18" s="582">
        <f t="shared" si="0"/>
        <v>0</v>
      </c>
      <c r="J18" s="582">
        <f t="shared" si="0"/>
        <v>330000</v>
      </c>
    </row>
    <row r="19" spans="1:10" ht="20.25" x14ac:dyDescent="0.3">
      <c r="A19" s="583"/>
      <c r="B19" s="583"/>
      <c r="C19" s="583"/>
      <c r="D19" s="583"/>
      <c r="E19" s="583"/>
      <c r="F19" s="583"/>
      <c r="G19" s="583"/>
      <c r="H19" s="583"/>
      <c r="I19" s="583"/>
      <c r="J19" s="583"/>
    </row>
    <row r="20" spans="1:10" ht="20.25" x14ac:dyDescent="0.3">
      <c r="A20" s="583"/>
      <c r="B20" s="583"/>
      <c r="C20" s="583"/>
      <c r="D20" s="583"/>
      <c r="E20" s="583"/>
      <c r="F20" s="583"/>
      <c r="G20" s="583"/>
      <c r="H20" s="583"/>
      <c r="I20" s="583"/>
      <c r="J20" s="583"/>
    </row>
    <row r="21" spans="1:10" ht="20.25" x14ac:dyDescent="0.3">
      <c r="A21" s="583"/>
      <c r="B21" s="583"/>
      <c r="C21" s="583"/>
      <c r="D21" s="583"/>
      <c r="E21" s="583"/>
      <c r="F21" s="583"/>
      <c r="G21" s="583"/>
      <c r="H21" s="583"/>
      <c r="I21" s="583"/>
      <c r="J21" s="583"/>
    </row>
    <row r="22" spans="1:10" ht="20.25" x14ac:dyDescent="0.3">
      <c r="A22" s="583"/>
      <c r="B22" s="583"/>
      <c r="C22" s="583"/>
      <c r="D22" s="583"/>
      <c r="E22" s="583"/>
      <c r="F22" s="583"/>
      <c r="G22" s="583"/>
      <c r="H22" s="583"/>
      <c r="I22" s="583"/>
      <c r="J22" s="583"/>
    </row>
    <row r="23" spans="1:10" ht="20.25" x14ac:dyDescent="0.3">
      <c r="A23" s="583"/>
      <c r="B23" s="583"/>
      <c r="C23" s="583"/>
      <c r="D23" s="583"/>
      <c r="E23" s="583"/>
      <c r="F23" s="583"/>
      <c r="G23" s="583"/>
      <c r="H23" s="583"/>
      <c r="I23" s="583"/>
      <c r="J23" s="583"/>
    </row>
    <row r="24" spans="1:10" ht="20.25" x14ac:dyDescent="0.3">
      <c r="A24" s="583"/>
      <c r="B24" s="583"/>
      <c r="C24" s="583"/>
      <c r="D24" s="583"/>
      <c r="E24" s="583"/>
      <c r="F24" s="583"/>
      <c r="G24" s="583"/>
      <c r="H24" s="583"/>
      <c r="I24" s="583"/>
      <c r="J24" s="583"/>
    </row>
    <row r="25" spans="1:10" ht="20.25" x14ac:dyDescent="0.3">
      <c r="A25" s="583"/>
      <c r="B25" s="583"/>
      <c r="C25" s="583"/>
      <c r="D25" s="583"/>
      <c r="E25" s="583"/>
      <c r="F25" s="583"/>
      <c r="G25" s="583"/>
      <c r="H25" s="583"/>
      <c r="I25" s="583"/>
      <c r="J25" s="583"/>
    </row>
  </sheetData>
  <mergeCells count="12">
    <mergeCell ref="D11:G11"/>
    <mergeCell ref="H11:I11"/>
    <mergeCell ref="D12:F12"/>
    <mergeCell ref="J12:J14"/>
    <mergeCell ref="H13:H14"/>
    <mergeCell ref="I13:I14"/>
    <mergeCell ref="B15:C15"/>
    <mergeCell ref="B16:C16"/>
    <mergeCell ref="B17:C17"/>
    <mergeCell ref="B18:C18"/>
    <mergeCell ref="A11:A14"/>
    <mergeCell ref="B11:C14"/>
  </mergeCells>
  <conditionalFormatting sqref="C3:F3">
    <cfRule type="cellIs" dxfId="0" priority="1" stopIfTrue="1" operator="greaterThan">
      <formula>45</formula>
    </cfRule>
  </conditionalFormatting>
  <pageMargins left="0.98425196850393704" right="0.55118110236220474" top="0.78740157480314965" bottom="0.78740157480314965" header="0.31496062992125984" footer="0.31496062992125984"/>
  <pageSetup paperSize="9" scale="6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84"/>
  <sheetViews>
    <sheetView view="pageBreakPreview" topLeftCell="A14" zoomScale="90" zoomScaleNormal="73" zoomScaleSheetLayoutView="90" workbookViewId="0">
      <selection activeCell="E73" sqref="E73"/>
    </sheetView>
  </sheetViews>
  <sheetFormatPr defaultRowHeight="12.75" x14ac:dyDescent="0.2"/>
  <cols>
    <col min="1" max="1" width="11.85546875" style="25" customWidth="1"/>
    <col min="2" max="2" width="10.28515625" style="25" customWidth="1"/>
    <col min="3" max="3" width="9.42578125" style="25" customWidth="1"/>
    <col min="4" max="4" width="41.85546875" style="25" customWidth="1"/>
    <col min="5" max="5" width="36.5703125" style="25" customWidth="1"/>
    <col min="6" max="6" width="15.42578125" style="208" customWidth="1"/>
    <col min="7" max="7" width="14.5703125" style="25" customWidth="1"/>
    <col min="8" max="8" width="15" style="25" customWidth="1"/>
    <col min="9" max="9" width="4.5703125" style="25" customWidth="1"/>
    <col min="10" max="10" width="15.140625" style="25" customWidth="1"/>
    <col min="11" max="11" width="12.85546875" style="25" customWidth="1"/>
    <col min="12" max="12" width="16" style="25" customWidth="1"/>
    <col min="13" max="16384" width="9.140625" style="25"/>
  </cols>
  <sheetData>
    <row r="4" spans="1:12" ht="31.5" customHeight="1" x14ac:dyDescent="0.2"/>
    <row r="5" spans="1:12" ht="16.350000000000001" customHeight="1" x14ac:dyDescent="0.3">
      <c r="D5" s="785"/>
      <c r="E5" s="785"/>
      <c r="F5" s="785"/>
      <c r="G5" s="785"/>
    </row>
    <row r="6" spans="1:12" ht="18.75" x14ac:dyDescent="0.3">
      <c r="D6" s="786"/>
      <c r="E6" s="786"/>
      <c r="F6" s="786"/>
      <c r="G6" s="786"/>
      <c r="H6" s="786"/>
      <c r="I6" s="786"/>
    </row>
    <row r="7" spans="1:12" ht="27" customHeight="1" x14ac:dyDescent="0.3">
      <c r="D7" s="108"/>
      <c r="E7" s="108"/>
      <c r="F7" s="108"/>
      <c r="G7" s="108"/>
      <c r="H7" s="108"/>
      <c r="I7" s="108"/>
    </row>
    <row r="8" spans="1:12" ht="51.75" customHeight="1" x14ac:dyDescent="0.3">
      <c r="E8" s="109"/>
      <c r="F8" s="110"/>
      <c r="H8" s="111" t="s">
        <v>4</v>
      </c>
    </row>
    <row r="9" spans="1:12" ht="72" customHeight="1" x14ac:dyDescent="0.2">
      <c r="A9" s="754" t="s">
        <v>256</v>
      </c>
      <c r="B9" s="754" t="s">
        <v>279</v>
      </c>
      <c r="C9" s="788" t="s">
        <v>151</v>
      </c>
      <c r="D9" s="788" t="s">
        <v>257</v>
      </c>
      <c r="E9" s="788" t="s">
        <v>258</v>
      </c>
      <c r="F9" s="788" t="s">
        <v>230</v>
      </c>
      <c r="G9" s="788" t="s">
        <v>231</v>
      </c>
      <c r="H9" s="788" t="s">
        <v>250</v>
      </c>
    </row>
    <row r="10" spans="1:12" ht="17.25" customHeight="1" x14ac:dyDescent="0.2">
      <c r="A10" s="787"/>
      <c r="B10" s="765"/>
      <c r="C10" s="765"/>
      <c r="D10" s="765"/>
      <c r="E10" s="765"/>
      <c r="F10" s="765"/>
      <c r="G10" s="765"/>
      <c r="H10" s="789"/>
    </row>
    <row r="11" spans="1:12" ht="15.75" customHeight="1" x14ac:dyDescent="0.2">
      <c r="A11" s="112">
        <v>1</v>
      </c>
      <c r="B11" s="112">
        <v>2</v>
      </c>
      <c r="C11" s="112">
        <v>3</v>
      </c>
      <c r="D11" s="112">
        <v>4</v>
      </c>
      <c r="E11" s="113">
        <v>5</v>
      </c>
      <c r="F11" s="113">
        <v>6</v>
      </c>
      <c r="G11" s="112">
        <v>7</v>
      </c>
      <c r="H11" s="112">
        <v>8</v>
      </c>
    </row>
    <row r="12" spans="1:12" ht="45" customHeight="1" x14ac:dyDescent="0.3">
      <c r="A12" s="209" t="s">
        <v>152</v>
      </c>
      <c r="B12" s="209"/>
      <c r="C12" s="209"/>
      <c r="D12" s="542" t="s">
        <v>445</v>
      </c>
      <c r="E12" s="210"/>
      <c r="F12" s="211">
        <f>SUM(F13)</f>
        <v>1689828</v>
      </c>
      <c r="G12" s="211">
        <f>SUM(G13)</f>
        <v>1566765</v>
      </c>
      <c r="H12" s="211">
        <f>SUM(F13:G13)</f>
        <v>3256593</v>
      </c>
      <c r="I12" s="114"/>
      <c r="J12" s="227"/>
      <c r="K12" s="227"/>
      <c r="L12" s="227"/>
    </row>
    <row r="13" spans="1:12" ht="45" customHeight="1" x14ac:dyDescent="0.3">
      <c r="A13" s="209" t="s">
        <v>153</v>
      </c>
      <c r="B13" s="209"/>
      <c r="C13" s="209"/>
      <c r="D13" s="542" t="s">
        <v>445</v>
      </c>
      <c r="E13" s="210"/>
      <c r="F13" s="211">
        <f>SUM(F14,F27,F32,F35,F43,F48,F49,F53)</f>
        <v>1689828</v>
      </c>
      <c r="G13" s="211">
        <f t="shared" ref="G13:H13" si="0">SUM(G14,G27,G32,G35,G43,G48,G49,G53)</f>
        <v>1566765</v>
      </c>
      <c r="H13" s="211">
        <f t="shared" si="0"/>
        <v>3256593</v>
      </c>
      <c r="I13" s="114"/>
    </row>
    <row r="14" spans="1:12" ht="42" customHeight="1" x14ac:dyDescent="0.3">
      <c r="A14" s="77" t="s">
        <v>21</v>
      </c>
      <c r="B14" s="77" t="s">
        <v>281</v>
      </c>
      <c r="C14" s="77" t="s">
        <v>194</v>
      </c>
      <c r="D14" s="517" t="s">
        <v>20</v>
      </c>
      <c r="E14" s="306" t="s">
        <v>259</v>
      </c>
      <c r="F14" s="138">
        <v>3900</v>
      </c>
      <c r="G14" s="138">
        <v>22220</v>
      </c>
      <c r="H14" s="138">
        <f>SUM(F14:G14)</f>
        <v>26120</v>
      </c>
      <c r="I14" s="114"/>
    </row>
    <row r="15" spans="1:12" s="218" customFormat="1" ht="45.75" hidden="1" customHeight="1" x14ac:dyDescent="0.3">
      <c r="A15" s="220" t="s">
        <v>24</v>
      </c>
      <c r="B15" s="220" t="s">
        <v>359</v>
      </c>
      <c r="C15" s="220" t="s">
        <v>248</v>
      </c>
      <c r="D15" s="262" t="s">
        <v>22</v>
      </c>
      <c r="E15" s="261" t="s">
        <v>259</v>
      </c>
      <c r="F15" s="450"/>
      <c r="G15" s="219"/>
      <c r="H15" s="450">
        <f>SUM(F15:G15)</f>
        <v>0</v>
      </c>
      <c r="I15" s="451"/>
    </row>
    <row r="16" spans="1:12" s="218" customFormat="1" ht="42.75" hidden="1" customHeight="1" x14ac:dyDescent="0.3">
      <c r="A16" s="220" t="s">
        <v>77</v>
      </c>
      <c r="B16" s="220" t="s">
        <v>283</v>
      </c>
      <c r="C16" s="220"/>
      <c r="D16" s="261" t="s">
        <v>23</v>
      </c>
      <c r="E16" s="261" t="s">
        <v>259</v>
      </c>
      <c r="F16" s="452"/>
      <c r="G16" s="219"/>
      <c r="H16" s="450">
        <f>SUM(F16:G16)</f>
        <v>0</v>
      </c>
      <c r="I16" s="451"/>
    </row>
    <row r="17" spans="1:9" s="457" customFormat="1" ht="36" hidden="1" customHeight="1" x14ac:dyDescent="0.25">
      <c r="A17" s="263" t="s">
        <v>25</v>
      </c>
      <c r="B17" s="263" t="s">
        <v>284</v>
      </c>
      <c r="C17" s="263" t="s">
        <v>248</v>
      </c>
      <c r="D17" s="264" t="s">
        <v>264</v>
      </c>
      <c r="E17" s="265" t="s">
        <v>259</v>
      </c>
      <c r="F17" s="453"/>
      <c r="G17" s="454"/>
      <c r="H17" s="455">
        <f>SUM(F17:G17)</f>
        <v>0</v>
      </c>
      <c r="I17" s="456"/>
    </row>
    <row r="18" spans="1:9" s="457" customFormat="1" ht="51.75" hidden="1" customHeight="1" x14ac:dyDescent="0.25">
      <c r="A18" s="263" t="s">
        <v>26</v>
      </c>
      <c r="B18" s="263" t="s">
        <v>285</v>
      </c>
      <c r="C18" s="263" t="s">
        <v>248</v>
      </c>
      <c r="D18" s="264" t="s">
        <v>28</v>
      </c>
      <c r="E18" s="265" t="s">
        <v>259</v>
      </c>
      <c r="F18" s="453"/>
      <c r="G18" s="455"/>
      <c r="H18" s="455">
        <f>SUM(F18:G18)</f>
        <v>0</v>
      </c>
      <c r="I18" s="456"/>
    </row>
    <row r="19" spans="1:9" s="456" customFormat="1" ht="39.75" hidden="1" customHeight="1" x14ac:dyDescent="0.25">
      <c r="A19" s="263" t="s">
        <v>27</v>
      </c>
      <c r="B19" s="263" t="s">
        <v>286</v>
      </c>
      <c r="C19" s="263" t="s">
        <v>248</v>
      </c>
      <c r="D19" s="264" t="s">
        <v>29</v>
      </c>
      <c r="E19" s="265" t="s">
        <v>259</v>
      </c>
      <c r="F19" s="453"/>
      <c r="G19" s="455"/>
      <c r="H19" s="455">
        <f t="shared" ref="H19:H60" si="1">SUM(F19,G19)</f>
        <v>0</v>
      </c>
    </row>
    <row r="20" spans="1:9" s="216" customFormat="1" ht="53.25" hidden="1" customHeight="1" x14ac:dyDescent="0.3">
      <c r="A20" s="220" t="s">
        <v>30</v>
      </c>
      <c r="B20" s="220" t="s">
        <v>287</v>
      </c>
      <c r="C20" s="220" t="s">
        <v>204</v>
      </c>
      <c r="D20" s="266" t="s">
        <v>31</v>
      </c>
      <c r="E20" s="267" t="s">
        <v>260</v>
      </c>
      <c r="F20" s="458"/>
      <c r="G20" s="450"/>
      <c r="H20" s="450">
        <f>SUM(F20,G20)</f>
        <v>0</v>
      </c>
    </row>
    <row r="21" spans="1:9" s="216" customFormat="1" ht="57.75" hidden="1" customHeight="1" x14ac:dyDescent="0.3">
      <c r="A21" s="220" t="s">
        <v>265</v>
      </c>
      <c r="B21" s="220" t="s">
        <v>288</v>
      </c>
      <c r="C21" s="220"/>
      <c r="D21" s="266" t="s">
        <v>266</v>
      </c>
      <c r="E21" s="267" t="s">
        <v>260</v>
      </c>
      <c r="F21" s="458"/>
      <c r="G21" s="450"/>
      <c r="H21" s="450">
        <f>SUM(F21,G21)</f>
        <v>0</v>
      </c>
    </row>
    <row r="22" spans="1:9" s="456" customFormat="1" ht="49.5" hidden="1" customHeight="1" x14ac:dyDescent="0.25">
      <c r="A22" s="263" t="s">
        <v>33</v>
      </c>
      <c r="B22" s="263" t="s">
        <v>289</v>
      </c>
      <c r="C22" s="263" t="s">
        <v>205</v>
      </c>
      <c r="D22" s="268" t="s">
        <v>32</v>
      </c>
      <c r="E22" s="269" t="s">
        <v>260</v>
      </c>
      <c r="F22" s="459"/>
      <c r="G22" s="455"/>
      <c r="H22" s="455">
        <f t="shared" si="1"/>
        <v>0</v>
      </c>
    </row>
    <row r="23" spans="1:9" s="216" customFormat="1" ht="57" hidden="1" customHeight="1" x14ac:dyDescent="0.3">
      <c r="A23" s="220" t="s">
        <v>35</v>
      </c>
      <c r="B23" s="220" t="s">
        <v>290</v>
      </c>
      <c r="C23" s="220"/>
      <c r="D23" s="266" t="s">
        <v>34</v>
      </c>
      <c r="E23" s="267" t="s">
        <v>260</v>
      </c>
      <c r="F23" s="458"/>
      <c r="G23" s="450"/>
      <c r="H23" s="450">
        <f t="shared" si="1"/>
        <v>0</v>
      </c>
    </row>
    <row r="24" spans="1:9" s="460" customFormat="1" ht="51" hidden="1" customHeight="1" x14ac:dyDescent="0.25">
      <c r="A24" s="270" t="s">
        <v>39</v>
      </c>
      <c r="B24" s="270" t="s">
        <v>292</v>
      </c>
      <c r="C24" s="270" t="s">
        <v>205</v>
      </c>
      <c r="D24" s="271" t="s">
        <v>37</v>
      </c>
      <c r="E24" s="272" t="s">
        <v>260</v>
      </c>
      <c r="F24" s="459"/>
      <c r="G24" s="455"/>
      <c r="H24" s="455">
        <f>SUM(F24,G25)</f>
        <v>0</v>
      </c>
    </row>
    <row r="25" spans="1:9" s="218" customFormat="1" ht="52.5" hidden="1" customHeight="1" x14ac:dyDescent="0.3">
      <c r="A25" s="220" t="s">
        <v>41</v>
      </c>
      <c r="B25" s="220" t="s">
        <v>293</v>
      </c>
      <c r="C25" s="220" t="s">
        <v>205</v>
      </c>
      <c r="D25" s="266" t="s">
        <v>40</v>
      </c>
      <c r="E25" s="267" t="s">
        <v>260</v>
      </c>
      <c r="F25" s="458"/>
      <c r="G25" s="450"/>
      <c r="H25" s="450">
        <f t="shared" si="1"/>
        <v>0</v>
      </c>
    </row>
    <row r="26" spans="1:9" s="218" customFormat="1" ht="59.25" hidden="1" customHeight="1" x14ac:dyDescent="0.3">
      <c r="A26" s="220" t="s">
        <v>44</v>
      </c>
      <c r="B26" s="220" t="s">
        <v>296</v>
      </c>
      <c r="C26" s="273">
        <v>1040</v>
      </c>
      <c r="D26" s="274" t="s">
        <v>252</v>
      </c>
      <c r="E26" s="267" t="s">
        <v>260</v>
      </c>
      <c r="F26" s="452"/>
      <c r="G26" s="217"/>
      <c r="H26" s="450">
        <f t="shared" si="1"/>
        <v>0</v>
      </c>
      <c r="I26" s="216"/>
    </row>
    <row r="27" spans="1:9" ht="120.75" customHeight="1" x14ac:dyDescent="0.3">
      <c r="A27" s="307" t="s">
        <v>42</v>
      </c>
      <c r="B27" s="307" t="s">
        <v>297</v>
      </c>
      <c r="C27" s="307" t="s">
        <v>205</v>
      </c>
      <c r="D27" s="517" t="s">
        <v>43</v>
      </c>
      <c r="E27" s="543" t="s">
        <v>261</v>
      </c>
      <c r="F27" s="213">
        <v>-330000</v>
      </c>
      <c r="G27" s="139"/>
      <c r="H27" s="138">
        <f t="shared" si="1"/>
        <v>-330000</v>
      </c>
    </row>
    <row r="28" spans="1:9" s="218" customFormat="1" ht="75.75" hidden="1" customHeight="1" x14ac:dyDescent="0.3">
      <c r="A28" s="275" t="s">
        <v>46</v>
      </c>
      <c r="B28" s="275" t="s">
        <v>298</v>
      </c>
      <c r="C28" s="275" t="s">
        <v>206</v>
      </c>
      <c r="D28" s="260" t="s">
        <v>45</v>
      </c>
      <c r="E28" s="276" t="s">
        <v>360</v>
      </c>
      <c r="F28" s="452"/>
      <c r="G28" s="450"/>
      <c r="H28" s="450">
        <f t="shared" si="1"/>
        <v>0</v>
      </c>
    </row>
    <row r="29" spans="1:9" s="218" customFormat="1" ht="95.25" hidden="1" customHeight="1" x14ac:dyDescent="0.3">
      <c r="A29" s="275" t="s">
        <v>46</v>
      </c>
      <c r="B29" s="275" t="s">
        <v>298</v>
      </c>
      <c r="C29" s="275" t="s">
        <v>206</v>
      </c>
      <c r="D29" s="260" t="s">
        <v>45</v>
      </c>
      <c r="E29" s="267" t="s">
        <v>361</v>
      </c>
      <c r="F29" s="452"/>
      <c r="G29" s="450"/>
      <c r="H29" s="450">
        <f t="shared" si="1"/>
        <v>0</v>
      </c>
    </row>
    <row r="30" spans="1:9" s="218" customFormat="1" ht="77.25" hidden="1" customHeight="1" x14ac:dyDescent="0.3">
      <c r="A30" s="275" t="s">
        <v>49</v>
      </c>
      <c r="B30" s="275" t="s">
        <v>299</v>
      </c>
      <c r="C30" s="275"/>
      <c r="D30" s="260" t="s">
        <v>47</v>
      </c>
      <c r="E30" s="267" t="s">
        <v>361</v>
      </c>
      <c r="F30" s="461"/>
      <c r="G30" s="217"/>
      <c r="H30" s="450">
        <f>SUM(F30,G30)</f>
        <v>0</v>
      </c>
    </row>
    <row r="31" spans="1:9" s="457" customFormat="1" ht="48.75" hidden="1" customHeight="1" x14ac:dyDescent="0.25">
      <c r="A31" s="263" t="s">
        <v>50</v>
      </c>
      <c r="B31" s="263" t="s">
        <v>300</v>
      </c>
      <c r="C31" s="263" t="s">
        <v>206</v>
      </c>
      <c r="D31" s="268" t="s">
        <v>48</v>
      </c>
      <c r="E31" s="269" t="s">
        <v>361</v>
      </c>
      <c r="F31" s="462"/>
      <c r="G31" s="463"/>
      <c r="H31" s="455">
        <f>SUM(F31,G31)</f>
        <v>0</v>
      </c>
    </row>
    <row r="32" spans="1:9" s="457" customFormat="1" ht="42" customHeight="1" x14ac:dyDescent="0.35">
      <c r="A32" s="77" t="s">
        <v>428</v>
      </c>
      <c r="B32" s="77" t="s">
        <v>427</v>
      </c>
      <c r="C32" s="77"/>
      <c r="D32" s="308" t="s">
        <v>425</v>
      </c>
      <c r="E32" s="546"/>
      <c r="F32" s="547"/>
      <c r="G32" s="548">
        <f>SUM(G33:G34)</f>
        <v>320031</v>
      </c>
      <c r="H32" s="138">
        <f t="shared" ref="H32:H34" si="2">SUM(F32,G32)</f>
        <v>320031</v>
      </c>
    </row>
    <row r="33" spans="1:9" s="457" customFormat="1" ht="75" customHeight="1" x14ac:dyDescent="0.35">
      <c r="A33" s="549" t="s">
        <v>441</v>
      </c>
      <c r="B33" s="549" t="s">
        <v>442</v>
      </c>
      <c r="C33" s="550" t="s">
        <v>207</v>
      </c>
      <c r="D33" s="551" t="s">
        <v>443</v>
      </c>
      <c r="E33" s="552" t="s">
        <v>361</v>
      </c>
      <c r="F33" s="547"/>
      <c r="G33" s="555">
        <v>103440</v>
      </c>
      <c r="H33" s="556">
        <f t="shared" si="2"/>
        <v>103440</v>
      </c>
    </row>
    <row r="34" spans="1:9" s="457" customFormat="1" ht="51" customHeight="1" x14ac:dyDescent="0.25">
      <c r="A34" s="549" t="s">
        <v>423</v>
      </c>
      <c r="B34" s="550" t="s">
        <v>424</v>
      </c>
      <c r="C34" s="549"/>
      <c r="D34" s="551" t="s">
        <v>426</v>
      </c>
      <c r="E34" s="552" t="s">
        <v>432</v>
      </c>
      <c r="F34" s="553"/>
      <c r="G34" s="554">
        <v>216591</v>
      </c>
      <c r="H34" s="556">
        <f t="shared" si="2"/>
        <v>216591</v>
      </c>
    </row>
    <row r="35" spans="1:9" ht="39" customHeight="1" x14ac:dyDescent="0.3">
      <c r="A35" s="77" t="s">
        <v>51</v>
      </c>
      <c r="B35" s="77" t="s">
        <v>301</v>
      </c>
      <c r="C35" s="77" t="s">
        <v>207</v>
      </c>
      <c r="D35" s="557" t="s">
        <v>237</v>
      </c>
      <c r="E35" s="310" t="s">
        <v>362</v>
      </c>
      <c r="F35" s="558">
        <v>1685928</v>
      </c>
      <c r="G35" s="139"/>
      <c r="H35" s="138">
        <f>SUM(F35,G35)</f>
        <v>1685928</v>
      </c>
    </row>
    <row r="36" spans="1:9" s="218" customFormat="1" ht="95.25" hidden="1" customHeight="1" x14ac:dyDescent="0.3">
      <c r="A36" s="220" t="s">
        <v>430</v>
      </c>
      <c r="B36" s="220" t="s">
        <v>431</v>
      </c>
      <c r="C36" s="220" t="s">
        <v>207</v>
      </c>
      <c r="D36" s="266" t="s">
        <v>429</v>
      </c>
      <c r="E36" s="267" t="s">
        <v>361</v>
      </c>
      <c r="F36" s="458"/>
      <c r="G36" s="217"/>
      <c r="H36" s="450">
        <f t="shared" si="1"/>
        <v>0</v>
      </c>
    </row>
    <row r="37" spans="1:9" s="218" customFormat="1" ht="58.5" hidden="1" customHeight="1" x14ac:dyDescent="0.3">
      <c r="A37" s="220" t="s">
        <v>55</v>
      </c>
      <c r="B37" s="220" t="s">
        <v>303</v>
      </c>
      <c r="C37" s="220"/>
      <c r="D37" s="277" t="s">
        <v>54</v>
      </c>
      <c r="E37" s="221" t="s">
        <v>363</v>
      </c>
      <c r="F37" s="452"/>
      <c r="G37" s="217"/>
      <c r="H37" s="450">
        <f t="shared" si="1"/>
        <v>0</v>
      </c>
      <c r="I37" s="216"/>
    </row>
    <row r="38" spans="1:9" s="457" customFormat="1" ht="49.5" hidden="1" customHeight="1" x14ac:dyDescent="0.25">
      <c r="A38" s="263" t="s">
        <v>56</v>
      </c>
      <c r="B38" s="263" t="s">
        <v>304</v>
      </c>
      <c r="C38" s="263" t="s">
        <v>203</v>
      </c>
      <c r="D38" s="268" t="s">
        <v>59</v>
      </c>
      <c r="E38" s="278" t="s">
        <v>363</v>
      </c>
      <c r="F38" s="459"/>
      <c r="G38" s="463"/>
      <c r="H38" s="455">
        <f t="shared" si="1"/>
        <v>0</v>
      </c>
      <c r="I38" s="456"/>
    </row>
    <row r="39" spans="1:9" s="457" customFormat="1" ht="49.5" hidden="1" customHeight="1" x14ac:dyDescent="0.25">
      <c r="A39" s="263" t="s">
        <v>57</v>
      </c>
      <c r="B39" s="263" t="s">
        <v>305</v>
      </c>
      <c r="C39" s="263" t="s">
        <v>203</v>
      </c>
      <c r="D39" s="268" t="s">
        <v>58</v>
      </c>
      <c r="E39" s="278" t="s">
        <v>363</v>
      </c>
      <c r="F39" s="459"/>
      <c r="G39" s="463"/>
      <c r="H39" s="455">
        <f t="shared" si="1"/>
        <v>0</v>
      </c>
      <c r="I39" s="456"/>
    </row>
    <row r="40" spans="1:9" s="218" customFormat="1" ht="55.5" hidden="1" customHeight="1" x14ac:dyDescent="0.3">
      <c r="A40" s="275" t="s">
        <v>61</v>
      </c>
      <c r="B40" s="275" t="s">
        <v>306</v>
      </c>
      <c r="C40" s="254" t="s">
        <v>213</v>
      </c>
      <c r="D40" s="255" t="s">
        <v>60</v>
      </c>
      <c r="E40" s="221" t="s">
        <v>364</v>
      </c>
      <c r="F40" s="452"/>
      <c r="G40" s="217"/>
      <c r="H40" s="450">
        <f t="shared" si="1"/>
        <v>0</v>
      </c>
    </row>
    <row r="41" spans="1:9" s="216" customFormat="1" ht="40.5" hidden="1" customHeight="1" x14ac:dyDescent="0.3">
      <c r="A41" s="254" t="s">
        <v>63</v>
      </c>
      <c r="B41" s="254" t="s">
        <v>307</v>
      </c>
      <c r="C41" s="254" t="s">
        <v>209</v>
      </c>
      <c r="D41" s="255" t="s">
        <v>62</v>
      </c>
      <c r="E41" s="221" t="s">
        <v>365</v>
      </c>
      <c r="F41" s="452"/>
      <c r="G41" s="217"/>
      <c r="H41" s="450">
        <f t="shared" si="1"/>
        <v>0</v>
      </c>
    </row>
    <row r="42" spans="1:9" s="216" customFormat="1" ht="76.5" hidden="1" customHeight="1" x14ac:dyDescent="0.3">
      <c r="A42" s="220" t="s">
        <v>65</v>
      </c>
      <c r="B42" s="220" t="s">
        <v>308</v>
      </c>
      <c r="C42" s="220" t="s">
        <v>210</v>
      </c>
      <c r="D42" s="266" t="s">
        <v>64</v>
      </c>
      <c r="E42" s="221" t="s">
        <v>366</v>
      </c>
      <c r="F42" s="458"/>
      <c r="G42" s="217"/>
      <c r="H42" s="450">
        <f t="shared" si="1"/>
        <v>0</v>
      </c>
    </row>
    <row r="43" spans="1:9" ht="38.25" customHeight="1" x14ac:dyDescent="0.3">
      <c r="A43" s="307" t="s">
        <v>66</v>
      </c>
      <c r="B43" s="307" t="s">
        <v>309</v>
      </c>
      <c r="C43" s="307" t="s">
        <v>224</v>
      </c>
      <c r="D43" s="314" t="s">
        <v>67</v>
      </c>
      <c r="E43" s="313" t="s">
        <v>367</v>
      </c>
      <c r="F43" s="201"/>
      <c r="G43" s="139">
        <v>-530486</v>
      </c>
      <c r="H43" s="138">
        <f t="shared" si="1"/>
        <v>-530486</v>
      </c>
    </row>
    <row r="44" spans="1:9" ht="66.75" hidden="1" customHeight="1" x14ac:dyDescent="0.3">
      <c r="A44" s="275" t="s">
        <v>69</v>
      </c>
      <c r="B44" s="275" t="s">
        <v>310</v>
      </c>
      <c r="C44" s="275" t="s">
        <v>226</v>
      </c>
      <c r="D44" s="279" t="s">
        <v>68</v>
      </c>
      <c r="E44" s="221" t="s">
        <v>368</v>
      </c>
      <c r="F44" s="213"/>
      <c r="G44" s="139"/>
      <c r="H44" s="138">
        <f t="shared" si="1"/>
        <v>0</v>
      </c>
    </row>
    <row r="45" spans="1:9" s="218" customFormat="1" ht="39.75" hidden="1" customHeight="1" x14ac:dyDescent="0.3">
      <c r="A45" s="282" t="s">
        <v>268</v>
      </c>
      <c r="B45" s="220" t="s">
        <v>311</v>
      </c>
      <c r="C45" s="282" t="s">
        <v>213</v>
      </c>
      <c r="D45" s="280" t="s">
        <v>267</v>
      </c>
      <c r="E45" s="267" t="s">
        <v>362</v>
      </c>
      <c r="F45" s="452"/>
      <c r="G45" s="217"/>
      <c r="H45" s="450">
        <f t="shared" si="1"/>
        <v>0</v>
      </c>
    </row>
    <row r="46" spans="1:9" s="218" customFormat="1" ht="76.5" hidden="1" customHeight="1" x14ac:dyDescent="0.3">
      <c r="A46" s="282" t="s">
        <v>268</v>
      </c>
      <c r="B46" s="220" t="s">
        <v>311</v>
      </c>
      <c r="C46" s="282" t="s">
        <v>213</v>
      </c>
      <c r="D46" s="280" t="s">
        <v>267</v>
      </c>
      <c r="E46" s="221" t="s">
        <v>366</v>
      </c>
      <c r="F46" s="452"/>
      <c r="G46" s="217"/>
      <c r="H46" s="450">
        <f t="shared" si="1"/>
        <v>0</v>
      </c>
    </row>
    <row r="47" spans="1:9" s="218" customFormat="1" ht="75.75" hidden="1" customHeight="1" x14ac:dyDescent="0.3">
      <c r="A47" s="282" t="s">
        <v>268</v>
      </c>
      <c r="B47" s="220" t="s">
        <v>311</v>
      </c>
      <c r="C47" s="282" t="s">
        <v>213</v>
      </c>
      <c r="D47" s="280" t="s">
        <v>267</v>
      </c>
      <c r="E47" s="267" t="s">
        <v>361</v>
      </c>
      <c r="F47" s="452"/>
      <c r="G47" s="217"/>
      <c r="H47" s="450">
        <f t="shared" si="1"/>
        <v>0</v>
      </c>
    </row>
    <row r="48" spans="1:9" s="218" customFormat="1" ht="56.25" customHeight="1" x14ac:dyDescent="0.3">
      <c r="A48" s="544" t="s">
        <v>268</v>
      </c>
      <c r="B48" s="77" t="s">
        <v>311</v>
      </c>
      <c r="C48" s="544" t="s">
        <v>213</v>
      </c>
      <c r="D48" s="545" t="s">
        <v>267</v>
      </c>
      <c r="E48" s="543" t="s">
        <v>360</v>
      </c>
      <c r="F48" s="213"/>
      <c r="G48" s="139">
        <v>1650000</v>
      </c>
      <c r="H48" s="138">
        <f t="shared" si="1"/>
        <v>1650000</v>
      </c>
    </row>
    <row r="49" spans="1:10" ht="54.75" customHeight="1" x14ac:dyDescent="0.3">
      <c r="A49" s="544" t="s">
        <v>418</v>
      </c>
      <c r="B49" s="544" t="s">
        <v>415</v>
      </c>
      <c r="C49" s="544" t="s">
        <v>211</v>
      </c>
      <c r="D49" s="545" t="s">
        <v>3</v>
      </c>
      <c r="E49" s="543" t="s">
        <v>261</v>
      </c>
      <c r="F49" s="213">
        <v>330000</v>
      </c>
      <c r="G49" s="312"/>
      <c r="H49" s="138">
        <f t="shared" si="1"/>
        <v>330000</v>
      </c>
    </row>
    <row r="50" spans="1:10" ht="58.5" hidden="1" customHeight="1" x14ac:dyDescent="0.3">
      <c r="A50" s="275" t="s">
        <v>71</v>
      </c>
      <c r="B50" s="275" t="s">
        <v>312</v>
      </c>
      <c r="C50" s="275" t="s">
        <v>226</v>
      </c>
      <c r="D50" s="279" t="s">
        <v>70</v>
      </c>
      <c r="E50" s="311" t="s">
        <v>369</v>
      </c>
      <c r="G50" s="312"/>
      <c r="H50" s="138">
        <f t="shared" si="1"/>
        <v>0</v>
      </c>
    </row>
    <row r="51" spans="1:10" ht="58.5" hidden="1" customHeight="1" x14ac:dyDescent="0.3">
      <c r="A51" s="275" t="s">
        <v>73</v>
      </c>
      <c r="B51" s="275" t="s">
        <v>313</v>
      </c>
      <c r="C51" s="275" t="s">
        <v>221</v>
      </c>
      <c r="D51" s="280" t="s">
        <v>220</v>
      </c>
      <c r="E51" s="221" t="s">
        <v>251</v>
      </c>
      <c r="F51" s="213"/>
      <c r="G51" s="139"/>
      <c r="H51" s="138">
        <f t="shared" si="1"/>
        <v>0</v>
      </c>
    </row>
    <row r="52" spans="1:10" ht="58.5" hidden="1" customHeight="1" x14ac:dyDescent="0.3">
      <c r="A52" s="275" t="s">
        <v>74</v>
      </c>
      <c r="B52" s="275" t="s">
        <v>314</v>
      </c>
      <c r="C52" s="275" t="s">
        <v>227</v>
      </c>
      <c r="D52" s="281" t="s">
        <v>1</v>
      </c>
      <c r="E52" s="221" t="s">
        <v>370</v>
      </c>
      <c r="F52" s="213"/>
      <c r="G52" s="139"/>
      <c r="H52" s="138">
        <f t="shared" si="1"/>
        <v>0</v>
      </c>
    </row>
    <row r="53" spans="1:10" ht="58.5" customHeight="1" x14ac:dyDescent="0.3">
      <c r="A53" s="544" t="s">
        <v>75</v>
      </c>
      <c r="B53" s="544" t="s">
        <v>315</v>
      </c>
      <c r="C53" s="544" t="s">
        <v>225</v>
      </c>
      <c r="D53" s="545" t="s">
        <v>2</v>
      </c>
      <c r="E53" s="313" t="s">
        <v>370</v>
      </c>
      <c r="F53" s="213"/>
      <c r="G53" s="139">
        <v>105000</v>
      </c>
      <c r="H53" s="138">
        <f t="shared" si="1"/>
        <v>105000</v>
      </c>
    </row>
    <row r="54" spans="1:10" ht="195" hidden="1" customHeight="1" x14ac:dyDescent="0.3">
      <c r="A54" s="282" t="s">
        <v>76</v>
      </c>
      <c r="B54" s="282" t="s">
        <v>316</v>
      </c>
      <c r="C54" s="282" t="s">
        <v>212</v>
      </c>
      <c r="D54" s="280" t="s">
        <v>252</v>
      </c>
      <c r="E54" s="283" t="s">
        <v>0</v>
      </c>
      <c r="F54" s="213"/>
      <c r="G54" s="139"/>
      <c r="H54" s="138">
        <f t="shared" si="1"/>
        <v>0</v>
      </c>
    </row>
    <row r="55" spans="1:10" ht="83.25" hidden="1" customHeight="1" x14ac:dyDescent="0.3">
      <c r="A55" s="282" t="s">
        <v>76</v>
      </c>
      <c r="B55" s="282" t="s">
        <v>316</v>
      </c>
      <c r="C55" s="282" t="s">
        <v>212</v>
      </c>
      <c r="D55" s="280" t="s">
        <v>252</v>
      </c>
      <c r="E55" s="283" t="s">
        <v>262</v>
      </c>
      <c r="F55" s="139"/>
      <c r="G55" s="139"/>
      <c r="H55" s="138">
        <f>SUM(F55,G55)</f>
        <v>0</v>
      </c>
      <c r="J55" s="214"/>
    </row>
    <row r="56" spans="1:10" ht="95.25" hidden="1" customHeight="1" x14ac:dyDescent="0.3">
      <c r="A56" s="282" t="s">
        <v>268</v>
      </c>
      <c r="B56" s="282" t="s">
        <v>311</v>
      </c>
      <c r="C56" s="282" t="s">
        <v>213</v>
      </c>
      <c r="D56" s="280" t="s">
        <v>267</v>
      </c>
      <c r="E56" s="267" t="s">
        <v>361</v>
      </c>
      <c r="F56" s="139"/>
      <c r="G56" s="139"/>
      <c r="H56" s="138">
        <f>SUM(F56,G56)</f>
        <v>0</v>
      </c>
      <c r="J56" s="214"/>
    </row>
    <row r="57" spans="1:10" s="201" customFormat="1" ht="58.5" customHeight="1" x14ac:dyDescent="0.3">
      <c r="A57" s="315" t="s">
        <v>154</v>
      </c>
      <c r="B57" s="315"/>
      <c r="C57" s="315"/>
      <c r="D57" s="316" t="s">
        <v>253</v>
      </c>
      <c r="E57" s="317"/>
      <c r="F57" s="215">
        <f>SUM(F59:F61)</f>
        <v>0</v>
      </c>
      <c r="G57" s="215">
        <f>SUM(G59:G61)</f>
        <v>530486</v>
      </c>
      <c r="H57" s="215">
        <f>SUM(H59:H61)</f>
        <v>530486</v>
      </c>
    </row>
    <row r="58" spans="1:10" s="201" customFormat="1" ht="58.5" customHeight="1" x14ac:dyDescent="0.3">
      <c r="A58" s="315" t="s">
        <v>155</v>
      </c>
      <c r="B58" s="315"/>
      <c r="C58" s="315"/>
      <c r="D58" s="316" t="s">
        <v>253</v>
      </c>
      <c r="E58" s="317"/>
      <c r="F58" s="215">
        <f>SUM(F59:F61)</f>
        <v>0</v>
      </c>
      <c r="G58" s="215">
        <f>SUM(G59:G61)</f>
        <v>530486</v>
      </c>
      <c r="H58" s="215">
        <f>SUM(H59:H61)</f>
        <v>530486</v>
      </c>
    </row>
    <row r="59" spans="1:10" s="216" customFormat="1" ht="109.5" hidden="1" customHeight="1" x14ac:dyDescent="0.3">
      <c r="A59" s="559" t="s">
        <v>123</v>
      </c>
      <c r="B59" s="559" t="s">
        <v>216</v>
      </c>
      <c r="C59" s="559" t="s">
        <v>197</v>
      </c>
      <c r="D59" s="560" t="s">
        <v>122</v>
      </c>
      <c r="E59" s="267" t="s">
        <v>371</v>
      </c>
      <c r="F59" s="450"/>
      <c r="G59" s="561"/>
      <c r="H59" s="450">
        <f t="shared" si="1"/>
        <v>0</v>
      </c>
    </row>
    <row r="60" spans="1:10" s="216" customFormat="1" ht="130.5" hidden="1" customHeight="1" x14ac:dyDescent="0.3">
      <c r="A60" s="559" t="s">
        <v>129</v>
      </c>
      <c r="B60" s="559" t="s">
        <v>214</v>
      </c>
      <c r="C60" s="559" t="s">
        <v>198</v>
      </c>
      <c r="D60" s="560" t="s">
        <v>126</v>
      </c>
      <c r="E60" s="267" t="s">
        <v>371</v>
      </c>
      <c r="F60" s="450"/>
      <c r="G60" s="561"/>
      <c r="H60" s="450">
        <f t="shared" si="1"/>
        <v>0</v>
      </c>
    </row>
    <row r="61" spans="1:10" ht="45" customHeight="1" x14ac:dyDescent="0.3">
      <c r="A61" s="307" t="s">
        <v>143</v>
      </c>
      <c r="B61" s="307" t="s">
        <v>309</v>
      </c>
      <c r="C61" s="307" t="s">
        <v>224</v>
      </c>
      <c r="D61" s="314" t="s">
        <v>67</v>
      </c>
      <c r="E61" s="313" t="s">
        <v>367</v>
      </c>
      <c r="F61" s="139"/>
      <c r="G61" s="139">
        <v>530486</v>
      </c>
      <c r="H61" s="138">
        <f>SUM(F61,G61)</f>
        <v>530486</v>
      </c>
    </row>
    <row r="62" spans="1:10" s="216" customFormat="1" ht="80.25" hidden="1" customHeight="1" x14ac:dyDescent="0.3">
      <c r="A62" s="320" t="s">
        <v>156</v>
      </c>
      <c r="B62" s="320"/>
      <c r="C62" s="320"/>
      <c r="D62" s="316" t="s">
        <v>170</v>
      </c>
      <c r="E62" s="347"/>
      <c r="F62" s="215">
        <f>SUM(F63)</f>
        <v>0</v>
      </c>
      <c r="G62" s="215">
        <f>SUM(G64:G67)</f>
        <v>0</v>
      </c>
      <c r="H62" s="215">
        <f>SUM(F62:G62)</f>
        <v>0</v>
      </c>
    </row>
    <row r="63" spans="1:10" s="216" customFormat="1" ht="75" hidden="1" customHeight="1" x14ac:dyDescent="0.3">
      <c r="A63" s="320" t="s">
        <v>157</v>
      </c>
      <c r="B63" s="320"/>
      <c r="C63" s="320"/>
      <c r="D63" s="316" t="s">
        <v>170</v>
      </c>
      <c r="E63" s="347"/>
      <c r="F63" s="215">
        <f>SUM(F64,F69)</f>
        <v>0</v>
      </c>
      <c r="G63" s="215">
        <f>SUM(G64:G65)</f>
        <v>0</v>
      </c>
      <c r="H63" s="215">
        <f>SUM(F63:G63)</f>
        <v>0</v>
      </c>
    </row>
    <row r="64" spans="1:10" s="216" customFormat="1" ht="237" hidden="1" customHeight="1" x14ac:dyDescent="0.3">
      <c r="A64" s="348">
        <v>1513030</v>
      </c>
      <c r="B64" s="349" t="s">
        <v>334</v>
      </c>
      <c r="C64" s="350" t="s">
        <v>91</v>
      </c>
      <c r="D64" s="360" t="s">
        <v>90</v>
      </c>
      <c r="E64" s="313" t="s">
        <v>372</v>
      </c>
      <c r="F64" s="139">
        <f>SUM(F65:F68)</f>
        <v>0</v>
      </c>
      <c r="G64" s="139"/>
      <c r="H64" s="138">
        <f>SUM(F64,G64)</f>
        <v>0</v>
      </c>
    </row>
    <row r="65" spans="1:11" s="216" customFormat="1" ht="287.25" hidden="1" customHeight="1" x14ac:dyDescent="0.3">
      <c r="A65" s="351">
        <v>1513031</v>
      </c>
      <c r="B65" s="352" t="s">
        <v>409</v>
      </c>
      <c r="C65" s="353" t="s">
        <v>91</v>
      </c>
      <c r="D65" s="361" t="s">
        <v>408</v>
      </c>
      <c r="E65" s="359" t="s">
        <v>372</v>
      </c>
      <c r="F65" s="139"/>
      <c r="G65" s="139"/>
      <c r="H65" s="138">
        <f>SUM(F65,G65)</f>
        <v>0</v>
      </c>
    </row>
    <row r="66" spans="1:11" s="216" customFormat="1" ht="94.5" hidden="1" customHeight="1" x14ac:dyDescent="0.3">
      <c r="A66" s="351">
        <v>1513033</v>
      </c>
      <c r="B66" s="352" t="s">
        <v>410</v>
      </c>
      <c r="C66" s="353" t="s">
        <v>214</v>
      </c>
      <c r="D66" s="354" t="s">
        <v>411</v>
      </c>
      <c r="E66" s="359" t="s">
        <v>372</v>
      </c>
      <c r="F66" s="139"/>
      <c r="G66" s="139"/>
      <c r="H66" s="138">
        <f t="shared" ref="H66:H69" si="3">SUM(F66,G66)</f>
        <v>0</v>
      </c>
    </row>
    <row r="67" spans="1:11" s="239" customFormat="1" ht="57" hidden="1" customHeight="1" x14ac:dyDescent="0.3">
      <c r="A67" s="355">
        <v>1513034</v>
      </c>
      <c r="B67" s="356" t="s">
        <v>413</v>
      </c>
      <c r="C67" s="357" t="s">
        <v>214</v>
      </c>
      <c r="D67" s="358" t="s">
        <v>412</v>
      </c>
      <c r="E67" s="359" t="s">
        <v>372</v>
      </c>
      <c r="F67" s="309"/>
      <c r="G67" s="309"/>
      <c r="H67" s="309">
        <f t="shared" si="3"/>
        <v>0</v>
      </c>
    </row>
    <row r="68" spans="1:11" s="239" customFormat="1" ht="57" hidden="1" customHeight="1" x14ac:dyDescent="0.3">
      <c r="A68" s="372">
        <v>1513035</v>
      </c>
      <c r="B68" s="373" t="s">
        <v>335</v>
      </c>
      <c r="C68" s="353" t="s">
        <v>214</v>
      </c>
      <c r="D68" s="354" t="s">
        <v>92</v>
      </c>
      <c r="E68" s="359" t="s">
        <v>372</v>
      </c>
      <c r="F68" s="309"/>
      <c r="G68" s="309"/>
      <c r="H68" s="309">
        <f t="shared" si="3"/>
        <v>0</v>
      </c>
    </row>
    <row r="69" spans="1:11" s="239" customFormat="1" ht="42" hidden="1" customHeight="1" x14ac:dyDescent="0.3">
      <c r="A69" s="77" t="s">
        <v>145</v>
      </c>
      <c r="B69" s="77" t="s">
        <v>287</v>
      </c>
      <c r="C69" s="318" t="s">
        <v>204</v>
      </c>
      <c r="D69" s="308" t="s">
        <v>31</v>
      </c>
      <c r="E69" s="362" t="s">
        <v>372</v>
      </c>
      <c r="F69" s="138"/>
      <c r="G69" s="138"/>
      <c r="H69" s="138">
        <f t="shared" si="3"/>
        <v>0</v>
      </c>
    </row>
    <row r="70" spans="1:11" s="201" customFormat="1" ht="58.5" customHeight="1" x14ac:dyDescent="0.3">
      <c r="A70" s="320" t="s">
        <v>158</v>
      </c>
      <c r="B70" s="320"/>
      <c r="C70" s="320"/>
      <c r="D70" s="316" t="s">
        <v>191</v>
      </c>
      <c r="E70" s="321"/>
      <c r="F70" s="215">
        <f>SUM(F72:F75)</f>
        <v>23770</v>
      </c>
      <c r="G70" s="215">
        <f>SUM(G72:G75)</f>
        <v>71391</v>
      </c>
      <c r="H70" s="215">
        <f>SUM(H72:H75)</f>
        <v>95161</v>
      </c>
    </row>
    <row r="71" spans="1:11" s="201" customFormat="1" ht="58.5" customHeight="1" x14ac:dyDescent="0.3">
      <c r="A71" s="320" t="s">
        <v>159</v>
      </c>
      <c r="B71" s="320"/>
      <c r="C71" s="320"/>
      <c r="D71" s="316" t="s">
        <v>191</v>
      </c>
      <c r="E71" s="321"/>
      <c r="F71" s="215">
        <f>SUM(F72:F74)</f>
        <v>23770</v>
      </c>
      <c r="G71" s="215">
        <f>SUM(G73:G75)</f>
        <v>71391</v>
      </c>
      <c r="H71" s="215">
        <f>SUM(H73:H75)</f>
        <v>95161</v>
      </c>
    </row>
    <row r="72" spans="1:11" s="201" customFormat="1" ht="42" hidden="1" customHeight="1" x14ac:dyDescent="0.3">
      <c r="A72" s="318" t="s">
        <v>119</v>
      </c>
      <c r="B72" s="318" t="s">
        <v>356</v>
      </c>
      <c r="C72" s="318" t="s">
        <v>219</v>
      </c>
      <c r="D72" s="322" t="s">
        <v>118</v>
      </c>
      <c r="E72" s="313" t="s">
        <v>254</v>
      </c>
      <c r="F72" s="139"/>
      <c r="G72" s="139"/>
      <c r="H72" s="140">
        <f>SUM(F72,G72)</f>
        <v>0</v>
      </c>
      <c r="K72" s="323"/>
    </row>
    <row r="73" spans="1:11" s="201" customFormat="1" ht="63" customHeight="1" x14ac:dyDescent="0.3">
      <c r="A73" s="318" t="s">
        <v>119</v>
      </c>
      <c r="B73" s="318" t="s">
        <v>356</v>
      </c>
      <c r="C73" s="318" t="s">
        <v>219</v>
      </c>
      <c r="D73" s="322" t="s">
        <v>118</v>
      </c>
      <c r="E73" s="313" t="s">
        <v>373</v>
      </c>
      <c r="F73" s="138">
        <v>23770</v>
      </c>
      <c r="G73" s="139">
        <v>-48400</v>
      </c>
      <c r="H73" s="138">
        <f>SUM(F73,G73)</f>
        <v>-24630</v>
      </c>
    </row>
    <row r="74" spans="1:11" s="201" customFormat="1" ht="39.75" hidden="1" customHeight="1" x14ac:dyDescent="0.3">
      <c r="A74" s="307" t="s">
        <v>120</v>
      </c>
      <c r="B74" s="307" t="s">
        <v>309</v>
      </c>
      <c r="C74" s="307" t="s">
        <v>224</v>
      </c>
      <c r="D74" s="314" t="s">
        <v>67</v>
      </c>
      <c r="E74" s="313" t="s">
        <v>367</v>
      </c>
      <c r="F74" s="139"/>
      <c r="G74" s="139"/>
      <c r="H74" s="138">
        <f>SUM(F74,G74)</f>
        <v>0</v>
      </c>
    </row>
    <row r="75" spans="1:11" s="218" customFormat="1" ht="63.75" customHeight="1" x14ac:dyDescent="0.3">
      <c r="A75" s="202" t="s">
        <v>416</v>
      </c>
      <c r="B75" s="77" t="s">
        <v>306</v>
      </c>
      <c r="C75" s="203" t="s">
        <v>213</v>
      </c>
      <c r="D75" s="204" t="s">
        <v>60</v>
      </c>
      <c r="E75" s="313" t="s">
        <v>373</v>
      </c>
      <c r="F75" s="217"/>
      <c r="G75" s="139">
        <v>119791</v>
      </c>
      <c r="H75" s="138">
        <f>SUM(F75,G75)</f>
        <v>119791</v>
      </c>
    </row>
    <row r="76" spans="1:11" s="216" customFormat="1" ht="42.75" customHeight="1" x14ac:dyDescent="0.3">
      <c r="A76" s="224"/>
      <c r="B76" s="224"/>
      <c r="C76" s="224"/>
      <c r="D76" s="225"/>
      <c r="E76" s="222" t="s">
        <v>263</v>
      </c>
      <c r="F76" s="223">
        <f>SUM(F12,F57,F62,F70)</f>
        <v>1713598</v>
      </c>
      <c r="G76" s="223">
        <f>SUM(G12,G57,G62,G70)</f>
        <v>2168642</v>
      </c>
      <c r="H76" s="223">
        <f>SUM(H12,H57,H62,H70)</f>
        <v>3882240</v>
      </c>
    </row>
    <row r="77" spans="1:11" ht="28.9" customHeight="1" x14ac:dyDescent="0.3">
      <c r="A77" s="115"/>
      <c r="B77" s="115"/>
      <c r="C77" s="115"/>
      <c r="D77" s="115"/>
      <c r="E77" s="115"/>
      <c r="F77" s="116"/>
      <c r="G77" s="116"/>
      <c r="H77" s="116"/>
    </row>
    <row r="78" spans="1:11" ht="81.75" customHeight="1" x14ac:dyDescent="0.3">
      <c r="A78" s="115"/>
      <c r="B78" s="115"/>
      <c r="C78" s="115"/>
      <c r="D78" s="115"/>
      <c r="E78" s="115"/>
      <c r="F78" s="116"/>
      <c r="G78" s="116"/>
      <c r="H78" s="116"/>
    </row>
    <row r="79" spans="1:11" ht="18.75" x14ac:dyDescent="0.3">
      <c r="A79" s="115"/>
      <c r="B79" s="115"/>
      <c r="C79" s="115"/>
      <c r="D79" s="117"/>
      <c r="E79" s="117"/>
      <c r="G79" s="116"/>
      <c r="H79" s="116"/>
    </row>
    <row r="80" spans="1:11" ht="18.75" x14ac:dyDescent="0.3">
      <c r="A80" s="115"/>
      <c r="B80" s="115"/>
      <c r="C80" s="115"/>
      <c r="D80" s="115"/>
      <c r="E80" s="115"/>
      <c r="F80" s="116"/>
      <c r="G80" s="116"/>
      <c r="H80" s="116"/>
    </row>
    <row r="81" spans="1:8" ht="18.75" x14ac:dyDescent="0.3">
      <c r="A81" s="115"/>
      <c r="B81" s="115"/>
      <c r="C81" s="115"/>
      <c r="D81" s="115"/>
      <c r="E81" s="115"/>
      <c r="F81" s="116"/>
      <c r="G81" s="116"/>
      <c r="H81" s="116"/>
    </row>
    <row r="82" spans="1:8" x14ac:dyDescent="0.2">
      <c r="A82" s="117"/>
      <c r="B82" s="117"/>
      <c r="C82" s="117"/>
      <c r="D82" s="117"/>
      <c r="E82" s="117"/>
    </row>
    <row r="83" spans="1:8" ht="18" x14ac:dyDescent="0.25">
      <c r="A83" s="117"/>
      <c r="B83" s="117"/>
      <c r="C83" s="117"/>
      <c r="D83" s="117"/>
      <c r="E83" s="117"/>
      <c r="F83" s="212">
        <f>SUM(F12,F57,F62,F70)</f>
        <v>1713598</v>
      </c>
      <c r="G83" s="212">
        <f>SUM(G12,G57,G62,G70)</f>
        <v>2168642</v>
      </c>
      <c r="H83" s="212">
        <f>SUM(H12,H57,H62,H70)</f>
        <v>3882240</v>
      </c>
    </row>
    <row r="84" spans="1:8" x14ac:dyDescent="0.2">
      <c r="A84" s="117"/>
      <c r="B84" s="117"/>
      <c r="C84" s="117"/>
      <c r="D84" s="117"/>
      <c r="E84" s="117"/>
    </row>
  </sheetData>
  <mergeCells count="10">
    <mergeCell ref="D5:G5"/>
    <mergeCell ref="D6:I6"/>
    <mergeCell ref="A9:A10"/>
    <mergeCell ref="C9:C10"/>
    <mergeCell ref="D9:D10"/>
    <mergeCell ref="E9:E10"/>
    <mergeCell ref="F9:F10"/>
    <mergeCell ref="G9:G10"/>
    <mergeCell ref="H9:H10"/>
    <mergeCell ref="B9:B10"/>
  </mergeCells>
  <pageMargins left="0.74803149606299213" right="0.31496062992125984" top="0.74803149606299213" bottom="0.6692913385826772" header="0" footer="0"/>
  <pageSetup paperSize="9" scale="60" orientation="portrait" r:id="rId1"/>
  <headerFooter alignWithMargins="0"/>
  <rowBreaks count="1" manualBreakCount="1">
    <brk id="72" max="7"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дод1</vt:lpstr>
      <vt:lpstr>дод2</vt:lpstr>
      <vt:lpstr>дод3</vt:lpstr>
      <vt:lpstr>дод4</vt:lpstr>
      <vt:lpstr>дод5</vt:lpstr>
      <vt:lpstr>дод6</vt:lpstr>
      <vt:lpstr>дод3!Заголовки_для_печати</vt:lpstr>
      <vt:lpstr>дод4!Заголовки_для_печати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Пользователь Windows</cp:lastModifiedBy>
  <cp:lastPrinted>2017-06-08T07:32:20Z</cp:lastPrinted>
  <dcterms:created xsi:type="dcterms:W3CDTF">2004-12-22T07:46:33Z</dcterms:created>
  <dcterms:modified xsi:type="dcterms:W3CDTF">2017-06-08T09:16:07Z</dcterms:modified>
</cp:coreProperties>
</file>